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7B60A16-84E7-4FF5-A162-ED8C307D7D8F}" xr6:coauthVersionLast="47" xr6:coauthVersionMax="47" xr10:uidLastSave="{00000000-0000-0000-0000-000000000000}"/>
  <bookViews>
    <workbookView xWindow="28680" yWindow="-120" windowWidth="29040" windowHeight="15840" tabRatio="817" firstSheet="2" activeTab="2" xr2:uid="{00000000-000D-0000-FFFF-FFFF00000000}"/>
  </bookViews>
  <sheets>
    <sheet name="საბიუჯეტო" sheetId="8" r:id="rId1"/>
    <sheet name="შესყიდვების გეგმა" sheetId="5" r:id="rId2"/>
    <sheet name="ხელშეკრულებები " sheetId="9" r:id="rId3"/>
    <sheet name="1111" sheetId="11" r:id="rId4"/>
    <sheet name="Sheet1" sheetId="10" r:id="rId5"/>
  </sheets>
  <definedNames>
    <definedName name="_xlnm._FilterDatabase" localSheetId="0" hidden="1">საბიუჯეტო!$A$5:$X$303</definedName>
    <definedName name="_xlnm._FilterDatabase" localSheetId="1" hidden="1">'შესყიდვების გეგმა'!$A$6:$M$84</definedName>
    <definedName name="_xlnm.Print_Area" localSheetId="0">საბიუჯეტო!$A$1:$U$303</definedName>
    <definedName name="_xlnm.Print_Area" localSheetId="1">'შესყიდვების გეგმა'!$A$1:$L$92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62" i="9" l="1"/>
  <c r="V762" i="9"/>
  <c r="U762" i="9"/>
  <c r="T762" i="9"/>
  <c r="S762" i="9"/>
  <c r="R762" i="9"/>
  <c r="Q762" i="9"/>
  <c r="P762" i="9"/>
  <c r="W770" i="9"/>
  <c r="V770" i="9"/>
  <c r="U770" i="9"/>
  <c r="T770" i="9"/>
  <c r="S770" i="9"/>
  <c r="R770" i="9"/>
  <c r="Q770" i="9"/>
  <c r="P770" i="9"/>
  <c r="W754" i="9"/>
  <c r="V754" i="9"/>
  <c r="U754" i="9"/>
  <c r="T754" i="9"/>
  <c r="S754" i="9"/>
  <c r="R754" i="9"/>
  <c r="Q754" i="9"/>
  <c r="P754" i="9"/>
  <c r="N1888" i="9"/>
  <c r="U1884" i="9" s="1"/>
  <c r="M1888" i="9"/>
  <c r="T1884" i="9" s="1"/>
  <c r="W1788" i="9"/>
  <c r="V1788" i="9"/>
  <c r="U1788" i="9"/>
  <c r="T1788" i="9"/>
  <c r="S1788" i="9"/>
  <c r="R1788" i="9"/>
  <c r="Q1788" i="9"/>
  <c r="P1788" i="9"/>
  <c r="N1880" i="9"/>
  <c r="U1876" i="9" s="1"/>
  <c r="W1884" i="9"/>
  <c r="V1884" i="9"/>
  <c r="S1884" i="9"/>
  <c r="R1884" i="9"/>
  <c r="Q1884" i="9"/>
  <c r="P1884" i="9"/>
  <c r="W1876" i="9"/>
  <c r="V1876" i="9"/>
  <c r="T1876" i="9"/>
  <c r="S1876" i="9"/>
  <c r="R1876" i="9"/>
  <c r="Q1876" i="9"/>
  <c r="P1876" i="9"/>
  <c r="W2083" i="9"/>
  <c r="V2083" i="9"/>
  <c r="U2083" i="9"/>
  <c r="T2083" i="9"/>
  <c r="S2083" i="9"/>
  <c r="R2083" i="9"/>
  <c r="Q2083" i="9"/>
  <c r="P2083" i="9"/>
  <c r="Q1092" i="9"/>
  <c r="W706" i="9"/>
  <c r="V706" i="9"/>
  <c r="U706" i="9"/>
  <c r="T706" i="9"/>
  <c r="S706" i="9"/>
  <c r="R706" i="9"/>
  <c r="Q706" i="9"/>
  <c r="P706" i="9"/>
  <c r="W698" i="9"/>
  <c r="V698" i="9"/>
  <c r="U698" i="9"/>
  <c r="T698" i="9"/>
  <c r="S698" i="9"/>
  <c r="R698" i="9"/>
  <c r="Q698" i="9"/>
  <c r="P698" i="9"/>
  <c r="W722" i="9"/>
  <c r="V722" i="9"/>
  <c r="U722" i="9"/>
  <c r="T722" i="9"/>
  <c r="S722" i="9"/>
  <c r="R722" i="9"/>
  <c r="Q722" i="9"/>
  <c r="P722" i="9"/>
  <c r="W714" i="9"/>
  <c r="V714" i="9"/>
  <c r="U714" i="9"/>
  <c r="T714" i="9"/>
  <c r="S714" i="9"/>
  <c r="R714" i="9"/>
  <c r="Q714" i="9"/>
  <c r="P714" i="9"/>
  <c r="W738" i="9"/>
  <c r="V738" i="9"/>
  <c r="U738" i="9"/>
  <c r="T738" i="9"/>
  <c r="S738" i="9"/>
  <c r="R738" i="9"/>
  <c r="Q738" i="9"/>
  <c r="P738" i="9"/>
  <c r="W730" i="9"/>
  <c r="V730" i="9"/>
  <c r="U730" i="9"/>
  <c r="T730" i="9"/>
  <c r="S730" i="9"/>
  <c r="R730" i="9"/>
  <c r="Q730" i="9"/>
  <c r="P730" i="9"/>
  <c r="M570" i="9"/>
  <c r="T566" i="9" s="1"/>
  <c r="N570" i="9"/>
  <c r="U566" i="9" s="1"/>
  <c r="W1181" i="9"/>
  <c r="V1181" i="9"/>
  <c r="U1181" i="9"/>
  <c r="T1181" i="9"/>
  <c r="S1181" i="9"/>
  <c r="R1181" i="9"/>
  <c r="Q1181" i="9"/>
  <c r="P1181" i="9"/>
  <c r="W2274" i="9"/>
  <c r="V2274" i="9"/>
  <c r="U2274" i="9"/>
  <c r="T2274" i="9"/>
  <c r="S2274" i="9"/>
  <c r="R2274" i="9"/>
  <c r="Q2274" i="9"/>
  <c r="P2274" i="9"/>
  <c r="W639" i="9"/>
  <c r="V639" i="9"/>
  <c r="U639" i="9"/>
  <c r="T639" i="9"/>
  <c r="S639" i="9"/>
  <c r="R639" i="9"/>
  <c r="Q639" i="9"/>
  <c r="P639" i="9"/>
  <c r="W631" i="9"/>
  <c r="V631" i="9"/>
  <c r="U631" i="9"/>
  <c r="T631" i="9"/>
  <c r="S631" i="9"/>
  <c r="R631" i="9"/>
  <c r="Q631" i="9"/>
  <c r="P631" i="9"/>
  <c r="W655" i="9"/>
  <c r="V655" i="9"/>
  <c r="U655" i="9"/>
  <c r="T655" i="9"/>
  <c r="S655" i="9"/>
  <c r="R655" i="9"/>
  <c r="Q655" i="9"/>
  <c r="P655" i="9"/>
  <c r="W647" i="9"/>
  <c r="V647" i="9"/>
  <c r="U647" i="9"/>
  <c r="T647" i="9"/>
  <c r="S647" i="9"/>
  <c r="R647" i="9"/>
  <c r="Q647" i="9"/>
  <c r="P647" i="9"/>
  <c r="W672" i="9"/>
  <c r="V672" i="9"/>
  <c r="U672" i="9"/>
  <c r="T672" i="9"/>
  <c r="S672" i="9"/>
  <c r="R672" i="9"/>
  <c r="Q672" i="9"/>
  <c r="P672" i="9"/>
  <c r="W663" i="9"/>
  <c r="V663" i="9"/>
  <c r="U663" i="9"/>
  <c r="T663" i="9"/>
  <c r="S663" i="9"/>
  <c r="R663" i="9"/>
  <c r="Q663" i="9"/>
  <c r="P663" i="9"/>
  <c r="W680" i="9"/>
  <c r="V680" i="9"/>
  <c r="U680" i="9"/>
  <c r="T680" i="9"/>
  <c r="S680" i="9"/>
  <c r="R680" i="9"/>
  <c r="Q680" i="9"/>
  <c r="P680" i="9"/>
  <c r="W690" i="9"/>
  <c r="V690" i="9"/>
  <c r="U690" i="9"/>
  <c r="T690" i="9"/>
  <c r="S690" i="9"/>
  <c r="R690" i="9"/>
  <c r="Q690" i="9"/>
  <c r="P690" i="9"/>
  <c r="W746" i="9"/>
  <c r="V746" i="9"/>
  <c r="U746" i="9"/>
  <c r="T746" i="9"/>
  <c r="S746" i="9"/>
  <c r="R746" i="9"/>
  <c r="Q746" i="9"/>
  <c r="P746" i="9"/>
  <c r="W622" i="9"/>
  <c r="V622" i="9"/>
  <c r="U622" i="9"/>
  <c r="T622" i="9"/>
  <c r="S622" i="9"/>
  <c r="R622" i="9"/>
  <c r="Q622" i="9"/>
  <c r="P622" i="9"/>
  <c r="N2262" i="9"/>
  <c r="M2262" i="9"/>
  <c r="N497" i="9"/>
  <c r="M497" i="9"/>
  <c r="N489" i="9"/>
  <c r="M489" i="9"/>
  <c r="P1155" i="9"/>
  <c r="W614" i="9"/>
  <c r="V614" i="9"/>
  <c r="U614" i="9"/>
  <c r="T614" i="9"/>
  <c r="S614" i="9"/>
  <c r="R614" i="9"/>
  <c r="Q614" i="9"/>
  <c r="P614" i="9"/>
  <c r="W1250" i="9"/>
  <c r="V1250" i="9"/>
  <c r="U1250" i="9"/>
  <c r="T1250" i="9"/>
  <c r="S1250" i="9"/>
  <c r="R1250" i="9"/>
  <c r="Q1250" i="9"/>
  <c r="P1250" i="9"/>
  <c r="W1844" i="9"/>
  <c r="V1844" i="9"/>
  <c r="U1844" i="9"/>
  <c r="T1844" i="9"/>
  <c r="S1844" i="9"/>
  <c r="R1844" i="9"/>
  <c r="Q1844" i="9"/>
  <c r="P1844" i="9"/>
  <c r="W1684" i="9"/>
  <c r="V1684" i="9"/>
  <c r="U1684" i="9"/>
  <c r="T1684" i="9"/>
  <c r="S1684" i="9"/>
  <c r="R1684" i="9"/>
  <c r="Q1684" i="9"/>
  <c r="P1684" i="9"/>
  <c r="W574" i="9"/>
  <c r="V574" i="9"/>
  <c r="U574" i="9"/>
  <c r="T574" i="9"/>
  <c r="S574" i="9"/>
  <c r="R574" i="9"/>
  <c r="Q574" i="9"/>
  <c r="P574" i="9"/>
  <c r="W566" i="9"/>
  <c r="V566" i="9"/>
  <c r="S566" i="9"/>
  <c r="R566" i="9"/>
  <c r="Q566" i="9"/>
  <c r="P566" i="9"/>
  <c r="W558" i="9"/>
  <c r="V558" i="9"/>
  <c r="U558" i="9"/>
  <c r="T558" i="9"/>
  <c r="S558" i="9"/>
  <c r="R558" i="9"/>
  <c r="Q558" i="9"/>
  <c r="P558" i="9"/>
  <c r="W550" i="9"/>
  <c r="V550" i="9"/>
  <c r="U550" i="9"/>
  <c r="T550" i="9"/>
  <c r="S550" i="9"/>
  <c r="R550" i="9"/>
  <c r="Q550" i="9"/>
  <c r="P550" i="9"/>
  <c r="W606" i="9"/>
  <c r="V606" i="9"/>
  <c r="U606" i="9"/>
  <c r="T606" i="9"/>
  <c r="S606" i="9"/>
  <c r="R606" i="9"/>
  <c r="Q606" i="9"/>
  <c r="P606" i="9"/>
  <c r="W598" i="9"/>
  <c r="V598" i="9"/>
  <c r="U598" i="9"/>
  <c r="T598" i="9"/>
  <c r="S598" i="9"/>
  <c r="R598" i="9"/>
  <c r="Q598" i="9"/>
  <c r="P598" i="9"/>
  <c r="W590" i="9"/>
  <c r="V590" i="9"/>
  <c r="U590" i="9"/>
  <c r="T590" i="9"/>
  <c r="S590" i="9"/>
  <c r="R590" i="9"/>
  <c r="Q590" i="9"/>
  <c r="P590" i="9"/>
  <c r="W582" i="9"/>
  <c r="V582" i="9"/>
  <c r="U582" i="9"/>
  <c r="T582" i="9"/>
  <c r="S582" i="9"/>
  <c r="R582" i="9"/>
  <c r="Q582" i="9"/>
  <c r="P582" i="9"/>
  <c r="W542" i="9"/>
  <c r="V542" i="9"/>
  <c r="U542" i="9"/>
  <c r="T542" i="9"/>
  <c r="S542" i="9"/>
  <c r="R542" i="9"/>
  <c r="Q542" i="9"/>
  <c r="P542" i="9"/>
  <c r="W534" i="9"/>
  <c r="V534" i="9"/>
  <c r="U534" i="9"/>
  <c r="T534" i="9"/>
  <c r="S534" i="9"/>
  <c r="R534" i="9"/>
  <c r="Q534" i="9"/>
  <c r="P534" i="9"/>
  <c r="W525" i="9"/>
  <c r="V525" i="9"/>
  <c r="U525" i="9"/>
  <c r="T525" i="9"/>
  <c r="S525" i="9"/>
  <c r="R525" i="9"/>
  <c r="Q525" i="9"/>
  <c r="P525" i="9"/>
  <c r="W517" i="9"/>
  <c r="V517" i="9"/>
  <c r="U517" i="9"/>
  <c r="T517" i="9"/>
  <c r="S517" i="9"/>
  <c r="R517" i="9"/>
  <c r="Q517" i="9"/>
  <c r="P517" i="9"/>
  <c r="W509" i="9"/>
  <c r="V509" i="9"/>
  <c r="U509" i="9"/>
  <c r="T509" i="9"/>
  <c r="S509" i="9"/>
  <c r="R509" i="9"/>
  <c r="Q509" i="9"/>
  <c r="P509" i="9"/>
  <c r="W791" i="9"/>
  <c r="V791" i="9"/>
  <c r="U791" i="9"/>
  <c r="T791" i="9"/>
  <c r="S791" i="9"/>
  <c r="R791" i="9"/>
  <c r="Q791" i="9"/>
  <c r="P791" i="9"/>
  <c r="W2223" i="9"/>
  <c r="V2223" i="9"/>
  <c r="T2223" i="9"/>
  <c r="S2223" i="9"/>
  <c r="R2223" i="9"/>
  <c r="Q2223" i="9"/>
  <c r="P2223" i="9"/>
  <c r="W2166" i="9"/>
  <c r="V2166" i="9"/>
  <c r="U2166" i="9"/>
  <c r="T2166" i="9"/>
  <c r="S2166" i="9"/>
  <c r="R2166" i="9"/>
  <c r="Q2166" i="9"/>
  <c r="P2166" i="9"/>
  <c r="X762" i="9" l="1"/>
  <c r="AB762" i="9" s="1"/>
  <c r="Y770" i="9"/>
  <c r="AA770" i="9" s="1"/>
  <c r="Y762" i="9"/>
  <c r="AA762" i="9" s="1"/>
  <c r="X770" i="9"/>
  <c r="AB770" i="9" s="1"/>
  <c r="X754" i="9"/>
  <c r="AB754" i="9" s="1"/>
  <c r="Y754" i="9"/>
  <c r="AA754" i="9" s="1"/>
  <c r="Y1788" i="9"/>
  <c r="AA1788" i="9" s="1"/>
  <c r="X1788" i="9"/>
  <c r="AB1788" i="9" s="1"/>
  <c r="Y2083" i="9"/>
  <c r="X1884" i="9"/>
  <c r="Z1884" i="9" s="1"/>
  <c r="Y1884" i="9"/>
  <c r="Y1876" i="9"/>
  <c r="AA1876" i="9" s="1"/>
  <c r="X1876" i="9"/>
  <c r="Y706" i="9"/>
  <c r="AA706" i="9" s="1"/>
  <c r="X2083" i="9"/>
  <c r="X698" i="9"/>
  <c r="Z698" i="9" s="1"/>
  <c r="X706" i="9"/>
  <c r="AB706" i="9" s="1"/>
  <c r="Y738" i="9"/>
  <c r="AA738" i="9" s="1"/>
  <c r="Y698" i="9"/>
  <c r="AA698" i="9" s="1"/>
  <c r="X730" i="9"/>
  <c r="AB730" i="9" s="1"/>
  <c r="X738" i="9"/>
  <c r="Z738" i="9" s="1"/>
  <c r="X714" i="9"/>
  <c r="Z714" i="9" s="1"/>
  <c r="X722" i="9"/>
  <c r="AB722" i="9" s="1"/>
  <c r="Y714" i="9"/>
  <c r="AA714" i="9" s="1"/>
  <c r="Y722" i="9"/>
  <c r="AA722" i="9" s="1"/>
  <c r="Y730" i="9"/>
  <c r="AA730" i="9" s="1"/>
  <c r="X2274" i="9"/>
  <c r="AB2274" i="9" s="1"/>
  <c r="X1181" i="9"/>
  <c r="AB1181" i="9" s="1"/>
  <c r="Y2274" i="9"/>
  <c r="AA2274" i="9" s="1"/>
  <c r="Y1181" i="9"/>
  <c r="AA1181" i="9" s="1"/>
  <c r="Y672" i="9"/>
  <c r="AA672" i="9" s="1"/>
  <c r="X631" i="9"/>
  <c r="AB631" i="9" s="1"/>
  <c r="X639" i="9"/>
  <c r="AB639" i="9" s="1"/>
  <c r="Y639" i="9"/>
  <c r="AA639" i="9" s="1"/>
  <c r="Y631" i="9"/>
  <c r="AA631" i="9" s="1"/>
  <c r="X663" i="9"/>
  <c r="AB663" i="9" s="1"/>
  <c r="X672" i="9"/>
  <c r="Z672" i="9" s="1"/>
  <c r="X647" i="9"/>
  <c r="AB647" i="9" s="1"/>
  <c r="X655" i="9"/>
  <c r="AB655" i="9" s="1"/>
  <c r="Y647" i="9"/>
  <c r="AA647" i="9" s="1"/>
  <c r="Y655" i="9"/>
  <c r="AA655" i="9" s="1"/>
  <c r="Y663" i="9"/>
  <c r="AA663" i="9" s="1"/>
  <c r="X680" i="9"/>
  <c r="Z680" i="9" s="1"/>
  <c r="Y622" i="9"/>
  <c r="AA622" i="9" s="1"/>
  <c r="Y746" i="9"/>
  <c r="AA746" i="9" s="1"/>
  <c r="Y690" i="9"/>
  <c r="AA690" i="9" s="1"/>
  <c r="Y680" i="9"/>
  <c r="AA680" i="9" s="1"/>
  <c r="X690" i="9"/>
  <c r="Z690" i="9" s="1"/>
  <c r="X746" i="9"/>
  <c r="Z746" i="9" s="1"/>
  <c r="X622" i="9"/>
  <c r="Z622" i="9" s="1"/>
  <c r="Y1844" i="9"/>
  <c r="AA1844" i="9" s="1"/>
  <c r="Y1250" i="9"/>
  <c r="AA1250" i="9" s="1"/>
  <c r="Y614" i="9"/>
  <c r="AA614" i="9" s="1"/>
  <c r="X614" i="9"/>
  <c r="AB614" i="9" s="1"/>
  <c r="Y1684" i="9"/>
  <c r="AA1684" i="9" s="1"/>
  <c r="Y574" i="9"/>
  <c r="AA574" i="9" s="1"/>
  <c r="Y566" i="9"/>
  <c r="AA566" i="9" s="1"/>
  <c r="Y550" i="9"/>
  <c r="AA550" i="9" s="1"/>
  <c r="Y558" i="9"/>
  <c r="AA558" i="9" s="1"/>
  <c r="Y606" i="9"/>
  <c r="AA606" i="9" s="1"/>
  <c r="X1250" i="9"/>
  <c r="Z1250" i="9" s="1"/>
  <c r="Y2166" i="9"/>
  <c r="AA2166" i="9" s="1"/>
  <c r="Y542" i="9"/>
  <c r="AA542" i="9" s="1"/>
  <c r="Y598" i="9"/>
  <c r="AA598" i="9" s="1"/>
  <c r="Y791" i="9"/>
  <c r="AA791" i="9" s="1"/>
  <c r="Y509" i="9"/>
  <c r="AA509" i="9" s="1"/>
  <c r="Y517" i="9"/>
  <c r="AA517" i="9" s="1"/>
  <c r="Y534" i="9"/>
  <c r="AA534" i="9" s="1"/>
  <c r="Y582" i="9"/>
  <c r="AA582" i="9" s="1"/>
  <c r="Y590" i="9"/>
  <c r="AA590" i="9" s="1"/>
  <c r="X1684" i="9"/>
  <c r="AB1684" i="9" s="1"/>
  <c r="X1844" i="9"/>
  <c r="AB1844" i="9" s="1"/>
  <c r="X542" i="9"/>
  <c r="AB542" i="9" s="1"/>
  <c r="X582" i="9"/>
  <c r="AB582" i="9" s="1"/>
  <c r="X590" i="9"/>
  <c r="AB590" i="9" s="1"/>
  <c r="X598" i="9"/>
  <c r="AB598" i="9" s="1"/>
  <c r="X606" i="9"/>
  <c r="AB606" i="9" s="1"/>
  <c r="X550" i="9"/>
  <c r="AB550" i="9" s="1"/>
  <c r="X558" i="9"/>
  <c r="Z558" i="9" s="1"/>
  <c r="X566" i="9"/>
  <c r="Z566" i="9" s="1"/>
  <c r="X574" i="9"/>
  <c r="Z574" i="9" s="1"/>
  <c r="Y525" i="9"/>
  <c r="AA525" i="9" s="1"/>
  <c r="X534" i="9"/>
  <c r="AB534" i="9" s="1"/>
  <c r="X525" i="9"/>
  <c r="Z525" i="9" s="1"/>
  <c r="X517" i="9"/>
  <c r="Z517" i="9" s="1"/>
  <c r="X509" i="9"/>
  <c r="Z509" i="9" s="1"/>
  <c r="X791" i="9"/>
  <c r="Z791" i="9" s="1"/>
  <c r="X2166" i="9"/>
  <c r="AB2166" i="9" s="1"/>
  <c r="X2223" i="9"/>
  <c r="AB2223" i="9" s="1"/>
  <c r="Y2223" i="9"/>
  <c r="AA2223" i="9" s="1"/>
  <c r="Z762" i="9" l="1"/>
  <c r="Z770" i="9"/>
  <c r="Z754" i="9"/>
  <c r="AB1884" i="9"/>
  <c r="Z1788" i="9"/>
  <c r="AB698" i="9"/>
  <c r="AA2083" i="9"/>
  <c r="AA1884" i="9"/>
  <c r="Z730" i="9"/>
  <c r="AB1876" i="9"/>
  <c r="Z1876" i="9"/>
  <c r="AB738" i="9"/>
  <c r="AB714" i="9"/>
  <c r="AB2083" i="9"/>
  <c r="Z2083" i="9"/>
  <c r="Z706" i="9"/>
  <c r="Z722" i="9"/>
  <c r="Z1181" i="9"/>
  <c r="Z2274" i="9"/>
  <c r="Z639" i="9"/>
  <c r="AB672" i="9"/>
  <c r="Z663" i="9"/>
  <c r="Z631" i="9"/>
  <c r="AB690" i="9"/>
  <c r="Z647" i="9"/>
  <c r="AB680" i="9"/>
  <c r="Z655" i="9"/>
  <c r="AB746" i="9"/>
  <c r="AB622" i="9"/>
  <c r="Z614" i="9"/>
  <c r="AB1250" i="9"/>
  <c r="Z590" i="9"/>
  <c r="AB558" i="9"/>
  <c r="Z1684" i="9"/>
  <c r="Z1844" i="9"/>
  <c r="Z598" i="9"/>
  <c r="Z606" i="9"/>
  <c r="Z542" i="9"/>
  <c r="AB574" i="9"/>
  <c r="AB566" i="9"/>
  <c r="Z582" i="9"/>
  <c r="Z550" i="9"/>
  <c r="Z534" i="9"/>
  <c r="AB517" i="9"/>
  <c r="AB525" i="9"/>
  <c r="AB509" i="9"/>
  <c r="AB791" i="9"/>
  <c r="Z2166" i="9"/>
  <c r="Z2223" i="9"/>
  <c r="W1240" i="9"/>
  <c r="V1240" i="9"/>
  <c r="U1240" i="9"/>
  <c r="T1240" i="9"/>
  <c r="S1240" i="9"/>
  <c r="R1240" i="9"/>
  <c r="Q1240" i="9"/>
  <c r="P1240" i="9"/>
  <c r="W493" i="9"/>
  <c r="V493" i="9"/>
  <c r="U493" i="9"/>
  <c r="T493" i="9"/>
  <c r="S493" i="9"/>
  <c r="R493" i="9"/>
  <c r="Q493" i="9"/>
  <c r="P493" i="9"/>
  <c r="W501" i="9"/>
  <c r="V501" i="9"/>
  <c r="U501" i="9"/>
  <c r="T501" i="9"/>
  <c r="S501" i="9"/>
  <c r="R501" i="9"/>
  <c r="Q501" i="9"/>
  <c r="P501" i="9"/>
  <c r="W2187" i="9"/>
  <c r="V2187" i="9"/>
  <c r="U2187" i="9"/>
  <c r="T2187" i="9"/>
  <c r="S2187" i="9"/>
  <c r="R2187" i="9"/>
  <c r="Q2187" i="9"/>
  <c r="P2187" i="9"/>
  <c r="W2115" i="9"/>
  <c r="V2115" i="9"/>
  <c r="U2115" i="9"/>
  <c r="T2115" i="9"/>
  <c r="S2115" i="9"/>
  <c r="R2115" i="9"/>
  <c r="Q2115" i="9"/>
  <c r="P2115" i="9"/>
  <c r="W452" i="9"/>
  <c r="V452" i="9"/>
  <c r="U452" i="9"/>
  <c r="T452" i="9"/>
  <c r="S452" i="9"/>
  <c r="R452" i="9"/>
  <c r="Q452" i="9"/>
  <c r="P452" i="9"/>
  <c r="W460" i="9"/>
  <c r="V460" i="9"/>
  <c r="U460" i="9"/>
  <c r="T460" i="9"/>
  <c r="S460" i="9"/>
  <c r="R460" i="9"/>
  <c r="Q460" i="9"/>
  <c r="P460" i="9"/>
  <c r="W468" i="9"/>
  <c r="V468" i="9"/>
  <c r="U468" i="9"/>
  <c r="T468" i="9"/>
  <c r="S468" i="9"/>
  <c r="R468" i="9"/>
  <c r="Q468" i="9"/>
  <c r="P468" i="9"/>
  <c r="W476" i="9"/>
  <c r="V476" i="9"/>
  <c r="U476" i="9"/>
  <c r="T476" i="9"/>
  <c r="S476" i="9"/>
  <c r="R476" i="9"/>
  <c r="Q476" i="9"/>
  <c r="P476" i="9"/>
  <c r="W485" i="9"/>
  <c r="V485" i="9"/>
  <c r="U485" i="9"/>
  <c r="T485" i="9"/>
  <c r="S485" i="9"/>
  <c r="R485" i="9"/>
  <c r="Q485" i="9"/>
  <c r="P485" i="9"/>
  <c r="Y501" i="9" l="1"/>
  <c r="AA501" i="9" s="1"/>
  <c r="Y493" i="9"/>
  <c r="AA493" i="9" s="1"/>
  <c r="Y1240" i="9"/>
  <c r="AA1240" i="9" s="1"/>
  <c r="X1240" i="9"/>
  <c r="AB1240" i="9" s="1"/>
  <c r="X493" i="9"/>
  <c r="Z493" i="9" s="1"/>
  <c r="X2187" i="9"/>
  <c r="Z2187" i="9" s="1"/>
  <c r="X501" i="9"/>
  <c r="AB501" i="9" s="1"/>
  <c r="Y2187" i="9"/>
  <c r="AA2187" i="9" s="1"/>
  <c r="Y476" i="9"/>
  <c r="AA476" i="9" s="1"/>
  <c r="Y468" i="9"/>
  <c r="AA468" i="9" s="1"/>
  <c r="Y460" i="9"/>
  <c r="AA460" i="9" s="1"/>
  <c r="Y452" i="9"/>
  <c r="AA452" i="9" s="1"/>
  <c r="Y2115" i="9"/>
  <c r="AA2115" i="9" s="1"/>
  <c r="X2115" i="9"/>
  <c r="AB2115" i="9" s="1"/>
  <c r="Y485" i="9"/>
  <c r="AA485" i="9" s="1"/>
  <c r="X452" i="9"/>
  <c r="AB452" i="9" s="1"/>
  <c r="X460" i="9"/>
  <c r="Z460" i="9" s="1"/>
  <c r="X485" i="9"/>
  <c r="AB485" i="9" s="1"/>
  <c r="X468" i="9"/>
  <c r="AB468" i="9" s="1"/>
  <c r="X476" i="9"/>
  <c r="Z476" i="9" s="1"/>
  <c r="W1189" i="9"/>
  <c r="V1189" i="9"/>
  <c r="U1189" i="9"/>
  <c r="T1189" i="9"/>
  <c r="S1189" i="9"/>
  <c r="R1189" i="9"/>
  <c r="Q1189" i="9"/>
  <c r="P1189" i="9"/>
  <c r="W1868" i="9"/>
  <c r="V1868" i="9"/>
  <c r="U1868" i="9"/>
  <c r="T1868" i="9"/>
  <c r="S1868" i="9"/>
  <c r="R1868" i="9"/>
  <c r="Q1868" i="9"/>
  <c r="P1868" i="9"/>
  <c r="W1860" i="9"/>
  <c r="V1860" i="9"/>
  <c r="U1860" i="9"/>
  <c r="T1860" i="9"/>
  <c r="S1860" i="9"/>
  <c r="R1860" i="9"/>
  <c r="Q1860" i="9"/>
  <c r="P1860" i="9"/>
  <c r="Z1240" i="9" l="1"/>
  <c r="AB493" i="9"/>
  <c r="Z2115" i="9"/>
  <c r="Z501" i="9"/>
  <c r="Z485" i="9"/>
  <c r="Z452" i="9"/>
  <c r="AB460" i="9"/>
  <c r="AB476" i="9"/>
  <c r="Z468" i="9"/>
  <c r="Y1189" i="9"/>
  <c r="AA1189" i="9" s="1"/>
  <c r="X1189" i="9"/>
  <c r="Z1189" i="9" s="1"/>
  <c r="Y1868" i="9"/>
  <c r="X1868" i="9"/>
  <c r="AB1868" i="9" s="1"/>
  <c r="Y1860" i="9"/>
  <c r="AA1860" i="9" s="1"/>
  <c r="X1860" i="9"/>
  <c r="Z1860" i="9" s="1"/>
  <c r="W2123" i="9"/>
  <c r="V2123" i="9"/>
  <c r="U2123" i="9"/>
  <c r="T2123" i="9"/>
  <c r="S2123" i="9"/>
  <c r="R2123" i="9"/>
  <c r="Q2123" i="9"/>
  <c r="P2123" i="9"/>
  <c r="W2075" i="9"/>
  <c r="V2075" i="9"/>
  <c r="U2075" i="9"/>
  <c r="T2075" i="9"/>
  <c r="S2075" i="9"/>
  <c r="R2075" i="9"/>
  <c r="Q2075" i="9"/>
  <c r="P2075" i="9"/>
  <c r="P1571" i="9"/>
  <c r="W2231" i="9"/>
  <c r="V2231" i="9"/>
  <c r="U2231" i="9"/>
  <c r="T2231" i="9"/>
  <c r="S2231" i="9"/>
  <c r="R2231" i="9"/>
  <c r="Q2231" i="9"/>
  <c r="P2231" i="9"/>
  <c r="Y2075" i="9" l="1"/>
  <c r="AB1189" i="9"/>
  <c r="AA1868" i="9"/>
  <c r="Z1868" i="9"/>
  <c r="Y2123" i="9"/>
  <c r="AA2123" i="9" s="1"/>
  <c r="AB1860" i="9"/>
  <c r="X2123" i="9"/>
  <c r="Z2123" i="9" s="1"/>
  <c r="X2075" i="9"/>
  <c r="X2231" i="9"/>
  <c r="AB2231" i="9" s="1"/>
  <c r="Y2231" i="9"/>
  <c r="AA2231" i="9" s="1"/>
  <c r="AA2075" i="9" l="1"/>
  <c r="Z2075" i="9"/>
  <c r="AB2075" i="9"/>
  <c r="Z2231" i="9"/>
  <c r="W1147" i="9"/>
  <c r="V1147" i="9"/>
  <c r="U1147" i="9"/>
  <c r="T1147" i="9"/>
  <c r="S1147" i="9"/>
  <c r="R1147" i="9"/>
  <c r="Q1147" i="9"/>
  <c r="P1147" i="9"/>
  <c r="W1139" i="9"/>
  <c r="V1139" i="9"/>
  <c r="U1139" i="9"/>
  <c r="T1139" i="9"/>
  <c r="S1139" i="9"/>
  <c r="R1139" i="9"/>
  <c r="Q1139" i="9"/>
  <c r="P1139" i="9"/>
  <c r="W1131" i="9"/>
  <c r="V1131" i="9"/>
  <c r="U1131" i="9"/>
  <c r="T1131" i="9"/>
  <c r="S1131" i="9"/>
  <c r="R1131" i="9"/>
  <c r="Q1131" i="9"/>
  <c r="P1131" i="9"/>
  <c r="W1121" i="9"/>
  <c r="V1121" i="9"/>
  <c r="U1121" i="9"/>
  <c r="T1121" i="9"/>
  <c r="S1121" i="9"/>
  <c r="R1121" i="9"/>
  <c r="Q1121" i="9"/>
  <c r="P1121" i="9"/>
  <c r="W1113" i="9"/>
  <c r="V1113" i="9"/>
  <c r="U1113" i="9"/>
  <c r="T1113" i="9"/>
  <c r="S1113" i="9"/>
  <c r="R1113" i="9"/>
  <c r="Q1113" i="9"/>
  <c r="P1113" i="9"/>
  <c r="W1102" i="9"/>
  <c r="V1102" i="9"/>
  <c r="U1102" i="9"/>
  <c r="T1102" i="9"/>
  <c r="S1102" i="9"/>
  <c r="R1102" i="9"/>
  <c r="Q1102" i="9"/>
  <c r="P1102" i="9"/>
  <c r="W1092" i="9"/>
  <c r="V1092" i="9"/>
  <c r="U1092" i="9"/>
  <c r="T1092" i="9"/>
  <c r="S1092" i="9"/>
  <c r="R1092" i="9"/>
  <c r="P1092" i="9"/>
  <c r="W1084" i="9"/>
  <c r="V1084" i="9"/>
  <c r="U1084" i="9"/>
  <c r="T1084" i="9"/>
  <c r="S1084" i="9"/>
  <c r="R1084" i="9"/>
  <c r="Q1084" i="9"/>
  <c r="P1084" i="9"/>
  <c r="W1232" i="9"/>
  <c r="V1232" i="9"/>
  <c r="U1232" i="9"/>
  <c r="T1232" i="9"/>
  <c r="S1232" i="9"/>
  <c r="R1232" i="9"/>
  <c r="Q1232" i="9"/>
  <c r="P1232" i="9"/>
  <c r="W1224" i="9"/>
  <c r="V1224" i="9"/>
  <c r="U1224" i="9"/>
  <c r="T1224" i="9"/>
  <c r="S1224" i="9"/>
  <c r="R1224" i="9"/>
  <c r="Q1224" i="9"/>
  <c r="P1224" i="9"/>
  <c r="W1216" i="9"/>
  <c r="V1216" i="9"/>
  <c r="U1216" i="9"/>
  <c r="T1216" i="9"/>
  <c r="S1216" i="9"/>
  <c r="R1216" i="9"/>
  <c r="Q1216" i="9"/>
  <c r="P1216" i="9"/>
  <c r="W1205" i="9"/>
  <c r="V1205" i="9"/>
  <c r="U1205" i="9"/>
  <c r="T1205" i="9"/>
  <c r="S1205" i="9"/>
  <c r="R1205" i="9"/>
  <c r="Q1205" i="9"/>
  <c r="P1205" i="9"/>
  <c r="W1197" i="9"/>
  <c r="V1197" i="9"/>
  <c r="U1197" i="9"/>
  <c r="T1197" i="9"/>
  <c r="S1197" i="9"/>
  <c r="R1197" i="9"/>
  <c r="Q1197" i="9"/>
  <c r="P1197" i="9"/>
  <c r="W1173" i="9"/>
  <c r="V1173" i="9"/>
  <c r="U1173" i="9"/>
  <c r="T1173" i="9"/>
  <c r="S1173" i="9"/>
  <c r="R1173" i="9"/>
  <c r="Q1173" i="9"/>
  <c r="P1173" i="9"/>
  <c r="W1155" i="9"/>
  <c r="V1155" i="9"/>
  <c r="U1155" i="9"/>
  <c r="T1155" i="9"/>
  <c r="S1155" i="9"/>
  <c r="R1155" i="9"/>
  <c r="Q1155" i="9"/>
  <c r="W1258" i="9"/>
  <c r="V1258" i="9"/>
  <c r="U1258" i="9"/>
  <c r="T1258" i="9"/>
  <c r="S1258" i="9"/>
  <c r="R1258" i="9"/>
  <c r="Q1258" i="9"/>
  <c r="P1258" i="9"/>
  <c r="W1289" i="9"/>
  <c r="V1289" i="9"/>
  <c r="U1289" i="9"/>
  <c r="T1289" i="9"/>
  <c r="S1289" i="9"/>
  <c r="R1289" i="9"/>
  <c r="Q1289" i="9"/>
  <c r="P1289" i="9"/>
  <c r="W1043" i="9"/>
  <c r="V1043" i="9"/>
  <c r="U1043" i="9"/>
  <c r="T1043" i="9"/>
  <c r="S1043" i="9"/>
  <c r="R1043" i="9"/>
  <c r="Q1043" i="9"/>
  <c r="P1043" i="9"/>
  <c r="W1068" i="9"/>
  <c r="V1068" i="9"/>
  <c r="U1068" i="9"/>
  <c r="T1068" i="9"/>
  <c r="S1068" i="9"/>
  <c r="R1068" i="9"/>
  <c r="Q1068" i="9"/>
  <c r="P1068" i="9"/>
  <c r="W1007" i="9"/>
  <c r="V1007" i="9"/>
  <c r="U1007" i="9"/>
  <c r="T1007" i="9"/>
  <c r="S1007" i="9"/>
  <c r="R1007" i="9"/>
  <c r="Q1007" i="9"/>
  <c r="P1007" i="9"/>
  <c r="W1021" i="9"/>
  <c r="V1021" i="9"/>
  <c r="U1021" i="9"/>
  <c r="T1021" i="9"/>
  <c r="S1021" i="9"/>
  <c r="R1021" i="9"/>
  <c r="Q1021" i="9"/>
  <c r="P1021" i="9"/>
  <c r="W1032" i="9"/>
  <c r="V1032" i="9"/>
  <c r="U1032" i="9"/>
  <c r="T1032" i="9"/>
  <c r="S1032" i="9"/>
  <c r="R1032" i="9"/>
  <c r="Q1032" i="9"/>
  <c r="P1032" i="9"/>
  <c r="Y1258" i="9" l="1"/>
  <c r="AA1258" i="9" s="1"/>
  <c r="Y1173" i="9"/>
  <c r="AA1173" i="9" s="1"/>
  <c r="Y1216" i="9"/>
  <c r="AA1216" i="9" s="1"/>
  <c r="Y1232" i="9"/>
  <c r="AA1232" i="9" s="1"/>
  <c r="Y1084" i="9"/>
  <c r="AA1084" i="9" s="1"/>
  <c r="Y1113" i="9"/>
  <c r="AA1113" i="9" s="1"/>
  <c r="Y1121" i="9"/>
  <c r="AA1121" i="9" s="1"/>
  <c r="Y1139" i="9"/>
  <c r="AA1139" i="9" s="1"/>
  <c r="Y1197" i="9"/>
  <c r="AA1197" i="9" s="1"/>
  <c r="Y1205" i="9"/>
  <c r="AA1205" i="9" s="1"/>
  <c r="Y1155" i="9"/>
  <c r="AA1155" i="9" s="1"/>
  <c r="Y1224" i="9"/>
  <c r="AA1224" i="9" s="1"/>
  <c r="Y1092" i="9"/>
  <c r="AA1092" i="9" s="1"/>
  <c r="X1258" i="9"/>
  <c r="AB1258" i="9" s="1"/>
  <c r="X1155" i="9"/>
  <c r="Z1155" i="9" s="1"/>
  <c r="X1173" i="9"/>
  <c r="AB1173" i="9" s="1"/>
  <c r="X1197" i="9"/>
  <c r="Z1197" i="9" s="1"/>
  <c r="X1205" i="9"/>
  <c r="Z1205" i="9" s="1"/>
  <c r="X1216" i="9"/>
  <c r="AB1216" i="9" s="1"/>
  <c r="X1224" i="9"/>
  <c r="AB1224" i="9" s="1"/>
  <c r="X1232" i="9"/>
  <c r="Z1232" i="9" s="1"/>
  <c r="X1084" i="9"/>
  <c r="Z1084" i="9" s="1"/>
  <c r="X1092" i="9"/>
  <c r="AB1092" i="9" s="1"/>
  <c r="X1102" i="9"/>
  <c r="Z1102" i="9" s="1"/>
  <c r="X1113" i="9"/>
  <c r="Z1113" i="9" s="1"/>
  <c r="X1121" i="9"/>
  <c r="Z1121" i="9" s="1"/>
  <c r="X1131" i="9"/>
  <c r="AB1131" i="9" s="1"/>
  <c r="X1139" i="9"/>
  <c r="Z1139" i="9" s="1"/>
  <c r="X1147" i="9"/>
  <c r="Z1147" i="9" s="1"/>
  <c r="Y1147" i="9"/>
  <c r="AA1147" i="9" s="1"/>
  <c r="Y1131" i="9"/>
  <c r="AA1131" i="9" s="1"/>
  <c r="Y1102" i="9"/>
  <c r="AA1102" i="9" s="1"/>
  <c r="Y1032" i="9"/>
  <c r="AA1032" i="9" s="1"/>
  <c r="Y1007" i="9"/>
  <c r="AA1007" i="9" s="1"/>
  <c r="Y1068" i="9"/>
  <c r="AA1068" i="9" s="1"/>
  <c r="Y1043" i="9"/>
  <c r="AA1043" i="9" s="1"/>
  <c r="Y1289" i="9"/>
  <c r="AA1289" i="9" s="1"/>
  <c r="X1289" i="9"/>
  <c r="AB1289" i="9" s="1"/>
  <c r="Y1021" i="9"/>
  <c r="AA1021" i="9" s="1"/>
  <c r="X1043" i="9"/>
  <c r="Z1043" i="9" s="1"/>
  <c r="X1068" i="9"/>
  <c r="Z1068" i="9" s="1"/>
  <c r="X1007" i="9"/>
  <c r="Z1007" i="9" s="1"/>
  <c r="X1021" i="9"/>
  <c r="Z1021" i="9" s="1"/>
  <c r="X1032" i="9"/>
  <c r="Z1032" i="9" s="1"/>
  <c r="AB1113" i="9" l="1"/>
  <c r="Z1173" i="9"/>
  <c r="AB1197" i="9"/>
  <c r="AB1102" i="9"/>
  <c r="Z1258" i="9"/>
  <c r="AB1084" i="9"/>
  <c r="AB1232" i="9"/>
  <c r="Z1224" i="9"/>
  <c r="AB1139" i="9"/>
  <c r="AB1205" i="9"/>
  <c r="AB1121" i="9"/>
  <c r="Z1092" i="9"/>
  <c r="Z1216" i="9"/>
  <c r="Z1131" i="9"/>
  <c r="AB1147" i="9"/>
  <c r="AB1155" i="9"/>
  <c r="AB1043" i="9"/>
  <c r="Z1289" i="9"/>
  <c r="AB1068" i="9"/>
  <c r="AB1007" i="9"/>
  <c r="AB1021" i="9"/>
  <c r="AB1032" i="9"/>
  <c r="W778" i="9" l="1"/>
  <c r="V778" i="9"/>
  <c r="U778" i="9"/>
  <c r="T778" i="9"/>
  <c r="S778" i="9"/>
  <c r="R778" i="9"/>
  <c r="Q778" i="9"/>
  <c r="P778" i="9"/>
  <c r="X778" i="9" l="1"/>
  <c r="AB778" i="9" s="1"/>
  <c r="Y778" i="9"/>
  <c r="AA778" i="9" s="1"/>
  <c r="Z778" i="9" l="1"/>
  <c r="W2298" i="9"/>
  <c r="V2298" i="9"/>
  <c r="U2298" i="9"/>
  <c r="T2298" i="9"/>
  <c r="S2298" i="9"/>
  <c r="R2298" i="9"/>
  <c r="Q2298" i="9"/>
  <c r="P2298" i="9"/>
  <c r="P1362" i="9"/>
  <c r="W1852" i="9"/>
  <c r="V1852" i="9"/>
  <c r="U1852" i="9"/>
  <c r="T1852" i="9"/>
  <c r="S1852" i="9"/>
  <c r="R1852" i="9"/>
  <c r="Q1852" i="9"/>
  <c r="P1852" i="9"/>
  <c r="W1495" i="9"/>
  <c r="V1495" i="9"/>
  <c r="U1495" i="9"/>
  <c r="T1495" i="9"/>
  <c r="S1495" i="9"/>
  <c r="R1495" i="9"/>
  <c r="Q1495" i="9"/>
  <c r="P1495" i="9"/>
  <c r="X2298" i="9" l="1"/>
  <c r="AB2298" i="9" s="1"/>
  <c r="Y2298" i="9"/>
  <c r="AA2298" i="9" s="1"/>
  <c r="X1495" i="9"/>
  <c r="Z1495" i="9" s="1"/>
  <c r="Y1852" i="9"/>
  <c r="X1852" i="9"/>
  <c r="AB1852" i="9" s="1"/>
  <c r="Y1495" i="9"/>
  <c r="AA1495" i="9" s="1"/>
  <c r="AB1495" i="9" l="1"/>
  <c r="Z2298" i="9"/>
  <c r="Z1852" i="9"/>
  <c r="AA1852" i="9"/>
  <c r="W1487" i="9" l="1"/>
  <c r="V1487" i="9"/>
  <c r="U1487" i="9"/>
  <c r="T1487" i="9"/>
  <c r="S1487" i="9"/>
  <c r="R1487" i="9"/>
  <c r="Q1487" i="9"/>
  <c r="P1487" i="9"/>
  <c r="W2290" i="9"/>
  <c r="V2290" i="9"/>
  <c r="U2290" i="9"/>
  <c r="T2290" i="9"/>
  <c r="S2290" i="9"/>
  <c r="R2290" i="9"/>
  <c r="Q2290" i="9"/>
  <c r="P2290" i="9"/>
  <c r="X2290" i="9" l="1"/>
  <c r="AB2290" i="9" s="1"/>
  <c r="Y2290" i="9"/>
  <c r="AA2290" i="9" s="1"/>
  <c r="Y1487" i="9"/>
  <c r="AA1487" i="9" s="1"/>
  <c r="X1487" i="9"/>
  <c r="AB1487" i="9" s="1"/>
  <c r="Z2290" i="9" l="1"/>
  <c r="Z1487" i="9"/>
  <c r="W443" i="9"/>
  <c r="V443" i="9"/>
  <c r="U443" i="9"/>
  <c r="T443" i="9"/>
  <c r="S443" i="9"/>
  <c r="R443" i="9"/>
  <c r="Q443" i="9"/>
  <c r="P443" i="9"/>
  <c r="W393" i="9"/>
  <c r="V393" i="9"/>
  <c r="U393" i="9"/>
  <c r="T393" i="9"/>
  <c r="S393" i="9"/>
  <c r="R393" i="9"/>
  <c r="Q393" i="9"/>
  <c r="P393" i="9"/>
  <c r="X393" i="9" l="1"/>
  <c r="AB393" i="9" s="1"/>
  <c r="X443" i="9"/>
  <c r="AB443" i="9" s="1"/>
  <c r="Y443" i="9"/>
  <c r="AA443" i="9" s="1"/>
  <c r="Y393" i="9"/>
  <c r="AA393" i="9" s="1"/>
  <c r="Z393" i="9" l="1"/>
  <c r="Z443" i="9"/>
  <c r="W2091" i="9"/>
  <c r="V2091" i="9"/>
  <c r="U2091" i="9"/>
  <c r="T2091" i="9"/>
  <c r="S2091" i="9"/>
  <c r="R2091" i="9"/>
  <c r="Q2091" i="9"/>
  <c r="P2091" i="9"/>
  <c r="X2091" i="9" l="1"/>
  <c r="AB2091" i="9" s="1"/>
  <c r="Y2091" i="9"/>
  <c r="AA2091" i="9" s="1"/>
  <c r="Z2091" i="9" l="1"/>
  <c r="W1479" i="9" l="1"/>
  <c r="V1479" i="9"/>
  <c r="U1479" i="9"/>
  <c r="T1479" i="9"/>
  <c r="S1479" i="9"/>
  <c r="R1479" i="9"/>
  <c r="Q1479" i="9"/>
  <c r="P1479" i="9"/>
  <c r="W1470" i="9"/>
  <c r="V1470" i="9"/>
  <c r="U1470" i="9"/>
  <c r="T1470" i="9"/>
  <c r="S1470" i="9"/>
  <c r="R1470" i="9"/>
  <c r="Q1470" i="9"/>
  <c r="P1470" i="9"/>
  <c r="W1461" i="9"/>
  <c r="V1461" i="9"/>
  <c r="U1461" i="9"/>
  <c r="T1461" i="9"/>
  <c r="S1461" i="9"/>
  <c r="R1461" i="9"/>
  <c r="Q1461" i="9"/>
  <c r="P1461" i="9"/>
  <c r="W1453" i="9"/>
  <c r="V1453" i="9"/>
  <c r="U1453" i="9"/>
  <c r="T1453" i="9"/>
  <c r="S1453" i="9"/>
  <c r="R1453" i="9"/>
  <c r="Q1453" i="9"/>
  <c r="P1453" i="9"/>
  <c r="Y1461" i="9" l="1"/>
  <c r="AA1461" i="9" s="1"/>
  <c r="Y1470" i="9"/>
  <c r="AA1470" i="9" s="1"/>
  <c r="Y1479" i="9"/>
  <c r="AA1479" i="9" s="1"/>
  <c r="Y1453" i="9"/>
  <c r="AA1453" i="9" s="1"/>
  <c r="X1453" i="9"/>
  <c r="Z1453" i="9" s="1"/>
  <c r="X1461" i="9"/>
  <c r="AB1461" i="9" s="1"/>
  <c r="X1470" i="9"/>
  <c r="Z1470" i="9" s="1"/>
  <c r="X1479" i="9"/>
  <c r="AB1479" i="9" s="1"/>
  <c r="U2047" i="9"/>
  <c r="T2047" i="9"/>
  <c r="S2047" i="9"/>
  <c r="R2047" i="9"/>
  <c r="P2047" i="9"/>
  <c r="S2206" i="9"/>
  <c r="R2206" i="9"/>
  <c r="U2156" i="9"/>
  <c r="T2156" i="9"/>
  <c r="S2156" i="9"/>
  <c r="Z1461" i="9" l="1"/>
  <c r="Z1479" i="9"/>
  <c r="AB1470" i="9"/>
  <c r="AB1453" i="9"/>
  <c r="W2047" i="9"/>
  <c r="V2047" i="9"/>
  <c r="Q2047" i="9"/>
  <c r="X2047" i="9" l="1"/>
  <c r="Z2047" i="9" s="1"/>
  <c r="Y2047" i="9"/>
  <c r="AA2047" i="9" s="1"/>
  <c r="AB2047" i="9" l="1"/>
  <c r="W1445" i="9" l="1"/>
  <c r="V1445" i="9"/>
  <c r="U1445" i="9"/>
  <c r="T1445" i="9"/>
  <c r="S1445" i="9"/>
  <c r="R1445" i="9"/>
  <c r="Q1445" i="9"/>
  <c r="P1445" i="9"/>
  <c r="W1437" i="9"/>
  <c r="V1437" i="9"/>
  <c r="U1437" i="9"/>
  <c r="T1437" i="9"/>
  <c r="S1437" i="9"/>
  <c r="R1437" i="9"/>
  <c r="Q1437" i="9"/>
  <c r="P1437" i="9"/>
  <c r="W1428" i="9"/>
  <c r="V1428" i="9"/>
  <c r="U1428" i="9"/>
  <c r="T1428" i="9"/>
  <c r="S1428" i="9"/>
  <c r="R1428" i="9"/>
  <c r="Q1428" i="9"/>
  <c r="P1428" i="9"/>
  <c r="W1419" i="9"/>
  <c r="V1419" i="9"/>
  <c r="U1419" i="9"/>
  <c r="T1419" i="9"/>
  <c r="S1419" i="9"/>
  <c r="R1419" i="9"/>
  <c r="Q1419" i="9"/>
  <c r="P1419" i="9"/>
  <c r="X1428" i="9" l="1"/>
  <c r="AB1428" i="9" s="1"/>
  <c r="Y1428" i="9"/>
  <c r="AA1428" i="9" s="1"/>
  <c r="Y1445" i="9"/>
  <c r="AA1445" i="9" s="1"/>
  <c r="Y1437" i="9"/>
  <c r="AA1437" i="9" s="1"/>
  <c r="X1445" i="9"/>
  <c r="Z1445" i="9" s="1"/>
  <c r="X1437" i="9"/>
  <c r="AB1437" i="9" s="1"/>
  <c r="X1419" i="9"/>
  <c r="AB1419" i="9" s="1"/>
  <c r="Y1419" i="9"/>
  <c r="AA1419" i="9" s="1"/>
  <c r="Z1428" i="9" l="1"/>
  <c r="AB1445" i="9"/>
  <c r="Z1437" i="9"/>
  <c r="Z1419" i="9"/>
  <c r="W1411" i="9" l="1"/>
  <c r="V1411" i="9"/>
  <c r="U1411" i="9"/>
  <c r="T1411" i="9"/>
  <c r="S1411" i="9"/>
  <c r="R1411" i="9"/>
  <c r="Q1411" i="9"/>
  <c r="P1411" i="9"/>
  <c r="W1403" i="9"/>
  <c r="V1403" i="9"/>
  <c r="U1403" i="9"/>
  <c r="T1403" i="9"/>
  <c r="S1403" i="9"/>
  <c r="R1403" i="9"/>
  <c r="Q1403" i="9"/>
  <c r="P1403" i="9"/>
  <c r="P2099" i="9"/>
  <c r="Q2099" i="9"/>
  <c r="R2099" i="9"/>
  <c r="S2099" i="9"/>
  <c r="T2099" i="9"/>
  <c r="U2099" i="9"/>
  <c r="V2099" i="9"/>
  <c r="W2099" i="9"/>
  <c r="W2306" i="9"/>
  <c r="V2306" i="9"/>
  <c r="U2306" i="9"/>
  <c r="T2306" i="9"/>
  <c r="S2306" i="9"/>
  <c r="R2306" i="9"/>
  <c r="Q2306" i="9"/>
  <c r="P2306" i="9"/>
  <c r="Y2306" i="9" l="1"/>
  <c r="AA2306" i="9" s="1"/>
  <c r="X2099" i="9"/>
  <c r="AB2099" i="9" s="1"/>
  <c r="Y1411" i="9"/>
  <c r="AA1411" i="9" s="1"/>
  <c r="Y2099" i="9"/>
  <c r="AA2099" i="9" s="1"/>
  <c r="Y1403" i="9"/>
  <c r="AA1403" i="9" s="1"/>
  <c r="X1403" i="9"/>
  <c r="AB1403" i="9" s="1"/>
  <c r="X1411" i="9"/>
  <c r="AB1411" i="9" s="1"/>
  <c r="X2306" i="9"/>
  <c r="AB2306" i="9" s="1"/>
  <c r="Z2099" i="9" l="1"/>
  <c r="Z1411" i="9"/>
  <c r="Z1403" i="9"/>
  <c r="Z2306" i="9"/>
  <c r="W1923" i="9" l="1"/>
  <c r="V1923" i="9"/>
  <c r="U1923" i="9"/>
  <c r="T1923" i="9"/>
  <c r="S1923" i="9"/>
  <c r="R1923" i="9"/>
  <c r="Q1923" i="9"/>
  <c r="P1923" i="9"/>
  <c r="X1923" i="9" l="1"/>
  <c r="AB1923" i="9" s="1"/>
  <c r="Y1923" i="9"/>
  <c r="AA1923" i="9" s="1"/>
  <c r="Z1923" i="9" l="1"/>
  <c r="W433" i="9"/>
  <c r="V433" i="9"/>
  <c r="U433" i="9"/>
  <c r="T433" i="9"/>
  <c r="S433" i="9"/>
  <c r="R433" i="9"/>
  <c r="Q433" i="9"/>
  <c r="P433" i="9"/>
  <c r="W385" i="9"/>
  <c r="V385" i="9"/>
  <c r="U385" i="9"/>
  <c r="T385" i="9"/>
  <c r="S385" i="9"/>
  <c r="R385" i="9"/>
  <c r="Q385" i="9"/>
  <c r="P385" i="9"/>
  <c r="X385" i="9" l="1"/>
  <c r="Z385" i="9" s="1"/>
  <c r="Y385" i="9"/>
  <c r="AA385" i="9" s="1"/>
  <c r="Y433" i="9"/>
  <c r="AA433" i="9" s="1"/>
  <c r="X433" i="9"/>
  <c r="Z433" i="9" s="1"/>
  <c r="W425" i="9"/>
  <c r="V425" i="9"/>
  <c r="U425" i="9"/>
  <c r="T425" i="9"/>
  <c r="S425" i="9"/>
  <c r="R425" i="9"/>
  <c r="Q425" i="9"/>
  <c r="P425" i="9"/>
  <c r="AB385" i="9" l="1"/>
  <c r="AB433" i="9"/>
  <c r="Y425" i="9"/>
  <c r="AA425" i="9" s="1"/>
  <c r="X425" i="9"/>
  <c r="Z425" i="9" s="1"/>
  <c r="W2282" i="9"/>
  <c r="V2282" i="9"/>
  <c r="U2282" i="9"/>
  <c r="T2282" i="9"/>
  <c r="S2282" i="9"/>
  <c r="R2282" i="9"/>
  <c r="Q2282" i="9"/>
  <c r="P2282" i="9"/>
  <c r="W2131" i="9"/>
  <c r="V2131" i="9"/>
  <c r="U2131" i="9"/>
  <c r="T2131" i="9"/>
  <c r="S2131" i="9"/>
  <c r="R2131" i="9"/>
  <c r="Q2131" i="9"/>
  <c r="P2131" i="9"/>
  <c r="AB425" i="9" l="1"/>
  <c r="Y2282" i="9"/>
  <c r="AA2282" i="9" s="1"/>
  <c r="X2131" i="9"/>
  <c r="Z2131" i="9" s="1"/>
  <c r="Y2131" i="9"/>
  <c r="AA2131" i="9" s="1"/>
  <c r="X2282" i="9"/>
  <c r="Z2282" i="9" s="1"/>
  <c r="AB2282" i="9" l="1"/>
  <c r="W409" i="9" l="1"/>
  <c r="V409" i="9"/>
  <c r="U409" i="9"/>
  <c r="T409" i="9"/>
  <c r="S409" i="9"/>
  <c r="R409" i="9"/>
  <c r="Q409" i="9"/>
  <c r="P409" i="9"/>
  <c r="W401" i="9"/>
  <c r="V401" i="9"/>
  <c r="U401" i="9"/>
  <c r="T401" i="9"/>
  <c r="S401" i="9"/>
  <c r="R401" i="9"/>
  <c r="Q401" i="9"/>
  <c r="P401" i="9"/>
  <c r="W377" i="9"/>
  <c r="V377" i="9"/>
  <c r="U377" i="9"/>
  <c r="T377" i="9"/>
  <c r="S377" i="9"/>
  <c r="R377" i="9"/>
  <c r="Q377" i="9"/>
  <c r="P377" i="9"/>
  <c r="W369" i="9"/>
  <c r="V369" i="9"/>
  <c r="U369" i="9"/>
  <c r="T369" i="9"/>
  <c r="S369" i="9"/>
  <c r="R369" i="9"/>
  <c r="Q369" i="9"/>
  <c r="P369" i="9"/>
  <c r="X401" i="9" l="1"/>
  <c r="AB401" i="9" s="1"/>
  <c r="X409" i="9"/>
  <c r="AB409" i="9" s="1"/>
  <c r="X369" i="9"/>
  <c r="AB369" i="9" s="1"/>
  <c r="X377" i="9"/>
  <c r="AB377" i="9" s="1"/>
  <c r="Y369" i="9"/>
  <c r="AA369" i="9" s="1"/>
  <c r="Y377" i="9"/>
  <c r="AA377" i="9" s="1"/>
  <c r="Y401" i="9"/>
  <c r="AA401" i="9" s="1"/>
  <c r="Y409" i="9"/>
  <c r="AA409" i="9" s="1"/>
  <c r="Z401" i="9" l="1"/>
  <c r="Z377" i="9"/>
  <c r="Z369" i="9"/>
  <c r="Z409" i="9"/>
  <c r="W1346" i="9" l="1"/>
  <c r="V1346" i="9"/>
  <c r="U1346" i="9"/>
  <c r="T1346" i="9"/>
  <c r="S1346" i="9"/>
  <c r="R1346" i="9"/>
  <c r="Q1346" i="9"/>
  <c r="P1346" i="9"/>
  <c r="W1338" i="9"/>
  <c r="V1338" i="9"/>
  <c r="U1338" i="9"/>
  <c r="T1338" i="9"/>
  <c r="S1338" i="9"/>
  <c r="R1338" i="9"/>
  <c r="Q1338" i="9"/>
  <c r="P1338" i="9"/>
  <c r="W1362" i="9"/>
  <c r="V1362" i="9"/>
  <c r="U1362" i="9"/>
  <c r="T1362" i="9"/>
  <c r="S1362" i="9"/>
  <c r="R1362" i="9"/>
  <c r="Q1362" i="9"/>
  <c r="W1354" i="9"/>
  <c r="V1354" i="9"/>
  <c r="U1354" i="9"/>
  <c r="T1354" i="9"/>
  <c r="S1354" i="9"/>
  <c r="R1354" i="9"/>
  <c r="Q1354" i="9"/>
  <c r="P1354" i="9"/>
  <c r="W1370" i="9"/>
  <c r="V1370" i="9"/>
  <c r="U1370" i="9"/>
  <c r="T1370" i="9"/>
  <c r="S1370" i="9"/>
  <c r="R1370" i="9"/>
  <c r="Q1370" i="9"/>
  <c r="P1370" i="9"/>
  <c r="W1378" i="9"/>
  <c r="V1378" i="9"/>
  <c r="U1378" i="9"/>
  <c r="T1378" i="9"/>
  <c r="S1378" i="9"/>
  <c r="R1378" i="9"/>
  <c r="Q1378" i="9"/>
  <c r="P1378" i="9"/>
  <c r="W1387" i="9"/>
  <c r="V1387" i="9"/>
  <c r="U1387" i="9"/>
  <c r="T1387" i="9"/>
  <c r="S1387" i="9"/>
  <c r="R1387" i="9"/>
  <c r="Q1387" i="9"/>
  <c r="P1387" i="9"/>
  <c r="W1395" i="9"/>
  <c r="V1395" i="9"/>
  <c r="U1395" i="9"/>
  <c r="T1395" i="9"/>
  <c r="S1395" i="9"/>
  <c r="R1395" i="9"/>
  <c r="Q1395" i="9"/>
  <c r="P1395" i="9"/>
  <c r="Y1395" i="9" l="1"/>
  <c r="AA1395" i="9" s="1"/>
  <c r="Y1378" i="9"/>
  <c r="AA1378" i="9" s="1"/>
  <c r="Y1370" i="9"/>
  <c r="AA1370" i="9" s="1"/>
  <c r="Y1354" i="9"/>
  <c r="AA1354" i="9" s="1"/>
  <c r="Y1362" i="9"/>
  <c r="AA1362" i="9" s="1"/>
  <c r="Y1346" i="9"/>
  <c r="AA1346" i="9" s="1"/>
  <c r="Y1387" i="9"/>
  <c r="AA1387" i="9" s="1"/>
  <c r="X1395" i="9"/>
  <c r="AB1395" i="9" s="1"/>
  <c r="X1387" i="9"/>
  <c r="AB1387" i="9" s="1"/>
  <c r="X1378" i="9"/>
  <c r="AB1378" i="9" s="1"/>
  <c r="X1370" i="9"/>
  <c r="AB1370" i="9" s="1"/>
  <c r="X1346" i="9"/>
  <c r="AB1346" i="9" s="1"/>
  <c r="Y1338" i="9"/>
  <c r="AA1338" i="9" s="1"/>
  <c r="X1338" i="9"/>
  <c r="Z1338" i="9" s="1"/>
  <c r="X1354" i="9"/>
  <c r="AB1354" i="9" s="1"/>
  <c r="X1362" i="9"/>
  <c r="AB1362" i="9" s="1"/>
  <c r="Z1387" i="9" l="1"/>
  <c r="Z1395" i="9"/>
  <c r="Z1346" i="9"/>
  <c r="Z1362" i="9"/>
  <c r="AB1338" i="9"/>
  <c r="Z1354" i="9"/>
  <c r="Z1370" i="9"/>
  <c r="Z1378" i="9"/>
  <c r="W361" i="9"/>
  <c r="V361" i="9"/>
  <c r="U361" i="9"/>
  <c r="T361" i="9"/>
  <c r="S361" i="9"/>
  <c r="R361" i="9"/>
  <c r="Q361" i="9"/>
  <c r="P361" i="9"/>
  <c r="X361" i="9" l="1"/>
  <c r="Z361" i="9" s="1"/>
  <c r="Y361" i="9"/>
  <c r="AA361" i="9" s="1"/>
  <c r="W1912" i="9"/>
  <c r="V1912" i="9"/>
  <c r="U1912" i="9"/>
  <c r="T1912" i="9"/>
  <c r="S1912" i="9"/>
  <c r="R1912" i="9"/>
  <c r="Q1912" i="9"/>
  <c r="P1912" i="9"/>
  <c r="AB361" i="9" l="1"/>
  <c r="Y1912" i="9"/>
  <c r="AA1912" i="9" s="1"/>
  <c r="X1912" i="9"/>
  <c r="Z1912" i="9" s="1"/>
  <c r="S1986" i="9"/>
  <c r="R1986" i="9"/>
  <c r="Q1986" i="9"/>
  <c r="P1986" i="9"/>
  <c r="AB1912" i="9" l="1"/>
  <c r="W2215" i="9" l="1"/>
  <c r="V2215" i="9"/>
  <c r="U2215" i="9"/>
  <c r="T2215" i="9"/>
  <c r="S2215" i="9"/>
  <c r="R2215" i="9"/>
  <c r="Q2215" i="9"/>
  <c r="P2215" i="9"/>
  <c r="Y2215" i="9" l="1"/>
  <c r="X2215" i="9"/>
  <c r="W327" i="9"/>
  <c r="V327" i="9"/>
  <c r="U327" i="9"/>
  <c r="T327" i="9"/>
  <c r="S327" i="9"/>
  <c r="R327" i="9"/>
  <c r="Q327" i="9"/>
  <c r="P327" i="9"/>
  <c r="W1330" i="9"/>
  <c r="V1330" i="9"/>
  <c r="U1330" i="9"/>
  <c r="T1330" i="9"/>
  <c r="S1330" i="9"/>
  <c r="R1330" i="9"/>
  <c r="Q1330" i="9"/>
  <c r="P1330" i="9"/>
  <c r="W1322" i="9"/>
  <c r="V1322" i="9"/>
  <c r="U1322" i="9"/>
  <c r="T1322" i="9"/>
  <c r="S1322" i="9"/>
  <c r="R1322" i="9"/>
  <c r="Q1322" i="9"/>
  <c r="P1322" i="9"/>
  <c r="W1939" i="9"/>
  <c r="V1939" i="9"/>
  <c r="U1939" i="9"/>
  <c r="T1939" i="9"/>
  <c r="S1939" i="9"/>
  <c r="R1939" i="9"/>
  <c r="Q1939" i="9"/>
  <c r="P1939" i="9"/>
  <c r="W353" i="9"/>
  <c r="V353" i="9"/>
  <c r="U353" i="9"/>
  <c r="T353" i="9"/>
  <c r="S353" i="9"/>
  <c r="R353" i="9"/>
  <c r="Q353" i="9"/>
  <c r="P353" i="9"/>
  <c r="W345" i="9"/>
  <c r="V345" i="9"/>
  <c r="U345" i="9"/>
  <c r="T345" i="9"/>
  <c r="S345" i="9"/>
  <c r="R345" i="9"/>
  <c r="Q345" i="9"/>
  <c r="P345" i="9"/>
  <c r="W337" i="9"/>
  <c r="V337" i="9"/>
  <c r="U337" i="9"/>
  <c r="T337" i="9"/>
  <c r="S337" i="9"/>
  <c r="R337" i="9"/>
  <c r="Q337" i="9"/>
  <c r="P337" i="9"/>
  <c r="AB2215" i="9" l="1"/>
  <c r="AA2215" i="9"/>
  <c r="Z2215" i="9"/>
  <c r="X345" i="9"/>
  <c r="AB345" i="9" s="1"/>
  <c r="X353" i="9"/>
  <c r="AB353" i="9" s="1"/>
  <c r="X1939" i="9"/>
  <c r="AB1939" i="9" s="1"/>
  <c r="X1322" i="9"/>
  <c r="Z1322" i="9" s="1"/>
  <c r="X327" i="9"/>
  <c r="AB327" i="9" s="1"/>
  <c r="X337" i="9"/>
  <c r="AB337" i="9" s="1"/>
  <c r="Y337" i="9"/>
  <c r="AA337" i="9" s="1"/>
  <c r="Y345" i="9"/>
  <c r="AA345" i="9" s="1"/>
  <c r="Y353" i="9"/>
  <c r="AA353" i="9" s="1"/>
  <c r="Y1939" i="9"/>
  <c r="AA1939" i="9" s="1"/>
  <c r="Y1322" i="9"/>
  <c r="AA1322" i="9" s="1"/>
  <c r="Y1330" i="9"/>
  <c r="AA1330" i="9" s="1"/>
  <c r="X1330" i="9"/>
  <c r="Z1330" i="9" s="1"/>
  <c r="Y327" i="9"/>
  <c r="AA327" i="9" s="1"/>
  <c r="Z345" i="9" l="1"/>
  <c r="Z337" i="9"/>
  <c r="Z353" i="9"/>
  <c r="Z327" i="9"/>
  <c r="AB1322" i="9"/>
  <c r="AB1330" i="9"/>
  <c r="Z1939" i="9"/>
  <c r="W1314" i="9"/>
  <c r="V1314" i="9"/>
  <c r="U1314" i="9"/>
  <c r="T1314" i="9"/>
  <c r="S1314" i="9"/>
  <c r="R1314" i="9"/>
  <c r="Q1314" i="9"/>
  <c r="P1314" i="9"/>
  <c r="Y1314" i="9" l="1"/>
  <c r="AA1314" i="9" s="1"/>
  <c r="X1314" i="9"/>
  <c r="AB1314" i="9" s="1"/>
  <c r="Z1314" i="9" l="1"/>
  <c r="W2206" i="9" l="1"/>
  <c r="V2206" i="9"/>
  <c r="U2206" i="9"/>
  <c r="T2206" i="9"/>
  <c r="Q2206" i="9"/>
  <c r="P2206" i="9"/>
  <c r="X2206" i="9" l="1"/>
  <c r="Y2206" i="9"/>
  <c r="W2266" i="9"/>
  <c r="V2266" i="9"/>
  <c r="U2266" i="9"/>
  <c r="T2266" i="9"/>
  <c r="S2266" i="9"/>
  <c r="R2266" i="9"/>
  <c r="Q2266" i="9"/>
  <c r="P2266" i="9"/>
  <c r="Z2206" i="9" l="1"/>
  <c r="AB2206" i="9"/>
  <c r="AA2206" i="9"/>
  <c r="X2266" i="9"/>
  <c r="Y2266" i="9"/>
  <c r="S56" i="10"/>
  <c r="S57" i="10"/>
  <c r="S58" i="10" s="1"/>
  <c r="S55" i="10"/>
  <c r="AA2266" i="9" l="1"/>
  <c r="Z2266" i="9"/>
  <c r="F54" i="10"/>
  <c r="F67" i="10" s="1"/>
  <c r="F55" i="10"/>
  <c r="F56" i="10"/>
  <c r="F57" i="10"/>
  <c r="F58" i="10"/>
  <c r="F59" i="10"/>
  <c r="F60" i="10"/>
  <c r="F61" i="10"/>
  <c r="F62" i="10"/>
  <c r="F63" i="10"/>
  <c r="F64" i="10"/>
  <c r="F65" i="10"/>
  <c r="F66" i="10"/>
  <c r="F53" i="10"/>
  <c r="W2147" i="9"/>
  <c r="V2147" i="9"/>
  <c r="U2147" i="9"/>
  <c r="T2147" i="9"/>
  <c r="S2147" i="9"/>
  <c r="R2147" i="9"/>
  <c r="Q2147" i="9"/>
  <c r="P2147" i="9"/>
  <c r="Y2147" i="9" l="1"/>
  <c r="AA2147" i="9" s="1"/>
  <c r="X2147" i="9"/>
  <c r="Z2147" i="9" s="1"/>
  <c r="W2195" i="9" l="1"/>
  <c r="V2195" i="9"/>
  <c r="U2195" i="9"/>
  <c r="T2195" i="9"/>
  <c r="S2195" i="9"/>
  <c r="R2195" i="9"/>
  <c r="P2195" i="9"/>
  <c r="Q2195" i="9"/>
  <c r="Y2195" i="9" l="1"/>
  <c r="X2195" i="9"/>
  <c r="Z2195" i="9" l="1"/>
  <c r="AB2195" i="9"/>
  <c r="AA2195" i="9"/>
  <c r="U39" i="10"/>
  <c r="U40" i="10"/>
  <c r="U41" i="10"/>
  <c r="U42" i="10"/>
  <c r="U38" i="10"/>
  <c r="U43" i="10" s="1"/>
  <c r="O42" i="10"/>
  <c r="O43" i="10"/>
  <c r="O44" i="10"/>
  <c r="O45" i="10"/>
  <c r="O41" i="10"/>
  <c r="O46" i="10" s="1"/>
  <c r="W2139" i="9"/>
  <c r="V2139" i="9"/>
  <c r="U2139" i="9"/>
  <c r="T2139" i="9"/>
  <c r="S2139" i="9"/>
  <c r="R2139" i="9"/>
  <c r="Q2139" i="9"/>
  <c r="P2139" i="9"/>
  <c r="W2031" i="9"/>
  <c r="V2031" i="9"/>
  <c r="U2031" i="9"/>
  <c r="T2031" i="9"/>
  <c r="S2031" i="9"/>
  <c r="R2031" i="9"/>
  <c r="Q2031" i="9"/>
  <c r="P2031" i="9"/>
  <c r="W2012" i="9"/>
  <c r="V2012" i="9"/>
  <c r="U2012" i="9"/>
  <c r="T2012" i="9"/>
  <c r="S2012" i="9"/>
  <c r="R2012" i="9"/>
  <c r="Q2012" i="9"/>
  <c r="P2012" i="9"/>
  <c r="W1955" i="9"/>
  <c r="V1955" i="9"/>
  <c r="U1955" i="9"/>
  <c r="T1955" i="9"/>
  <c r="S1955" i="9"/>
  <c r="R1955" i="9"/>
  <c r="Q1955" i="9"/>
  <c r="P1955" i="9"/>
  <c r="X2012" i="9" l="1"/>
  <c r="Z2012" i="9" s="1"/>
  <c r="Y2139" i="9"/>
  <c r="AA2139" i="9" s="1"/>
  <c r="Y1955" i="9"/>
  <c r="AA1955" i="9" s="1"/>
  <c r="Y2012" i="9"/>
  <c r="AA2012" i="9" s="1"/>
  <c r="X2139" i="9"/>
  <c r="Z2139" i="9" s="1"/>
  <c r="Y2031" i="9"/>
  <c r="X2031" i="9"/>
  <c r="X1955" i="9"/>
  <c r="AB2012" i="9" l="1"/>
  <c r="Z2031" i="9"/>
  <c r="AA2031" i="9"/>
  <c r="AB2031" i="9"/>
  <c r="Z1955" i="9"/>
  <c r="R12" i="10" l="1"/>
  <c r="R13" i="10"/>
  <c r="R11" i="10"/>
  <c r="R14" i="10" s="1"/>
  <c r="AB7" i="10"/>
  <c r="AB6" i="10"/>
  <c r="AB8" i="10" s="1"/>
  <c r="F9" i="11" l="1"/>
  <c r="G9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P6" i="9" l="1"/>
  <c r="H3" i="11" l="1"/>
  <c r="W1828" i="9"/>
  <c r="V1828" i="9"/>
  <c r="U1828" i="9"/>
  <c r="T1828" i="9"/>
  <c r="S1828" i="9"/>
  <c r="R1828" i="9"/>
  <c r="Q1828" i="9"/>
  <c r="P1828" i="9"/>
  <c r="W1836" i="9"/>
  <c r="V1836" i="9"/>
  <c r="U1836" i="9"/>
  <c r="T1836" i="9"/>
  <c r="S1836" i="9"/>
  <c r="R1836" i="9"/>
  <c r="Q1836" i="9"/>
  <c r="P1836" i="9"/>
  <c r="X1828" i="9" l="1"/>
  <c r="AB1828" i="9" s="1"/>
  <c r="Y1836" i="9"/>
  <c r="AA1836" i="9" s="1"/>
  <c r="Y1828" i="9"/>
  <c r="AA1828" i="9" s="1"/>
  <c r="X1836" i="9"/>
  <c r="AB1836" i="9" s="1"/>
  <c r="Z1828" i="9" l="1"/>
  <c r="Z1836" i="9"/>
  <c r="W319" i="9" l="1"/>
  <c r="V319" i="9"/>
  <c r="U319" i="9"/>
  <c r="T319" i="9"/>
  <c r="S319" i="9"/>
  <c r="R319" i="9"/>
  <c r="Q319" i="9"/>
  <c r="P319" i="9"/>
  <c r="W295" i="9"/>
  <c r="V295" i="9"/>
  <c r="U295" i="9"/>
  <c r="T295" i="9"/>
  <c r="S295" i="9"/>
  <c r="R295" i="9"/>
  <c r="Q295" i="9"/>
  <c r="P295" i="9"/>
  <c r="W2107" i="9"/>
  <c r="V2107" i="9"/>
  <c r="U2107" i="9"/>
  <c r="T2107" i="9"/>
  <c r="S2107" i="9"/>
  <c r="R2107" i="9"/>
  <c r="Q2107" i="9"/>
  <c r="P2107" i="9"/>
  <c r="W311" i="9"/>
  <c r="V311" i="9"/>
  <c r="U311" i="9"/>
  <c r="T311" i="9"/>
  <c r="S311" i="9"/>
  <c r="R311" i="9"/>
  <c r="Q311" i="9"/>
  <c r="P311" i="9"/>
  <c r="X311" i="9" l="1"/>
  <c r="AB311" i="9" s="1"/>
  <c r="X295" i="9"/>
  <c r="AB295" i="9" s="1"/>
  <c r="X319" i="9"/>
  <c r="Z319" i="9" s="1"/>
  <c r="Y311" i="9"/>
  <c r="AA311" i="9" s="1"/>
  <c r="Y295" i="9"/>
  <c r="AA295" i="9" s="1"/>
  <c r="Y319" i="9"/>
  <c r="AA319" i="9" s="1"/>
  <c r="Y2107" i="9"/>
  <c r="X2107" i="9"/>
  <c r="Q22" i="10"/>
  <c r="Q23" i="10"/>
  <c r="Q24" i="10"/>
  <c r="Q25" i="10"/>
  <c r="Q26" i="10"/>
  <c r="Q27" i="10"/>
  <c r="Q21" i="10"/>
  <c r="W2156" i="9"/>
  <c r="V2156" i="9"/>
  <c r="R2156" i="9"/>
  <c r="Q2156" i="9"/>
  <c r="P2156" i="9"/>
  <c r="Q28" i="10" l="1"/>
  <c r="AB2107" i="9"/>
  <c r="AA2107" i="9"/>
  <c r="Z295" i="9"/>
  <c r="Z311" i="9"/>
  <c r="Z2107" i="9"/>
  <c r="AB319" i="9"/>
  <c r="Y2156" i="9"/>
  <c r="AA2156" i="9" s="1"/>
  <c r="X2156" i="9"/>
  <c r="Z2156" i="9" s="1"/>
  <c r="D4" i="10"/>
  <c r="D5" i="10"/>
  <c r="D6" i="10"/>
  <c r="D7" i="10"/>
  <c r="D8" i="10"/>
  <c r="D3" i="10"/>
  <c r="D9" i="10" l="1"/>
  <c r="W982" i="9"/>
  <c r="V982" i="9"/>
  <c r="U982" i="9"/>
  <c r="T982" i="9"/>
  <c r="S982" i="9"/>
  <c r="R982" i="9"/>
  <c r="Q982" i="9"/>
  <c r="P982" i="9"/>
  <c r="W991" i="9"/>
  <c r="V991" i="9"/>
  <c r="U991" i="9"/>
  <c r="T991" i="9"/>
  <c r="S991" i="9"/>
  <c r="R991" i="9"/>
  <c r="Q991" i="9"/>
  <c r="P991" i="9"/>
  <c r="W1076" i="9"/>
  <c r="V1076" i="9"/>
  <c r="U1076" i="9"/>
  <c r="T1076" i="9"/>
  <c r="S1076" i="9"/>
  <c r="R1076" i="9"/>
  <c r="Q1076" i="9"/>
  <c r="P1076" i="9"/>
  <c r="W1306" i="9"/>
  <c r="V1306" i="9"/>
  <c r="U1306" i="9"/>
  <c r="T1306" i="9"/>
  <c r="S1306" i="9"/>
  <c r="R1306" i="9"/>
  <c r="Q1306" i="9"/>
  <c r="P1306" i="9"/>
  <c r="W1298" i="9"/>
  <c r="V1298" i="9"/>
  <c r="U1298" i="9"/>
  <c r="T1298" i="9"/>
  <c r="S1298" i="9"/>
  <c r="R1298" i="9"/>
  <c r="Q1298" i="9"/>
  <c r="P1298" i="9"/>
  <c r="X1306" i="9" l="1"/>
  <c r="AB1306" i="9" s="1"/>
  <c r="X1298" i="9"/>
  <c r="Z1298" i="9" s="1"/>
  <c r="X982" i="9"/>
  <c r="AB982" i="9" s="1"/>
  <c r="Y1298" i="9"/>
  <c r="AA1298" i="9" s="1"/>
  <c r="Y1306" i="9"/>
  <c r="AA1306" i="9" s="1"/>
  <c r="Y982" i="9"/>
  <c r="AA982" i="9" s="1"/>
  <c r="Y991" i="9"/>
  <c r="AA991" i="9" s="1"/>
  <c r="X991" i="9"/>
  <c r="AB991" i="9" s="1"/>
  <c r="Y1076" i="9"/>
  <c r="AA1076" i="9" s="1"/>
  <c r="X1076" i="9"/>
  <c r="Z1076" i="9" s="1"/>
  <c r="Z982" i="9" l="1"/>
  <c r="Z1306" i="9"/>
  <c r="AB1298" i="9"/>
  <c r="Z991" i="9"/>
  <c r="AB1076" i="9"/>
  <c r="W1931" i="9"/>
  <c r="V1931" i="9"/>
  <c r="U1931" i="9"/>
  <c r="T1931" i="9"/>
  <c r="S1931" i="9"/>
  <c r="R1931" i="9"/>
  <c r="Q1931" i="9"/>
  <c r="P1931" i="9"/>
  <c r="Y1931" i="9" l="1"/>
  <c r="AA1931" i="9" s="1"/>
  <c r="X1931" i="9"/>
  <c r="AB1931" i="9" s="1"/>
  <c r="W1724" i="9"/>
  <c r="V1724" i="9"/>
  <c r="U1724" i="9"/>
  <c r="T1724" i="9"/>
  <c r="S1724" i="9"/>
  <c r="R1724" i="9"/>
  <c r="Q1724" i="9"/>
  <c r="P1724" i="9"/>
  <c r="W1716" i="9"/>
  <c r="V1716" i="9"/>
  <c r="U1716" i="9"/>
  <c r="T1716" i="9"/>
  <c r="S1716" i="9"/>
  <c r="R1716" i="9"/>
  <c r="Q1716" i="9"/>
  <c r="P1716" i="9"/>
  <c r="W1708" i="9"/>
  <c r="V1708" i="9"/>
  <c r="U1708" i="9"/>
  <c r="T1708" i="9"/>
  <c r="S1708" i="9"/>
  <c r="R1708" i="9"/>
  <c r="Q1708" i="9"/>
  <c r="P1708" i="9"/>
  <c r="W1700" i="9"/>
  <c r="V1700" i="9"/>
  <c r="U1700" i="9"/>
  <c r="T1700" i="9"/>
  <c r="S1700" i="9"/>
  <c r="R1700" i="9"/>
  <c r="Q1700" i="9"/>
  <c r="P1700" i="9"/>
  <c r="W1692" i="9"/>
  <c r="V1692" i="9"/>
  <c r="T1692" i="9"/>
  <c r="S1692" i="9"/>
  <c r="R1692" i="9"/>
  <c r="Q1692" i="9"/>
  <c r="P1692" i="9"/>
  <c r="W1764" i="9"/>
  <c r="V1764" i="9"/>
  <c r="U1764" i="9"/>
  <c r="T1764" i="9"/>
  <c r="S1764" i="9"/>
  <c r="R1764" i="9"/>
  <c r="Q1764" i="9"/>
  <c r="P1764" i="9"/>
  <c r="W1756" i="9"/>
  <c r="V1756" i="9"/>
  <c r="U1756" i="9"/>
  <c r="T1756" i="9"/>
  <c r="S1756" i="9"/>
  <c r="R1756" i="9"/>
  <c r="Q1756" i="9"/>
  <c r="P1756" i="9"/>
  <c r="W1748" i="9"/>
  <c r="V1748" i="9"/>
  <c r="U1748" i="9"/>
  <c r="T1748" i="9"/>
  <c r="S1748" i="9"/>
  <c r="R1748" i="9"/>
  <c r="Q1748" i="9"/>
  <c r="P1748" i="9"/>
  <c r="W1740" i="9"/>
  <c r="V1740" i="9"/>
  <c r="U1740" i="9"/>
  <c r="T1740" i="9"/>
  <c r="S1740" i="9"/>
  <c r="R1740" i="9"/>
  <c r="Q1740" i="9"/>
  <c r="P1740" i="9"/>
  <c r="W1732" i="9"/>
  <c r="V1732" i="9"/>
  <c r="U1732" i="9"/>
  <c r="T1732" i="9"/>
  <c r="S1732" i="9"/>
  <c r="R1732" i="9"/>
  <c r="Q1732" i="9"/>
  <c r="P1732" i="9"/>
  <c r="W1772" i="9"/>
  <c r="V1772" i="9"/>
  <c r="U1772" i="9"/>
  <c r="T1772" i="9"/>
  <c r="S1772" i="9"/>
  <c r="R1772" i="9"/>
  <c r="Q1772" i="9"/>
  <c r="P1772" i="9"/>
  <c r="W1780" i="9"/>
  <c r="V1780" i="9"/>
  <c r="U1780" i="9"/>
  <c r="T1780" i="9"/>
  <c r="S1780" i="9"/>
  <c r="R1780" i="9"/>
  <c r="Q1780" i="9"/>
  <c r="P1780" i="9"/>
  <c r="W1796" i="9"/>
  <c r="V1796" i="9"/>
  <c r="U1796" i="9"/>
  <c r="T1796" i="9"/>
  <c r="S1796" i="9"/>
  <c r="R1796" i="9"/>
  <c r="Q1796" i="9"/>
  <c r="P1796" i="9"/>
  <c r="W1804" i="9"/>
  <c r="V1804" i="9"/>
  <c r="U1804" i="9"/>
  <c r="T1804" i="9"/>
  <c r="S1804" i="9"/>
  <c r="R1804" i="9"/>
  <c r="Q1804" i="9"/>
  <c r="P1804" i="9"/>
  <c r="W1812" i="9"/>
  <c r="V1812" i="9"/>
  <c r="U1812" i="9"/>
  <c r="T1812" i="9"/>
  <c r="S1812" i="9"/>
  <c r="R1812" i="9"/>
  <c r="Q1812" i="9"/>
  <c r="P1812" i="9"/>
  <c r="Y1812" i="9" l="1"/>
  <c r="AA1812" i="9" s="1"/>
  <c r="X1804" i="9"/>
  <c r="AB1804" i="9" s="1"/>
  <c r="Y1772" i="9"/>
  <c r="AA1772" i="9" s="1"/>
  <c r="X1732" i="9"/>
  <c r="AB1732" i="9" s="1"/>
  <c r="Y1756" i="9"/>
  <c r="AA1756" i="9" s="1"/>
  <c r="X1764" i="9"/>
  <c r="AB1764" i="9" s="1"/>
  <c r="Y1708" i="9"/>
  <c r="AA1708" i="9" s="1"/>
  <c r="Y1716" i="9"/>
  <c r="AA1716" i="9" s="1"/>
  <c r="X1724" i="9"/>
  <c r="AB1724" i="9" s="1"/>
  <c r="Y1804" i="9"/>
  <c r="AA1804" i="9" s="1"/>
  <c r="X1796" i="9"/>
  <c r="AB1796" i="9" s="1"/>
  <c r="Y1732" i="9"/>
  <c r="AA1732" i="9" s="1"/>
  <c r="X1740" i="9"/>
  <c r="AB1740" i="9" s="1"/>
  <c r="Y1764" i="9"/>
  <c r="AA1764" i="9" s="1"/>
  <c r="X1692" i="9"/>
  <c r="Z1692" i="9" s="1"/>
  <c r="Y1724" i="9"/>
  <c r="AA1724" i="9" s="1"/>
  <c r="Y1796" i="9"/>
  <c r="AA1796" i="9" s="1"/>
  <c r="X1780" i="9"/>
  <c r="AB1780" i="9" s="1"/>
  <c r="Y1740" i="9"/>
  <c r="AA1740" i="9" s="1"/>
  <c r="X1748" i="9"/>
  <c r="AB1748" i="9" s="1"/>
  <c r="Y1692" i="9"/>
  <c r="AA1692" i="9" s="1"/>
  <c r="X1700" i="9"/>
  <c r="Z1700" i="9" s="1"/>
  <c r="X1812" i="9"/>
  <c r="Z1812" i="9" s="1"/>
  <c r="Y1780" i="9"/>
  <c r="AA1780" i="9" s="1"/>
  <c r="X1772" i="9"/>
  <c r="AB1772" i="9" s="1"/>
  <c r="Y1748" i="9"/>
  <c r="AA1748" i="9" s="1"/>
  <c r="X1756" i="9"/>
  <c r="Z1756" i="9" s="1"/>
  <c r="Y1700" i="9"/>
  <c r="AA1700" i="9" s="1"/>
  <c r="X1708" i="9"/>
  <c r="AB1708" i="9" s="1"/>
  <c r="Z1931" i="9"/>
  <c r="X1716" i="9"/>
  <c r="AB1716" i="9" s="1"/>
  <c r="W1947" i="9"/>
  <c r="V1947" i="9"/>
  <c r="U1947" i="9"/>
  <c r="T1947" i="9"/>
  <c r="S1947" i="9"/>
  <c r="R1947" i="9"/>
  <c r="Q1947" i="9"/>
  <c r="P1947" i="9"/>
  <c r="W1644" i="9"/>
  <c r="V1644" i="9"/>
  <c r="U1644" i="9"/>
  <c r="T1644" i="9"/>
  <c r="S1644" i="9"/>
  <c r="R1644" i="9"/>
  <c r="Q1644" i="9"/>
  <c r="P1644" i="9"/>
  <c r="W1652" i="9"/>
  <c r="V1652" i="9"/>
  <c r="U1652" i="9"/>
  <c r="T1652" i="9"/>
  <c r="S1652" i="9"/>
  <c r="R1652" i="9"/>
  <c r="Q1652" i="9"/>
  <c r="P1652" i="9"/>
  <c r="W1660" i="9"/>
  <c r="V1660" i="9"/>
  <c r="U1660" i="9"/>
  <c r="T1660" i="9"/>
  <c r="S1660" i="9"/>
  <c r="R1660" i="9"/>
  <c r="Q1660" i="9"/>
  <c r="P1660" i="9"/>
  <c r="W1668" i="9"/>
  <c r="V1668" i="9"/>
  <c r="U1668" i="9"/>
  <c r="T1668" i="9"/>
  <c r="S1668" i="9"/>
  <c r="R1668" i="9"/>
  <c r="Q1668" i="9"/>
  <c r="P1668" i="9"/>
  <c r="W1676" i="9"/>
  <c r="V1676" i="9"/>
  <c r="U1676" i="9"/>
  <c r="T1676" i="9"/>
  <c r="S1676" i="9"/>
  <c r="R1676" i="9"/>
  <c r="Q1676" i="9"/>
  <c r="P1676" i="9"/>
  <c r="Z1740" i="9" l="1"/>
  <c r="Z1780" i="9"/>
  <c r="X1668" i="9"/>
  <c r="AB1668" i="9" s="1"/>
  <c r="X1947" i="9"/>
  <c r="Z1947" i="9" s="1"/>
  <c r="Z1708" i="9"/>
  <c r="Y1644" i="9"/>
  <c r="AA1644" i="9" s="1"/>
  <c r="Y1676" i="9"/>
  <c r="AA1676" i="9" s="1"/>
  <c r="Z1732" i="9"/>
  <c r="AB1700" i="9"/>
  <c r="Z1716" i="9"/>
  <c r="Z1804" i="9"/>
  <c r="AB1812" i="9"/>
  <c r="Z1796" i="9"/>
  <c r="Z1724" i="9"/>
  <c r="AB1692" i="9"/>
  <c r="Z1764" i="9"/>
  <c r="Z1772" i="9"/>
  <c r="Z1748" i="9"/>
  <c r="AB1756" i="9"/>
  <c r="Y1668" i="9"/>
  <c r="AA1668" i="9" s="1"/>
  <c r="X1660" i="9"/>
  <c r="AB1660" i="9" s="1"/>
  <c r="Y1947" i="9"/>
  <c r="AA1947" i="9" s="1"/>
  <c r="Y1660" i="9"/>
  <c r="AA1660" i="9" s="1"/>
  <c r="X1652" i="9"/>
  <c r="AB1652" i="9" s="1"/>
  <c r="X1676" i="9"/>
  <c r="AB1676" i="9" s="1"/>
  <c r="Y1652" i="9"/>
  <c r="AA1652" i="9" s="1"/>
  <c r="X1644" i="9"/>
  <c r="AB1644" i="9" s="1"/>
  <c r="W1986" i="9"/>
  <c r="V1986" i="9"/>
  <c r="U1986" i="9"/>
  <c r="T1986" i="9"/>
  <c r="W1975" i="9"/>
  <c r="V1975" i="9"/>
  <c r="U1975" i="9"/>
  <c r="T1975" i="9"/>
  <c r="S1975" i="9"/>
  <c r="R1975" i="9"/>
  <c r="Q1975" i="9"/>
  <c r="P1975" i="9"/>
  <c r="P1611" i="9"/>
  <c r="AB1947" i="9" l="1"/>
  <c r="Z1668" i="9"/>
  <c r="Z1660" i="9"/>
  <c r="Z1644" i="9"/>
  <c r="Z1676" i="9"/>
  <c r="Z1652" i="9"/>
  <c r="X1975" i="9"/>
  <c r="AB1975" i="9" s="1"/>
  <c r="X1986" i="9"/>
  <c r="AB1986" i="9" s="1"/>
  <c r="Y1975" i="9"/>
  <c r="AA1975" i="9" s="1"/>
  <c r="Y1986" i="9"/>
  <c r="AA1986" i="9" s="1"/>
  <c r="W2258" i="9"/>
  <c r="V2258" i="9"/>
  <c r="U2258" i="9"/>
  <c r="T2258" i="9"/>
  <c r="S2258" i="9"/>
  <c r="R2258" i="9"/>
  <c r="Q2258" i="9"/>
  <c r="P2258" i="9"/>
  <c r="W277" i="9"/>
  <c r="V277" i="9"/>
  <c r="U277" i="9"/>
  <c r="T277" i="9"/>
  <c r="S277" i="9"/>
  <c r="R277" i="9"/>
  <c r="Q277" i="9"/>
  <c r="P277" i="9"/>
  <c r="W253" i="9"/>
  <c r="V253" i="9"/>
  <c r="U253" i="9"/>
  <c r="T253" i="9"/>
  <c r="S253" i="9"/>
  <c r="R253" i="9"/>
  <c r="Q253" i="9"/>
  <c r="P253" i="9"/>
  <c r="W1904" i="9"/>
  <c r="V1904" i="9"/>
  <c r="U1904" i="9"/>
  <c r="T1904" i="9"/>
  <c r="S1904" i="9"/>
  <c r="R1904" i="9"/>
  <c r="Q1904" i="9"/>
  <c r="P1904" i="9"/>
  <c r="W245" i="9"/>
  <c r="V245" i="9"/>
  <c r="U245" i="9"/>
  <c r="T245" i="9"/>
  <c r="S245" i="9"/>
  <c r="R245" i="9"/>
  <c r="Q245" i="9"/>
  <c r="P245" i="9"/>
  <c r="W2250" i="9"/>
  <c r="V2250" i="9"/>
  <c r="U2250" i="9"/>
  <c r="T2250" i="9"/>
  <c r="S2250" i="9"/>
  <c r="R2250" i="9"/>
  <c r="Q2250" i="9"/>
  <c r="P2250" i="9"/>
  <c r="W226" i="9"/>
  <c r="V226" i="9"/>
  <c r="U226" i="9"/>
  <c r="T226" i="9"/>
  <c r="S226" i="9"/>
  <c r="R226" i="9"/>
  <c r="Q226" i="9"/>
  <c r="P226" i="9"/>
  <c r="W218" i="9"/>
  <c r="V218" i="9"/>
  <c r="U218" i="9"/>
  <c r="T218" i="9"/>
  <c r="S218" i="9"/>
  <c r="R218" i="9"/>
  <c r="Q218" i="9"/>
  <c r="P218" i="9"/>
  <c r="W209" i="9"/>
  <c r="V209" i="9"/>
  <c r="U209" i="9"/>
  <c r="T209" i="9"/>
  <c r="S209" i="9"/>
  <c r="R209" i="9"/>
  <c r="Q209" i="9"/>
  <c r="P209" i="9"/>
  <c r="W198" i="9"/>
  <c r="V198" i="9"/>
  <c r="U198" i="9"/>
  <c r="T198" i="9"/>
  <c r="S198" i="9"/>
  <c r="R198" i="9"/>
  <c r="Q198" i="9"/>
  <c r="P198" i="9"/>
  <c r="W190" i="9"/>
  <c r="V190" i="9"/>
  <c r="U190" i="9"/>
  <c r="T190" i="9"/>
  <c r="S190" i="9"/>
  <c r="R190" i="9"/>
  <c r="Q190" i="9"/>
  <c r="P190" i="9"/>
  <c r="W182" i="9"/>
  <c r="V182" i="9"/>
  <c r="U182" i="9"/>
  <c r="T182" i="9"/>
  <c r="S182" i="9"/>
  <c r="R182" i="9"/>
  <c r="Q182" i="9"/>
  <c r="P182" i="9"/>
  <c r="Z1986" i="9" l="1"/>
  <c r="X182" i="9"/>
  <c r="AB182" i="9" s="1"/>
  <c r="X198" i="9"/>
  <c r="Z198" i="9" s="1"/>
  <c r="X209" i="9"/>
  <c r="AB209" i="9" s="1"/>
  <c r="X218" i="9"/>
  <c r="AB218" i="9" s="1"/>
  <c r="X226" i="9"/>
  <c r="Z226" i="9" s="1"/>
  <c r="X2250" i="9"/>
  <c r="Z2250" i="9" s="1"/>
  <c r="X245" i="9"/>
  <c r="AB245" i="9" s="1"/>
  <c r="X1904" i="9"/>
  <c r="Z1904" i="9" s="1"/>
  <c r="X253" i="9"/>
  <c r="AB253" i="9" s="1"/>
  <c r="X277" i="9"/>
  <c r="Z277" i="9" s="1"/>
  <c r="Y2258" i="9"/>
  <c r="X2258" i="9"/>
  <c r="Y182" i="9"/>
  <c r="AA182" i="9" s="1"/>
  <c r="Y190" i="9"/>
  <c r="AA190" i="9" s="1"/>
  <c r="Y198" i="9"/>
  <c r="AA198" i="9" s="1"/>
  <c r="Y209" i="9"/>
  <c r="AA209" i="9" s="1"/>
  <c r="Y218" i="9"/>
  <c r="AA218" i="9" s="1"/>
  <c r="Y226" i="9"/>
  <c r="AA226" i="9" s="1"/>
  <c r="Y2250" i="9"/>
  <c r="AA2250" i="9" s="1"/>
  <c r="Y245" i="9"/>
  <c r="AA245" i="9" s="1"/>
  <c r="Y1904" i="9"/>
  <c r="AA1904" i="9" s="1"/>
  <c r="Y253" i="9"/>
  <c r="AA253" i="9" s="1"/>
  <c r="Y277" i="9"/>
  <c r="AA277" i="9" s="1"/>
  <c r="Z1975" i="9"/>
  <c r="X190" i="9"/>
  <c r="AB190" i="9" s="1"/>
  <c r="W1999" i="9"/>
  <c r="V1999" i="9"/>
  <c r="U1999" i="9"/>
  <c r="T1999" i="9"/>
  <c r="S1999" i="9"/>
  <c r="R1999" i="9"/>
  <c r="Q1999" i="9"/>
  <c r="P1999" i="9"/>
  <c r="AB2258" i="9" l="1"/>
  <c r="AA2258" i="9"/>
  <c r="Z182" i="9"/>
  <c r="Z2258" i="9"/>
  <c r="AB1904" i="9"/>
  <c r="Z245" i="9"/>
  <c r="AB198" i="9"/>
  <c r="Y1999" i="9"/>
  <c r="Z209" i="9"/>
  <c r="Z218" i="9"/>
  <c r="AB277" i="9"/>
  <c r="AB226" i="9"/>
  <c r="AB2250" i="9"/>
  <c r="Z253" i="9"/>
  <c r="X1999" i="9"/>
  <c r="Z190" i="9"/>
  <c r="W1963" i="9"/>
  <c r="V1963" i="9"/>
  <c r="U1963" i="9"/>
  <c r="T1963" i="9"/>
  <c r="S1963" i="9"/>
  <c r="R1963" i="9"/>
  <c r="Q1963" i="9"/>
  <c r="P1963" i="9"/>
  <c r="AA1999" i="9" l="1"/>
  <c r="AB1999" i="9"/>
  <c r="Z1999" i="9"/>
  <c r="Y1963" i="9"/>
  <c r="AA1963" i="9" s="1"/>
  <c r="X1963" i="9"/>
  <c r="Z1963" i="9" s="1"/>
  <c r="W2039" i="9"/>
  <c r="V2039" i="9"/>
  <c r="U2039" i="9"/>
  <c r="T2039" i="9"/>
  <c r="S2039" i="9"/>
  <c r="R2039" i="9"/>
  <c r="Q2039" i="9"/>
  <c r="P2039" i="9"/>
  <c r="X2039" i="9" l="1"/>
  <c r="AB1963" i="9"/>
  <c r="Y2039" i="9"/>
  <c r="W2174" i="9"/>
  <c r="V2174" i="9"/>
  <c r="U2174" i="9"/>
  <c r="T2174" i="9"/>
  <c r="S2174" i="9"/>
  <c r="R2174" i="9"/>
  <c r="Q2174" i="9"/>
  <c r="P2174" i="9"/>
  <c r="AA2039" i="9" l="1"/>
  <c r="AB2039" i="9"/>
  <c r="Z2039" i="9"/>
  <c r="Y2174" i="9"/>
  <c r="AA2174" i="9" s="1"/>
  <c r="X2174" i="9"/>
  <c r="AB2174" i="9" s="1"/>
  <c r="Z2174" i="9" l="1"/>
  <c r="W1603" i="9" l="1"/>
  <c r="V1603" i="9"/>
  <c r="U1603" i="9"/>
  <c r="T1603" i="9"/>
  <c r="S1603" i="9"/>
  <c r="R1603" i="9"/>
  <c r="Q1603" i="9"/>
  <c r="P1603" i="9"/>
  <c r="W1595" i="9"/>
  <c r="V1595" i="9"/>
  <c r="U1595" i="9"/>
  <c r="T1595" i="9"/>
  <c r="S1595" i="9"/>
  <c r="R1595" i="9"/>
  <c r="Q1595" i="9"/>
  <c r="P1595" i="9"/>
  <c r="W1611" i="9"/>
  <c r="V1611" i="9"/>
  <c r="U1611" i="9"/>
  <c r="T1611" i="9"/>
  <c r="S1611" i="9"/>
  <c r="R1611" i="9"/>
  <c r="Q1611" i="9"/>
  <c r="W1620" i="9"/>
  <c r="V1620" i="9"/>
  <c r="U1620" i="9"/>
  <c r="T1620" i="9"/>
  <c r="S1620" i="9"/>
  <c r="R1620" i="9"/>
  <c r="Q1620" i="9"/>
  <c r="P1620" i="9"/>
  <c r="W1587" i="9"/>
  <c r="V1587" i="9"/>
  <c r="U1587" i="9"/>
  <c r="T1587" i="9"/>
  <c r="S1587" i="9"/>
  <c r="R1587" i="9"/>
  <c r="Q1587" i="9"/>
  <c r="P1587" i="9"/>
  <c r="W1628" i="9"/>
  <c r="V1628" i="9"/>
  <c r="U1628" i="9"/>
  <c r="T1628" i="9"/>
  <c r="S1628" i="9"/>
  <c r="R1628" i="9"/>
  <c r="Q1628" i="9"/>
  <c r="P1628" i="9"/>
  <c r="W1636" i="9"/>
  <c r="V1636" i="9"/>
  <c r="U1636" i="9"/>
  <c r="T1636" i="9"/>
  <c r="S1636" i="9"/>
  <c r="R1636" i="9"/>
  <c r="Q1636" i="9"/>
  <c r="P1636" i="9"/>
  <c r="W1555" i="9"/>
  <c r="V1555" i="9"/>
  <c r="U1555" i="9"/>
  <c r="T1555" i="9"/>
  <c r="S1555" i="9"/>
  <c r="R1555" i="9"/>
  <c r="Q1555" i="9"/>
  <c r="P1555" i="9"/>
  <c r="W1563" i="9"/>
  <c r="V1563" i="9"/>
  <c r="U1563" i="9"/>
  <c r="T1563" i="9"/>
  <c r="S1563" i="9"/>
  <c r="R1563" i="9"/>
  <c r="Q1563" i="9"/>
  <c r="P1563" i="9"/>
  <c r="W1571" i="9"/>
  <c r="V1571" i="9"/>
  <c r="U1571" i="9"/>
  <c r="T1571" i="9"/>
  <c r="S1571" i="9"/>
  <c r="R1571" i="9"/>
  <c r="Q1571" i="9"/>
  <c r="W1579" i="9"/>
  <c r="V1579" i="9"/>
  <c r="U1579" i="9"/>
  <c r="T1579" i="9"/>
  <c r="S1579" i="9"/>
  <c r="R1579" i="9"/>
  <c r="Q1579" i="9"/>
  <c r="P1579" i="9"/>
  <c r="W1547" i="9"/>
  <c r="V1547" i="9"/>
  <c r="U1547" i="9"/>
  <c r="T1547" i="9"/>
  <c r="S1547" i="9"/>
  <c r="R1547" i="9"/>
  <c r="Q1547" i="9"/>
  <c r="P1547" i="9"/>
  <c r="Y1620" i="9" l="1"/>
  <c r="AA1620" i="9" s="1"/>
  <c r="Y1571" i="9"/>
  <c r="AA1571" i="9" s="1"/>
  <c r="X1563" i="9"/>
  <c r="AB1563" i="9" s="1"/>
  <c r="Y1628" i="9"/>
  <c r="AA1628" i="9" s="1"/>
  <c r="Y1595" i="9"/>
  <c r="AA1595" i="9" s="1"/>
  <c r="X1603" i="9"/>
  <c r="Z1603" i="9" s="1"/>
  <c r="Y1563" i="9"/>
  <c r="AA1563" i="9" s="1"/>
  <c r="Y1587" i="9"/>
  <c r="AA1587" i="9" s="1"/>
  <c r="X1620" i="9"/>
  <c r="Z1620" i="9" s="1"/>
  <c r="Y1603" i="9"/>
  <c r="AA1603" i="9" s="1"/>
  <c r="X1611" i="9"/>
  <c r="Z1611" i="9" s="1"/>
  <c r="Y1579" i="9"/>
  <c r="AA1579" i="9" s="1"/>
  <c r="Y1636" i="9"/>
  <c r="AA1636" i="9" s="1"/>
  <c r="X1628" i="9"/>
  <c r="Z1628" i="9" s="1"/>
  <c r="Y1611" i="9"/>
  <c r="AA1611" i="9" s="1"/>
  <c r="X1595" i="9"/>
  <c r="Z1595" i="9" s="1"/>
  <c r="X1587" i="9"/>
  <c r="Z1587" i="9" s="1"/>
  <c r="Y1555" i="9"/>
  <c r="AA1555" i="9" s="1"/>
  <c r="X1636" i="9"/>
  <c r="Z1636" i="9" s="1"/>
  <c r="X1571" i="9"/>
  <c r="AB1571" i="9" s="1"/>
  <c r="X1555" i="9"/>
  <c r="Z1555" i="9" s="1"/>
  <c r="X1547" i="9"/>
  <c r="AB1547" i="9" s="1"/>
  <c r="Y1547" i="9"/>
  <c r="AA1547" i="9" s="1"/>
  <c r="X1579" i="9"/>
  <c r="Z1579" i="9" s="1"/>
  <c r="W173" i="9"/>
  <c r="V173" i="9"/>
  <c r="U173" i="9"/>
  <c r="T173" i="9"/>
  <c r="S173" i="9"/>
  <c r="R173" i="9"/>
  <c r="Q173" i="9"/>
  <c r="P173" i="9"/>
  <c r="W165" i="9"/>
  <c r="V165" i="9"/>
  <c r="U165" i="9"/>
  <c r="T165" i="9"/>
  <c r="S165" i="9"/>
  <c r="R165" i="9"/>
  <c r="Q165" i="9"/>
  <c r="P165" i="9"/>
  <c r="W156" i="9"/>
  <c r="V156" i="9"/>
  <c r="U156" i="9"/>
  <c r="T156" i="9"/>
  <c r="S156" i="9"/>
  <c r="R156" i="9"/>
  <c r="Q156" i="9"/>
  <c r="P156" i="9"/>
  <c r="W148" i="9"/>
  <c r="V148" i="9"/>
  <c r="U148" i="9"/>
  <c r="T148" i="9"/>
  <c r="S148" i="9"/>
  <c r="R148" i="9"/>
  <c r="Q148" i="9"/>
  <c r="P148" i="9"/>
  <c r="W136" i="9"/>
  <c r="V136" i="9"/>
  <c r="U136" i="9"/>
  <c r="T136" i="9"/>
  <c r="S136" i="9"/>
  <c r="R136" i="9"/>
  <c r="Q136" i="9"/>
  <c r="P136" i="9"/>
  <c r="W128" i="9"/>
  <c r="V128" i="9"/>
  <c r="U128" i="9"/>
  <c r="T128" i="9"/>
  <c r="S128" i="9"/>
  <c r="R128" i="9"/>
  <c r="Q128" i="9"/>
  <c r="P128" i="9"/>
  <c r="W2242" i="9"/>
  <c r="V2242" i="9"/>
  <c r="U2242" i="9"/>
  <c r="T2242" i="9"/>
  <c r="S2242" i="9"/>
  <c r="R2242" i="9"/>
  <c r="Q2242" i="9"/>
  <c r="P2242" i="9"/>
  <c r="W117" i="9"/>
  <c r="V117" i="9"/>
  <c r="U117" i="9"/>
  <c r="T117" i="9"/>
  <c r="S117" i="9"/>
  <c r="R117" i="9"/>
  <c r="Q117" i="9"/>
  <c r="P117" i="9"/>
  <c r="Z1563" i="9" l="1"/>
  <c r="AB1620" i="9"/>
  <c r="AB1603" i="9"/>
  <c r="AB1587" i="9"/>
  <c r="X136" i="9"/>
  <c r="AB136" i="9" s="1"/>
  <c r="X156" i="9"/>
  <c r="Z156" i="9" s="1"/>
  <c r="X165" i="9"/>
  <c r="Z165" i="9" s="1"/>
  <c r="X173" i="9"/>
  <c r="AB173" i="9" s="1"/>
  <c r="X148" i="9"/>
  <c r="Z148" i="9" s="1"/>
  <c r="AB1555" i="9"/>
  <c r="AB1611" i="9"/>
  <c r="AB1636" i="9"/>
  <c r="AB1628" i="9"/>
  <c r="AB1595" i="9"/>
  <c r="Z1571" i="9"/>
  <c r="X117" i="9"/>
  <c r="AB117" i="9" s="1"/>
  <c r="X2242" i="9"/>
  <c r="X128" i="9"/>
  <c r="AB128" i="9" s="1"/>
  <c r="Z1547" i="9"/>
  <c r="AB1579" i="9"/>
  <c r="Y128" i="9"/>
  <c r="AA128" i="9" s="1"/>
  <c r="Y136" i="9"/>
  <c r="AA136" i="9" s="1"/>
  <c r="Y148" i="9"/>
  <c r="AA148" i="9" s="1"/>
  <c r="Y156" i="9"/>
  <c r="AA156" i="9" s="1"/>
  <c r="Y165" i="9"/>
  <c r="AA165" i="9" s="1"/>
  <c r="Y173" i="9"/>
  <c r="AA173" i="9" s="1"/>
  <c r="Y117" i="9"/>
  <c r="AA117" i="9" s="1"/>
  <c r="Y2242" i="9"/>
  <c r="AB2242" i="9" l="1"/>
  <c r="AA2242" i="9"/>
  <c r="AB156" i="9"/>
  <c r="Z117" i="9"/>
  <c r="Z173" i="9"/>
  <c r="Z2242" i="9"/>
  <c r="Z136" i="9"/>
  <c r="AB165" i="9"/>
  <c r="Z128" i="9"/>
  <c r="B1" i="10"/>
  <c r="C1" i="10" s="1"/>
  <c r="W1539" i="9" l="1"/>
  <c r="V1539" i="9"/>
  <c r="U1539" i="9"/>
  <c r="T1539" i="9"/>
  <c r="S1539" i="9"/>
  <c r="R1539" i="9"/>
  <c r="Q1539" i="9"/>
  <c r="P1539" i="9"/>
  <c r="W1531" i="9"/>
  <c r="V1531" i="9"/>
  <c r="U1531" i="9"/>
  <c r="T1531" i="9"/>
  <c r="S1531" i="9"/>
  <c r="R1531" i="9"/>
  <c r="Q1531" i="9"/>
  <c r="P1531" i="9"/>
  <c r="X1531" i="9" l="1"/>
  <c r="AB1531" i="9" s="1"/>
  <c r="Y1531" i="9"/>
  <c r="AA1531" i="9" s="1"/>
  <c r="X1539" i="9"/>
  <c r="AB1539" i="9" s="1"/>
  <c r="Y1539" i="9"/>
  <c r="AA1539" i="9" s="1"/>
  <c r="R108" i="9"/>
  <c r="Z1531" i="9" l="1"/>
  <c r="Z1539" i="9"/>
  <c r="W100" i="9"/>
  <c r="V100" i="9"/>
  <c r="U100" i="9"/>
  <c r="T100" i="9"/>
  <c r="S100" i="9"/>
  <c r="R100" i="9"/>
  <c r="Q100" i="9"/>
  <c r="P100" i="9"/>
  <c r="W2023" i="9"/>
  <c r="V2023" i="9"/>
  <c r="U2023" i="9"/>
  <c r="T2023" i="9"/>
  <c r="S2023" i="9"/>
  <c r="R2023" i="9"/>
  <c r="Q2023" i="9"/>
  <c r="P2023" i="9"/>
  <c r="Y100" i="9" l="1"/>
  <c r="AA100" i="9" s="1"/>
  <c r="X100" i="9"/>
  <c r="AB100" i="9" s="1"/>
  <c r="X2023" i="9"/>
  <c r="Y2023" i="9"/>
  <c r="W48" i="9"/>
  <c r="O7" i="11" s="1"/>
  <c r="V48" i="9"/>
  <c r="N7" i="11" s="1"/>
  <c r="U48" i="9"/>
  <c r="M7" i="11" s="1"/>
  <c r="T48" i="9"/>
  <c r="L7" i="11" s="1"/>
  <c r="S48" i="9"/>
  <c r="K7" i="11" s="1"/>
  <c r="R48" i="9"/>
  <c r="J7" i="11" s="1"/>
  <c r="Q48" i="9"/>
  <c r="I7" i="11" s="1"/>
  <c r="P48" i="9"/>
  <c r="AA2023" i="9" l="1"/>
  <c r="AB2023" i="9"/>
  <c r="G7" i="11"/>
  <c r="Z100" i="9"/>
  <c r="Z2023" i="9"/>
  <c r="X48" i="9"/>
  <c r="Y48" i="9"/>
  <c r="AA48" i="9" s="1"/>
  <c r="AB48" i="9" l="1"/>
  <c r="H7" i="11"/>
  <c r="F7" i="11" s="1"/>
  <c r="E17" i="11"/>
  <c r="E20" i="11"/>
  <c r="Z48" i="9"/>
  <c r="W40" i="9" l="1"/>
  <c r="O6" i="11" s="1"/>
  <c r="V40" i="9"/>
  <c r="N6" i="11" s="1"/>
  <c r="U40" i="9"/>
  <c r="M6" i="11" s="1"/>
  <c r="T40" i="9"/>
  <c r="L6" i="11" s="1"/>
  <c r="S40" i="9"/>
  <c r="K6" i="11" s="1"/>
  <c r="R40" i="9"/>
  <c r="J6" i="11" s="1"/>
  <c r="Q40" i="9"/>
  <c r="I6" i="11" s="1"/>
  <c r="P40" i="9"/>
  <c r="H6" i="11" s="1"/>
  <c r="G6" i="11" l="1"/>
  <c r="F6" i="11"/>
  <c r="Y40" i="9"/>
  <c r="AA40" i="9" s="1"/>
  <c r="X40" i="9"/>
  <c r="AB40" i="9" l="1"/>
  <c r="E6" i="11"/>
  <c r="E31" i="11"/>
  <c r="E14" i="11"/>
  <c r="E11" i="11"/>
  <c r="Z40" i="9"/>
  <c r="F158" i="8"/>
  <c r="S158" i="8"/>
  <c r="P158" i="8"/>
  <c r="M158" i="8"/>
  <c r="G158" i="8" l="1"/>
  <c r="J158" i="8"/>
  <c r="W804" i="9" l="1"/>
  <c r="V804" i="9"/>
  <c r="U804" i="9"/>
  <c r="T804" i="9"/>
  <c r="S804" i="9"/>
  <c r="R804" i="9"/>
  <c r="Q804" i="9"/>
  <c r="P804" i="9"/>
  <c r="X804" i="9" l="1"/>
  <c r="Z804" i="9" s="1"/>
  <c r="Y804" i="9"/>
  <c r="AA804" i="9" s="1"/>
  <c r="W842" i="9"/>
  <c r="V842" i="9"/>
  <c r="U842" i="9"/>
  <c r="T842" i="9"/>
  <c r="S842" i="9"/>
  <c r="R842" i="9"/>
  <c r="Q842" i="9"/>
  <c r="P842" i="9"/>
  <c r="AB804" i="9" l="1"/>
  <c r="X842" i="9"/>
  <c r="AB842" i="9" s="1"/>
  <c r="Y842" i="9"/>
  <c r="AA842" i="9" s="1"/>
  <c r="Z842" i="9" l="1"/>
  <c r="W850" i="9"/>
  <c r="V850" i="9"/>
  <c r="U850" i="9"/>
  <c r="T850" i="9"/>
  <c r="S850" i="9"/>
  <c r="R850" i="9"/>
  <c r="Q850" i="9"/>
  <c r="P850" i="9"/>
  <c r="X850" i="9" l="1"/>
  <c r="AB850" i="9" s="1"/>
  <c r="Y850" i="9"/>
  <c r="AA850" i="9" s="1"/>
  <c r="F114" i="8"/>
  <c r="Z850" i="9" l="1"/>
  <c r="W92" i="9"/>
  <c r="O8" i="11" s="1"/>
  <c r="V92" i="9"/>
  <c r="N8" i="11" s="1"/>
  <c r="U92" i="9"/>
  <c r="M8" i="11" s="1"/>
  <c r="T92" i="9"/>
  <c r="L8" i="11" s="1"/>
  <c r="S92" i="9"/>
  <c r="K8" i="11" s="1"/>
  <c r="R92" i="9"/>
  <c r="J8" i="11" s="1"/>
  <c r="Q92" i="9"/>
  <c r="I8" i="11" s="1"/>
  <c r="P92" i="9"/>
  <c r="H8" i="11" s="1"/>
  <c r="G8" i="11" l="1"/>
  <c r="F8" i="11"/>
  <c r="X92" i="9"/>
  <c r="Y92" i="9"/>
  <c r="AA92" i="9" s="1"/>
  <c r="Z92" i="9" l="1"/>
  <c r="E8" i="11"/>
  <c r="AB92" i="9"/>
  <c r="W108" i="9" l="1"/>
  <c r="V108" i="9"/>
  <c r="U108" i="9"/>
  <c r="T108" i="9"/>
  <c r="S108" i="9"/>
  <c r="Q108" i="9"/>
  <c r="P108" i="9"/>
  <c r="X108" i="9" l="1"/>
  <c r="Z108" i="9" s="1"/>
  <c r="Y108" i="9"/>
  <c r="AA108" i="9" s="1"/>
  <c r="S114" i="8"/>
  <c r="P114" i="8"/>
  <c r="M114" i="8"/>
  <c r="AB108" i="9" l="1"/>
  <c r="J114" i="8"/>
  <c r="G114" i="8" l="1"/>
  <c r="F270" i="8" l="1"/>
  <c r="W84" i="9" l="1"/>
  <c r="V84" i="9"/>
  <c r="U84" i="9"/>
  <c r="T84" i="9"/>
  <c r="S84" i="9"/>
  <c r="R84" i="9"/>
  <c r="Q84" i="9"/>
  <c r="P84" i="9"/>
  <c r="X84" i="9" l="1"/>
  <c r="Z84" i="9" s="1"/>
  <c r="Y84" i="9"/>
  <c r="AA84" i="9" s="1"/>
  <c r="F156" i="8"/>
  <c r="F141" i="8" l="1"/>
  <c r="S156" i="8" l="1"/>
  <c r="P156" i="8"/>
  <c r="M156" i="8"/>
  <c r="J156" i="8"/>
  <c r="G156" i="8" l="1"/>
  <c r="F53" i="8"/>
  <c r="W816" i="9" l="1"/>
  <c r="S53" i="8" s="1"/>
  <c r="V816" i="9"/>
  <c r="U816" i="9"/>
  <c r="P53" i="8" s="1"/>
  <c r="T816" i="9"/>
  <c r="S816" i="9"/>
  <c r="M53" i="8" s="1"/>
  <c r="R816" i="9"/>
  <c r="Q816" i="9"/>
  <c r="P816" i="9"/>
  <c r="X816" i="9" l="1"/>
  <c r="AB816" i="9" s="1"/>
  <c r="Y816" i="9"/>
  <c r="J53" i="8"/>
  <c r="Z816" i="9" l="1"/>
  <c r="AA816" i="9"/>
  <c r="G53" i="8"/>
  <c r="F132" i="8"/>
  <c r="W1523" i="9" l="1"/>
  <c r="S132" i="8" s="1"/>
  <c r="V1523" i="9"/>
  <c r="U1523" i="9"/>
  <c r="P132" i="8" s="1"/>
  <c r="T1523" i="9"/>
  <c r="S1523" i="9"/>
  <c r="M132" i="8" s="1"/>
  <c r="R1523" i="9"/>
  <c r="Q1523" i="9"/>
  <c r="P1523" i="9"/>
  <c r="X1523" i="9" l="1"/>
  <c r="Z1523" i="9" s="1"/>
  <c r="Y1523" i="9"/>
  <c r="J132" i="8"/>
  <c r="F155" i="8"/>
  <c r="W75" i="9"/>
  <c r="V75" i="9"/>
  <c r="U75" i="9"/>
  <c r="T75" i="9"/>
  <c r="S75" i="9"/>
  <c r="R75" i="9"/>
  <c r="Q75" i="9"/>
  <c r="P75" i="9"/>
  <c r="AB1523" i="9" l="1"/>
  <c r="M155" i="8"/>
  <c r="S155" i="8"/>
  <c r="X75" i="9"/>
  <c r="AA1523" i="9"/>
  <c r="G132" i="8"/>
  <c r="Y75" i="9"/>
  <c r="AA75" i="9" s="1"/>
  <c r="P155" i="8"/>
  <c r="J155" i="8"/>
  <c r="Z75" i="9" l="1"/>
  <c r="E29" i="11"/>
  <c r="E26" i="11"/>
  <c r="E23" i="11"/>
  <c r="G155" i="8"/>
  <c r="R155" i="8" l="1"/>
  <c r="I155" i="8"/>
  <c r="F151" i="8"/>
  <c r="E151" i="8" s="1"/>
  <c r="F153" i="8"/>
  <c r="E153" i="8" s="1"/>
  <c r="E155" i="8"/>
  <c r="F120" i="8"/>
  <c r="E120" i="8" s="1"/>
  <c r="F55" i="8"/>
  <c r="E55" i="8" s="1"/>
  <c r="F133" i="8"/>
  <c r="E133" i="8" s="1"/>
  <c r="F194" i="8"/>
  <c r="E194" i="8" s="1"/>
  <c r="F161" i="8"/>
  <c r="E161" i="8" s="1"/>
  <c r="F162" i="8"/>
  <c r="E162" i="8" s="1"/>
  <c r="F113" i="8"/>
  <c r="E113" i="8" s="1"/>
  <c r="L244" i="8"/>
  <c r="H147" i="8"/>
  <c r="R294" i="8"/>
  <c r="O294" i="8"/>
  <c r="L294" i="8"/>
  <c r="I294" i="8"/>
  <c r="E294" i="8"/>
  <c r="R293" i="8"/>
  <c r="O293" i="8"/>
  <c r="L293" i="8"/>
  <c r="I293" i="8"/>
  <c r="E293" i="8"/>
  <c r="R292" i="8"/>
  <c r="O292" i="8"/>
  <c r="L292" i="8"/>
  <c r="I292" i="8"/>
  <c r="E292" i="8"/>
  <c r="R290" i="8"/>
  <c r="O290" i="8"/>
  <c r="L290" i="8"/>
  <c r="I290" i="8"/>
  <c r="E290" i="8"/>
  <c r="R289" i="8"/>
  <c r="O289" i="8"/>
  <c r="L289" i="8"/>
  <c r="I289" i="8"/>
  <c r="E289" i="8"/>
  <c r="R288" i="8"/>
  <c r="O288" i="8"/>
  <c r="L288" i="8"/>
  <c r="I288" i="8"/>
  <c r="E288" i="8"/>
  <c r="R287" i="8"/>
  <c r="O287" i="8"/>
  <c r="L287" i="8"/>
  <c r="I287" i="8"/>
  <c r="E287" i="8"/>
  <c r="R286" i="8"/>
  <c r="O286" i="8"/>
  <c r="L286" i="8"/>
  <c r="I286" i="8"/>
  <c r="E286" i="8"/>
  <c r="R285" i="8"/>
  <c r="O285" i="8"/>
  <c r="L285" i="8"/>
  <c r="I285" i="8"/>
  <c r="E285" i="8"/>
  <c r="R284" i="8"/>
  <c r="O284" i="8"/>
  <c r="L284" i="8"/>
  <c r="I284" i="8"/>
  <c r="E284" i="8"/>
  <c r="R283" i="8"/>
  <c r="O283" i="8"/>
  <c r="L283" i="8"/>
  <c r="I283" i="8"/>
  <c r="E283" i="8"/>
  <c r="R282" i="8"/>
  <c r="O282" i="8"/>
  <c r="L282" i="8"/>
  <c r="I282" i="8"/>
  <c r="E282" i="8"/>
  <c r="R281" i="8"/>
  <c r="O281" i="8"/>
  <c r="L281" i="8"/>
  <c r="I281" i="8"/>
  <c r="E281" i="8"/>
  <c r="R280" i="8"/>
  <c r="O280" i="8"/>
  <c r="L280" i="8"/>
  <c r="I280" i="8"/>
  <c r="E280" i="8"/>
  <c r="R279" i="8"/>
  <c r="O279" i="8"/>
  <c r="L279" i="8"/>
  <c r="I279" i="8"/>
  <c r="E279" i="8"/>
  <c r="R278" i="8"/>
  <c r="O278" i="8"/>
  <c r="L278" i="8"/>
  <c r="I278" i="8"/>
  <c r="E278" i="8"/>
  <c r="R277" i="8"/>
  <c r="O277" i="8"/>
  <c r="L277" i="8"/>
  <c r="I277" i="8"/>
  <c r="R276" i="8"/>
  <c r="O276" i="8"/>
  <c r="L276" i="8"/>
  <c r="I276" i="8"/>
  <c r="E276" i="8"/>
  <c r="R275" i="8"/>
  <c r="O275" i="8"/>
  <c r="L275" i="8"/>
  <c r="I275" i="8"/>
  <c r="E275" i="8"/>
  <c r="R274" i="8"/>
  <c r="O274" i="8"/>
  <c r="L274" i="8"/>
  <c r="I274" i="8"/>
  <c r="E274" i="8"/>
  <c r="R273" i="8"/>
  <c r="O273" i="8"/>
  <c r="L273" i="8"/>
  <c r="I273" i="8"/>
  <c r="E273" i="8"/>
  <c r="R272" i="8"/>
  <c r="O272" i="8"/>
  <c r="L272" i="8"/>
  <c r="I272" i="8"/>
  <c r="E272" i="8"/>
  <c r="R271" i="8"/>
  <c r="O271" i="8"/>
  <c r="L271" i="8"/>
  <c r="I271" i="8"/>
  <c r="E271" i="8"/>
  <c r="E270" i="8"/>
  <c r="R269" i="8"/>
  <c r="O269" i="8"/>
  <c r="L269" i="8"/>
  <c r="I269" i="8"/>
  <c r="E269" i="8"/>
  <c r="R268" i="8"/>
  <c r="O268" i="8"/>
  <c r="L268" i="8"/>
  <c r="I268" i="8"/>
  <c r="E268" i="8"/>
  <c r="R266" i="8"/>
  <c r="O266" i="8"/>
  <c r="L266" i="8"/>
  <c r="I266" i="8"/>
  <c r="E266" i="8"/>
  <c r="R265" i="8"/>
  <c r="O265" i="8"/>
  <c r="L265" i="8"/>
  <c r="I265" i="8"/>
  <c r="E265" i="8"/>
  <c r="R264" i="8"/>
  <c r="O264" i="8"/>
  <c r="L264" i="8"/>
  <c r="I264" i="8"/>
  <c r="E264" i="8"/>
  <c r="R261" i="8"/>
  <c r="O261" i="8"/>
  <c r="L261" i="8"/>
  <c r="I261" i="8"/>
  <c r="E261" i="8"/>
  <c r="R260" i="8"/>
  <c r="O260" i="8"/>
  <c r="L260" i="8"/>
  <c r="I260" i="8"/>
  <c r="E260" i="8"/>
  <c r="R259" i="8"/>
  <c r="O259" i="8"/>
  <c r="L259" i="8"/>
  <c r="I259" i="8"/>
  <c r="E259" i="8"/>
  <c r="R258" i="8"/>
  <c r="O258" i="8"/>
  <c r="L258" i="8"/>
  <c r="I258" i="8"/>
  <c r="E258" i="8"/>
  <c r="R257" i="8"/>
  <c r="O257" i="8"/>
  <c r="L257" i="8"/>
  <c r="I257" i="8"/>
  <c r="E257" i="8"/>
  <c r="R256" i="8"/>
  <c r="O256" i="8"/>
  <c r="L256" i="8"/>
  <c r="I256" i="8"/>
  <c r="R255" i="8"/>
  <c r="O255" i="8"/>
  <c r="L255" i="8"/>
  <c r="I255" i="8"/>
  <c r="E255" i="8"/>
  <c r="R254" i="8"/>
  <c r="O254" i="8"/>
  <c r="L254" i="8"/>
  <c r="I254" i="8"/>
  <c r="E254" i="8"/>
  <c r="R253" i="8"/>
  <c r="O253" i="8"/>
  <c r="L253" i="8"/>
  <c r="I253" i="8"/>
  <c r="E253" i="8"/>
  <c r="R252" i="8"/>
  <c r="O252" i="8"/>
  <c r="L252" i="8"/>
  <c r="I252" i="8"/>
  <c r="E252" i="8"/>
  <c r="R243" i="8"/>
  <c r="O243" i="8"/>
  <c r="L243" i="8"/>
  <c r="I243" i="8"/>
  <c r="E243" i="8"/>
  <c r="R242" i="8"/>
  <c r="O242" i="8"/>
  <c r="L242" i="8"/>
  <c r="I242" i="8"/>
  <c r="E242" i="8"/>
  <c r="R241" i="8"/>
  <c r="O241" i="8"/>
  <c r="L241" i="8"/>
  <c r="I241" i="8"/>
  <c r="E241" i="8"/>
  <c r="R240" i="8"/>
  <c r="O240" i="8"/>
  <c r="L240" i="8"/>
  <c r="I240" i="8"/>
  <c r="E240" i="8"/>
  <c r="R239" i="8"/>
  <c r="O239" i="8"/>
  <c r="L239" i="8"/>
  <c r="I239" i="8"/>
  <c r="E239" i="8"/>
  <c r="R238" i="8"/>
  <c r="O238" i="8"/>
  <c r="L238" i="8"/>
  <c r="I238" i="8"/>
  <c r="E238" i="8"/>
  <c r="R237" i="8"/>
  <c r="O237" i="8"/>
  <c r="L237" i="8"/>
  <c r="I237" i="8"/>
  <c r="E237" i="8"/>
  <c r="R236" i="8"/>
  <c r="O236" i="8"/>
  <c r="L236" i="8"/>
  <c r="I236" i="8"/>
  <c r="E236" i="8"/>
  <c r="R235" i="8"/>
  <c r="O235" i="8"/>
  <c r="L235" i="8"/>
  <c r="I235" i="8"/>
  <c r="E235" i="8"/>
  <c r="R234" i="8"/>
  <c r="O234" i="8"/>
  <c r="L234" i="8"/>
  <c r="I234" i="8"/>
  <c r="E234" i="8"/>
  <c r="R233" i="8"/>
  <c r="O233" i="8"/>
  <c r="L233" i="8"/>
  <c r="I233" i="8"/>
  <c r="E233" i="8"/>
  <c r="R232" i="8"/>
  <c r="O232" i="8"/>
  <c r="L232" i="8"/>
  <c r="I232" i="8"/>
  <c r="E232" i="8"/>
  <c r="R231" i="8"/>
  <c r="O231" i="8"/>
  <c r="L231" i="8"/>
  <c r="I231" i="8"/>
  <c r="E231" i="8"/>
  <c r="R227" i="8"/>
  <c r="O227" i="8"/>
  <c r="L227" i="8"/>
  <c r="I227" i="8"/>
  <c r="E227" i="8"/>
  <c r="R226" i="8"/>
  <c r="O226" i="8"/>
  <c r="L226" i="8"/>
  <c r="I226" i="8"/>
  <c r="E226" i="8"/>
  <c r="R225" i="8"/>
  <c r="O225" i="8"/>
  <c r="L225" i="8"/>
  <c r="I225" i="8"/>
  <c r="E225" i="8"/>
  <c r="R224" i="8"/>
  <c r="O224" i="8"/>
  <c r="L224" i="8"/>
  <c r="I224" i="8"/>
  <c r="E224" i="8"/>
  <c r="R223" i="8"/>
  <c r="O223" i="8"/>
  <c r="L223" i="8"/>
  <c r="I223" i="8"/>
  <c r="E223" i="8"/>
  <c r="R222" i="8"/>
  <c r="O222" i="8"/>
  <c r="L222" i="8"/>
  <c r="I222" i="8"/>
  <c r="E222" i="8"/>
  <c r="R221" i="8"/>
  <c r="O221" i="8"/>
  <c r="L221" i="8"/>
  <c r="I221" i="8"/>
  <c r="E221" i="8"/>
  <c r="R220" i="8"/>
  <c r="O220" i="8"/>
  <c r="L220" i="8"/>
  <c r="I220" i="8"/>
  <c r="E220" i="8"/>
  <c r="R219" i="8"/>
  <c r="O219" i="8"/>
  <c r="L219" i="8"/>
  <c r="I219" i="8"/>
  <c r="E219" i="8"/>
  <c r="R218" i="8"/>
  <c r="O218" i="8"/>
  <c r="L218" i="8"/>
  <c r="I218" i="8"/>
  <c r="E218" i="8"/>
  <c r="R217" i="8"/>
  <c r="O217" i="8"/>
  <c r="L217" i="8"/>
  <c r="I217" i="8"/>
  <c r="E217" i="8"/>
  <c r="R216" i="8"/>
  <c r="O216" i="8"/>
  <c r="L216" i="8"/>
  <c r="I216" i="8"/>
  <c r="E216" i="8"/>
  <c r="R215" i="8"/>
  <c r="O215" i="8"/>
  <c r="L215" i="8"/>
  <c r="I215" i="8"/>
  <c r="E215" i="8"/>
  <c r="R214" i="8"/>
  <c r="O214" i="8"/>
  <c r="L214" i="8"/>
  <c r="I214" i="8"/>
  <c r="E214" i="8"/>
  <c r="R213" i="8"/>
  <c r="O213" i="8"/>
  <c r="L213" i="8"/>
  <c r="I213" i="8"/>
  <c r="E213" i="8"/>
  <c r="R212" i="8"/>
  <c r="O212" i="8"/>
  <c r="L212" i="8"/>
  <c r="I212" i="8"/>
  <c r="E212" i="8"/>
  <c r="R211" i="8"/>
  <c r="O211" i="8"/>
  <c r="L211" i="8"/>
  <c r="I211" i="8"/>
  <c r="E211" i="8"/>
  <c r="R210" i="8"/>
  <c r="O210" i="8"/>
  <c r="L210" i="8"/>
  <c r="I210" i="8"/>
  <c r="E210" i="8"/>
  <c r="R209" i="8"/>
  <c r="O209" i="8"/>
  <c r="L209" i="8"/>
  <c r="I209" i="8"/>
  <c r="E209" i="8"/>
  <c r="R208" i="8"/>
  <c r="O208" i="8"/>
  <c r="L208" i="8"/>
  <c r="I208" i="8"/>
  <c r="E208" i="8"/>
  <c r="R207" i="8"/>
  <c r="O207" i="8"/>
  <c r="L207" i="8"/>
  <c r="I207" i="8"/>
  <c r="E207" i="8"/>
  <c r="R206" i="8"/>
  <c r="O206" i="8"/>
  <c r="L206" i="8"/>
  <c r="I206" i="8"/>
  <c r="E206" i="8"/>
  <c r="R205" i="8"/>
  <c r="O205" i="8"/>
  <c r="L205" i="8"/>
  <c r="I205" i="8"/>
  <c r="E205" i="8"/>
  <c r="R204" i="8"/>
  <c r="O204" i="8"/>
  <c r="L204" i="8"/>
  <c r="I204" i="8"/>
  <c r="E204" i="8"/>
  <c r="R203" i="8"/>
  <c r="O203" i="8"/>
  <c r="L203" i="8"/>
  <c r="I203" i="8"/>
  <c r="E203" i="8"/>
  <c r="R202" i="8"/>
  <c r="O202" i="8"/>
  <c r="L202" i="8"/>
  <c r="I202" i="8"/>
  <c r="E202" i="8"/>
  <c r="R201" i="8"/>
  <c r="O201" i="8"/>
  <c r="L201" i="8"/>
  <c r="I201" i="8"/>
  <c r="E201" i="8"/>
  <c r="R199" i="8"/>
  <c r="O199" i="8"/>
  <c r="L199" i="8"/>
  <c r="I199" i="8"/>
  <c r="E199" i="8"/>
  <c r="R198" i="8"/>
  <c r="O198" i="8"/>
  <c r="L198" i="8"/>
  <c r="I198" i="8"/>
  <c r="E198" i="8"/>
  <c r="R197" i="8"/>
  <c r="O197" i="8"/>
  <c r="L197" i="8"/>
  <c r="I197" i="8"/>
  <c r="E197" i="8"/>
  <c r="R196" i="8"/>
  <c r="O196" i="8"/>
  <c r="L196" i="8"/>
  <c r="I196" i="8"/>
  <c r="E196" i="8"/>
  <c r="R195" i="8"/>
  <c r="O195" i="8"/>
  <c r="L195" i="8"/>
  <c r="I195" i="8"/>
  <c r="E195" i="8"/>
  <c r="R193" i="8"/>
  <c r="O193" i="8"/>
  <c r="L193" i="8"/>
  <c r="I193" i="8"/>
  <c r="E193" i="8"/>
  <c r="R192" i="8"/>
  <c r="O192" i="8"/>
  <c r="L192" i="8"/>
  <c r="I192" i="8"/>
  <c r="E192" i="8"/>
  <c r="R191" i="8"/>
  <c r="O191" i="8"/>
  <c r="L191" i="8"/>
  <c r="I191" i="8"/>
  <c r="E191" i="8"/>
  <c r="R190" i="8"/>
  <c r="O190" i="8"/>
  <c r="L190" i="8"/>
  <c r="I190" i="8"/>
  <c r="E190" i="8"/>
  <c r="R189" i="8"/>
  <c r="O189" i="8"/>
  <c r="L189" i="8"/>
  <c r="I189" i="8"/>
  <c r="E189" i="8"/>
  <c r="R188" i="8"/>
  <c r="O188" i="8"/>
  <c r="L188" i="8"/>
  <c r="I188" i="8"/>
  <c r="E188" i="8"/>
  <c r="R187" i="8"/>
  <c r="O187" i="8"/>
  <c r="L187" i="8"/>
  <c r="I187" i="8"/>
  <c r="E187" i="8"/>
  <c r="R186" i="8"/>
  <c r="O186" i="8"/>
  <c r="L186" i="8"/>
  <c r="I186" i="8"/>
  <c r="E186" i="8"/>
  <c r="R183" i="8"/>
  <c r="O183" i="8"/>
  <c r="L183" i="8"/>
  <c r="I183" i="8"/>
  <c r="E183" i="8"/>
  <c r="R182" i="8"/>
  <c r="O182" i="8"/>
  <c r="L182" i="8"/>
  <c r="I182" i="8"/>
  <c r="E182" i="8"/>
  <c r="R181" i="8"/>
  <c r="O181" i="8"/>
  <c r="L181" i="8"/>
  <c r="I181" i="8"/>
  <c r="E181" i="8"/>
  <c r="R180" i="8"/>
  <c r="O180" i="8"/>
  <c r="L180" i="8"/>
  <c r="I180" i="8"/>
  <c r="E180" i="8"/>
  <c r="R179" i="8"/>
  <c r="O179" i="8"/>
  <c r="L179" i="8"/>
  <c r="I179" i="8"/>
  <c r="E179" i="8"/>
  <c r="R178" i="8"/>
  <c r="O178" i="8"/>
  <c r="L178" i="8"/>
  <c r="I178" i="8"/>
  <c r="E178" i="8"/>
  <c r="R177" i="8"/>
  <c r="O177" i="8"/>
  <c r="L177" i="8"/>
  <c r="I177" i="8"/>
  <c r="E177" i="8"/>
  <c r="R176" i="8"/>
  <c r="O176" i="8"/>
  <c r="L176" i="8"/>
  <c r="I176" i="8"/>
  <c r="E176" i="8"/>
  <c r="R175" i="8"/>
  <c r="O175" i="8"/>
  <c r="L175" i="8"/>
  <c r="I175" i="8"/>
  <c r="E175" i="8"/>
  <c r="R174" i="8"/>
  <c r="O174" i="8"/>
  <c r="L174" i="8"/>
  <c r="I174" i="8"/>
  <c r="E174" i="8"/>
  <c r="R172" i="8"/>
  <c r="O172" i="8"/>
  <c r="L172" i="8"/>
  <c r="I172" i="8"/>
  <c r="E172" i="8"/>
  <c r="R171" i="8"/>
  <c r="O171" i="8"/>
  <c r="L171" i="8"/>
  <c r="I171" i="8"/>
  <c r="E171" i="8"/>
  <c r="R170" i="8"/>
  <c r="O170" i="8"/>
  <c r="L170" i="8"/>
  <c r="I170" i="8"/>
  <c r="E170" i="8"/>
  <c r="R169" i="8"/>
  <c r="O169" i="8"/>
  <c r="L169" i="8"/>
  <c r="I169" i="8"/>
  <c r="E169" i="8"/>
  <c r="R168" i="8"/>
  <c r="O168" i="8"/>
  <c r="L168" i="8"/>
  <c r="I168" i="8"/>
  <c r="E168" i="8"/>
  <c r="R167" i="8"/>
  <c r="O167" i="8"/>
  <c r="L167" i="8"/>
  <c r="I167" i="8"/>
  <c r="E167" i="8"/>
  <c r="R166" i="8"/>
  <c r="O166" i="8"/>
  <c r="L166" i="8"/>
  <c r="I166" i="8"/>
  <c r="E166" i="8"/>
  <c r="R165" i="8"/>
  <c r="O165" i="8"/>
  <c r="L165" i="8"/>
  <c r="I165" i="8"/>
  <c r="E165" i="8"/>
  <c r="R163" i="8"/>
  <c r="O163" i="8"/>
  <c r="L163" i="8"/>
  <c r="I163" i="8"/>
  <c r="E163" i="8"/>
  <c r="R160" i="8"/>
  <c r="O160" i="8"/>
  <c r="L160" i="8"/>
  <c r="I160" i="8"/>
  <c r="E160" i="8"/>
  <c r="R159" i="8"/>
  <c r="O159" i="8"/>
  <c r="L159" i="8"/>
  <c r="I159" i="8"/>
  <c r="E159" i="8"/>
  <c r="R158" i="8"/>
  <c r="O158" i="8"/>
  <c r="L158" i="8"/>
  <c r="I158" i="8"/>
  <c r="E158" i="8"/>
  <c r="R157" i="8"/>
  <c r="O157" i="8"/>
  <c r="L157" i="8"/>
  <c r="I157" i="8"/>
  <c r="E157" i="8"/>
  <c r="R156" i="8"/>
  <c r="O156" i="8"/>
  <c r="L156" i="8"/>
  <c r="I156" i="8"/>
  <c r="E156" i="8"/>
  <c r="O155" i="8"/>
  <c r="L155" i="8"/>
  <c r="R154" i="8"/>
  <c r="O154" i="8"/>
  <c r="L154" i="8"/>
  <c r="I154" i="8"/>
  <c r="E154" i="8"/>
  <c r="R152" i="8"/>
  <c r="O152" i="8"/>
  <c r="L152" i="8"/>
  <c r="I152" i="8"/>
  <c r="E152" i="8"/>
  <c r="R150" i="8"/>
  <c r="O150" i="8"/>
  <c r="L150" i="8"/>
  <c r="I150" i="8"/>
  <c r="E150" i="8"/>
  <c r="R148" i="8"/>
  <c r="O148" i="8"/>
  <c r="L148" i="8"/>
  <c r="I148" i="8"/>
  <c r="E148" i="8"/>
  <c r="R146" i="8"/>
  <c r="O146" i="8"/>
  <c r="L146" i="8"/>
  <c r="I146" i="8"/>
  <c r="E146" i="8"/>
  <c r="R144" i="8"/>
  <c r="O144" i="8"/>
  <c r="L144" i="8"/>
  <c r="I144" i="8"/>
  <c r="E144" i="8"/>
  <c r="R143" i="8"/>
  <c r="O143" i="8"/>
  <c r="L143" i="8"/>
  <c r="I143" i="8"/>
  <c r="E143" i="8"/>
  <c r="R142" i="8"/>
  <c r="O142" i="8"/>
  <c r="L142" i="8"/>
  <c r="I142" i="8"/>
  <c r="E142" i="8"/>
  <c r="E141" i="8"/>
  <c r="R140" i="8"/>
  <c r="O140" i="8"/>
  <c r="L140" i="8"/>
  <c r="I140" i="8"/>
  <c r="E140" i="8"/>
  <c r="R135" i="8"/>
  <c r="O135" i="8"/>
  <c r="L135" i="8"/>
  <c r="I135" i="8"/>
  <c r="E135" i="8"/>
  <c r="R132" i="8"/>
  <c r="O132" i="8"/>
  <c r="L132" i="8"/>
  <c r="I132" i="8"/>
  <c r="E132" i="8"/>
  <c r="R131" i="8"/>
  <c r="O131" i="8"/>
  <c r="L131" i="8"/>
  <c r="I131" i="8"/>
  <c r="E131" i="8"/>
  <c r="R129" i="8"/>
  <c r="O129" i="8"/>
  <c r="L129" i="8"/>
  <c r="I129" i="8"/>
  <c r="E129" i="8"/>
  <c r="R128" i="8"/>
  <c r="O128" i="8"/>
  <c r="L128" i="8"/>
  <c r="I128" i="8"/>
  <c r="E128" i="8"/>
  <c r="R127" i="8"/>
  <c r="O127" i="8"/>
  <c r="L127" i="8"/>
  <c r="I127" i="8"/>
  <c r="E127" i="8"/>
  <c r="R126" i="8"/>
  <c r="O126" i="8"/>
  <c r="L126" i="8"/>
  <c r="I126" i="8"/>
  <c r="E126" i="8"/>
  <c r="R125" i="8"/>
  <c r="O125" i="8"/>
  <c r="L125" i="8"/>
  <c r="I125" i="8"/>
  <c r="E125" i="8"/>
  <c r="R124" i="8"/>
  <c r="O124" i="8"/>
  <c r="L124" i="8"/>
  <c r="I124" i="8"/>
  <c r="E124" i="8"/>
  <c r="R123" i="8"/>
  <c r="O123" i="8"/>
  <c r="L123" i="8"/>
  <c r="I123" i="8"/>
  <c r="E123" i="8"/>
  <c r="R122" i="8"/>
  <c r="O122" i="8"/>
  <c r="L122" i="8"/>
  <c r="I122" i="8"/>
  <c r="E122" i="8"/>
  <c r="R121" i="8"/>
  <c r="O121" i="8"/>
  <c r="L121" i="8"/>
  <c r="I121" i="8"/>
  <c r="E121" i="8"/>
  <c r="R119" i="8"/>
  <c r="O119" i="8"/>
  <c r="L119" i="8"/>
  <c r="I119" i="8"/>
  <c r="E119" i="8"/>
  <c r="R12" i="8"/>
  <c r="O12" i="8"/>
  <c r="L12" i="8"/>
  <c r="I12" i="8"/>
  <c r="E12" i="8"/>
  <c r="R21" i="8"/>
  <c r="O21" i="8"/>
  <c r="L21" i="8"/>
  <c r="I21" i="8"/>
  <c r="E21" i="8"/>
  <c r="R20" i="8"/>
  <c r="O20" i="8"/>
  <c r="L20" i="8"/>
  <c r="I20" i="8"/>
  <c r="E20" i="8"/>
  <c r="R19" i="8"/>
  <c r="O19" i="8"/>
  <c r="L19" i="8"/>
  <c r="I19" i="8"/>
  <c r="E19" i="8"/>
  <c r="R18" i="8"/>
  <c r="O18" i="8"/>
  <c r="L18" i="8"/>
  <c r="I18" i="8"/>
  <c r="E18" i="8"/>
  <c r="R17" i="8"/>
  <c r="O17" i="8"/>
  <c r="L17" i="8"/>
  <c r="I17" i="8"/>
  <c r="E17" i="8"/>
  <c r="R16" i="8"/>
  <c r="O16" i="8"/>
  <c r="L16" i="8"/>
  <c r="I16" i="8"/>
  <c r="E16" i="8"/>
  <c r="R15" i="8"/>
  <c r="O15" i="8"/>
  <c r="L15" i="8"/>
  <c r="I15" i="8"/>
  <c r="E15" i="8"/>
  <c r="R14" i="8"/>
  <c r="O14" i="8"/>
  <c r="L14" i="8"/>
  <c r="I14" i="8"/>
  <c r="E14" i="8"/>
  <c r="R29" i="8"/>
  <c r="O29" i="8"/>
  <c r="L29" i="8"/>
  <c r="I29" i="8"/>
  <c r="R28" i="8"/>
  <c r="O28" i="8"/>
  <c r="L28" i="8"/>
  <c r="I28" i="8"/>
  <c r="R27" i="8"/>
  <c r="O27" i="8"/>
  <c r="L27" i="8"/>
  <c r="I27" i="8"/>
  <c r="R26" i="8"/>
  <c r="O26" i="8"/>
  <c r="L26" i="8"/>
  <c r="I26" i="8"/>
  <c r="R25" i="8"/>
  <c r="O25" i="8"/>
  <c r="L25" i="8"/>
  <c r="I25" i="8"/>
  <c r="R24" i="8"/>
  <c r="O24" i="8"/>
  <c r="L24" i="8"/>
  <c r="I24" i="8"/>
  <c r="R23" i="8"/>
  <c r="O23" i="8"/>
  <c r="L23" i="8"/>
  <c r="I23" i="8"/>
  <c r="R34" i="8"/>
  <c r="O34" i="8"/>
  <c r="L34" i="8"/>
  <c r="I34" i="8"/>
  <c r="E34" i="8"/>
  <c r="R33" i="8"/>
  <c r="O33" i="8"/>
  <c r="L33" i="8"/>
  <c r="I33" i="8"/>
  <c r="E33" i="8"/>
  <c r="R32" i="8"/>
  <c r="O32" i="8"/>
  <c r="L32" i="8"/>
  <c r="I32" i="8"/>
  <c r="R31" i="8"/>
  <c r="O31" i="8"/>
  <c r="L31" i="8"/>
  <c r="I31" i="8"/>
  <c r="E31" i="8"/>
  <c r="R38" i="8"/>
  <c r="O38" i="8"/>
  <c r="L38" i="8"/>
  <c r="I38" i="8"/>
  <c r="E38" i="8"/>
  <c r="R37" i="8"/>
  <c r="O37" i="8"/>
  <c r="L37" i="8"/>
  <c r="I37" i="8"/>
  <c r="E37" i="8"/>
  <c r="R41" i="8"/>
  <c r="O41" i="8"/>
  <c r="L41" i="8"/>
  <c r="I41" i="8"/>
  <c r="E41" i="8"/>
  <c r="R40" i="8"/>
  <c r="O40" i="8"/>
  <c r="L40" i="8"/>
  <c r="I40" i="8"/>
  <c r="E40" i="8"/>
  <c r="R49" i="8"/>
  <c r="O49" i="8"/>
  <c r="L49" i="8"/>
  <c r="I49" i="8"/>
  <c r="E49" i="8"/>
  <c r="R48" i="8"/>
  <c r="O48" i="8"/>
  <c r="L48" i="8"/>
  <c r="I48" i="8"/>
  <c r="E48" i="8"/>
  <c r="R47" i="8"/>
  <c r="O47" i="8"/>
  <c r="L47" i="8"/>
  <c r="I47" i="8"/>
  <c r="E47" i="8"/>
  <c r="R46" i="8"/>
  <c r="O46" i="8"/>
  <c r="L46" i="8"/>
  <c r="I46" i="8"/>
  <c r="E46" i="8"/>
  <c r="R45" i="8"/>
  <c r="O45" i="8"/>
  <c r="L45" i="8"/>
  <c r="I45" i="8"/>
  <c r="E45" i="8"/>
  <c r="R44" i="8"/>
  <c r="O44" i="8"/>
  <c r="L44" i="8"/>
  <c r="I44" i="8"/>
  <c r="E44" i="8"/>
  <c r="R43" i="8"/>
  <c r="O43" i="8"/>
  <c r="L43" i="8"/>
  <c r="I43" i="8"/>
  <c r="E43" i="8"/>
  <c r="R62" i="8"/>
  <c r="O62" i="8"/>
  <c r="L62" i="8"/>
  <c r="I62" i="8"/>
  <c r="E62" i="8"/>
  <c r="R61" i="8"/>
  <c r="O61" i="8"/>
  <c r="L61" i="8"/>
  <c r="I61" i="8"/>
  <c r="E61" i="8"/>
  <c r="R60" i="8"/>
  <c r="O60" i="8"/>
  <c r="L60" i="8"/>
  <c r="I60" i="8"/>
  <c r="E60" i="8"/>
  <c r="R59" i="8"/>
  <c r="O59" i="8"/>
  <c r="L59" i="8"/>
  <c r="I59" i="8"/>
  <c r="E59" i="8"/>
  <c r="R58" i="8"/>
  <c r="O58" i="8"/>
  <c r="L58" i="8"/>
  <c r="I58" i="8"/>
  <c r="E58" i="8"/>
  <c r="R57" i="8"/>
  <c r="O57" i="8"/>
  <c r="L57" i="8"/>
  <c r="I57" i="8"/>
  <c r="E57" i="8"/>
  <c r="R56" i="8"/>
  <c r="O56" i="8"/>
  <c r="L56" i="8"/>
  <c r="I56" i="8"/>
  <c r="E56" i="8"/>
  <c r="R54" i="8"/>
  <c r="O54" i="8"/>
  <c r="L54" i="8"/>
  <c r="I54" i="8"/>
  <c r="E54" i="8"/>
  <c r="R53" i="8"/>
  <c r="O53" i="8"/>
  <c r="L53" i="8"/>
  <c r="I53" i="8"/>
  <c r="E53" i="8"/>
  <c r="R52" i="8"/>
  <c r="O52" i="8"/>
  <c r="L52" i="8"/>
  <c r="I52" i="8"/>
  <c r="E52" i="8"/>
  <c r="R51" i="8"/>
  <c r="O51" i="8"/>
  <c r="L51" i="8"/>
  <c r="I51" i="8"/>
  <c r="E51" i="8"/>
  <c r="R73" i="8"/>
  <c r="O73" i="8"/>
  <c r="L73" i="8"/>
  <c r="I73" i="8"/>
  <c r="E73" i="8"/>
  <c r="R72" i="8"/>
  <c r="O72" i="8"/>
  <c r="L72" i="8"/>
  <c r="I72" i="8"/>
  <c r="E72" i="8"/>
  <c r="R71" i="8"/>
  <c r="O71" i="8"/>
  <c r="L71" i="8"/>
  <c r="I71" i="8"/>
  <c r="E71" i="8"/>
  <c r="R70" i="8"/>
  <c r="O70" i="8"/>
  <c r="L70" i="8"/>
  <c r="I70" i="8"/>
  <c r="E70" i="8"/>
  <c r="R69" i="8"/>
  <c r="O69" i="8"/>
  <c r="L69" i="8"/>
  <c r="I69" i="8"/>
  <c r="E69" i="8"/>
  <c r="R68" i="8"/>
  <c r="O68" i="8"/>
  <c r="L68" i="8"/>
  <c r="I68" i="8"/>
  <c r="E68" i="8"/>
  <c r="R67" i="8"/>
  <c r="O67" i="8"/>
  <c r="L67" i="8"/>
  <c r="I67" i="8"/>
  <c r="E67" i="8"/>
  <c r="R66" i="8"/>
  <c r="O66" i="8"/>
  <c r="L66" i="8"/>
  <c r="I66" i="8"/>
  <c r="E66" i="8"/>
  <c r="R65" i="8"/>
  <c r="O65" i="8"/>
  <c r="L65" i="8"/>
  <c r="I65" i="8"/>
  <c r="E65" i="8"/>
  <c r="R64" i="8"/>
  <c r="O64" i="8"/>
  <c r="L64" i="8"/>
  <c r="I64" i="8"/>
  <c r="E64" i="8"/>
  <c r="R76" i="8"/>
  <c r="O76" i="8"/>
  <c r="L76" i="8"/>
  <c r="I76" i="8"/>
  <c r="E76" i="8"/>
  <c r="R75" i="8"/>
  <c r="O75" i="8"/>
  <c r="L75" i="8"/>
  <c r="I75" i="8"/>
  <c r="E75" i="8"/>
  <c r="R85" i="8"/>
  <c r="O85" i="8"/>
  <c r="L85" i="8"/>
  <c r="I85" i="8"/>
  <c r="E85" i="8"/>
  <c r="R84" i="8"/>
  <c r="O84" i="8"/>
  <c r="L84" i="8"/>
  <c r="I84" i="8"/>
  <c r="E84" i="8"/>
  <c r="R83" i="8"/>
  <c r="O83" i="8"/>
  <c r="L83" i="8"/>
  <c r="I83" i="8"/>
  <c r="E83" i="8"/>
  <c r="R82" i="8"/>
  <c r="O82" i="8"/>
  <c r="L82" i="8"/>
  <c r="I82" i="8"/>
  <c r="E82" i="8"/>
  <c r="R81" i="8"/>
  <c r="O81" i="8"/>
  <c r="L81" i="8"/>
  <c r="I81" i="8"/>
  <c r="E81" i="8"/>
  <c r="R80" i="8"/>
  <c r="O80" i="8"/>
  <c r="L80" i="8"/>
  <c r="I80" i="8"/>
  <c r="E80" i="8"/>
  <c r="R79" i="8"/>
  <c r="O79" i="8"/>
  <c r="L79" i="8"/>
  <c r="I79" i="8"/>
  <c r="E79" i="8"/>
  <c r="R78" i="8"/>
  <c r="O78" i="8"/>
  <c r="L78" i="8"/>
  <c r="I78" i="8"/>
  <c r="E78" i="8"/>
  <c r="R110" i="8"/>
  <c r="O110" i="8"/>
  <c r="L110" i="8"/>
  <c r="I110" i="8"/>
  <c r="E110" i="8"/>
  <c r="R109" i="8"/>
  <c r="O109" i="8"/>
  <c r="L109" i="8"/>
  <c r="I109" i="8"/>
  <c r="E109" i="8"/>
  <c r="R108" i="8"/>
  <c r="O108" i="8"/>
  <c r="L108" i="8"/>
  <c r="I108" i="8"/>
  <c r="E108" i="8"/>
  <c r="R107" i="8"/>
  <c r="O107" i="8"/>
  <c r="L107" i="8"/>
  <c r="I107" i="8"/>
  <c r="E107" i="8"/>
  <c r="R106" i="8"/>
  <c r="O106" i="8"/>
  <c r="L106" i="8"/>
  <c r="I106" i="8"/>
  <c r="E106" i="8"/>
  <c r="R105" i="8"/>
  <c r="O105" i="8"/>
  <c r="L105" i="8"/>
  <c r="I105" i="8"/>
  <c r="E105" i="8"/>
  <c r="R104" i="8"/>
  <c r="O104" i="8"/>
  <c r="L104" i="8"/>
  <c r="I104" i="8"/>
  <c r="E104" i="8"/>
  <c r="R103" i="8"/>
  <c r="O103" i="8"/>
  <c r="L103" i="8"/>
  <c r="I103" i="8"/>
  <c r="E103" i="8"/>
  <c r="R102" i="8"/>
  <c r="O102" i="8"/>
  <c r="L102" i="8"/>
  <c r="I102" i="8"/>
  <c r="E102" i="8"/>
  <c r="R101" i="8"/>
  <c r="O101" i="8"/>
  <c r="L101" i="8"/>
  <c r="I101" i="8"/>
  <c r="E101" i="8"/>
  <c r="R100" i="8"/>
  <c r="O100" i="8"/>
  <c r="L100" i="8"/>
  <c r="I100" i="8"/>
  <c r="E100" i="8"/>
  <c r="R99" i="8"/>
  <c r="O99" i="8"/>
  <c r="L99" i="8"/>
  <c r="I99" i="8"/>
  <c r="E99" i="8"/>
  <c r="R98" i="8"/>
  <c r="O98" i="8"/>
  <c r="L98" i="8"/>
  <c r="I98" i="8"/>
  <c r="E98" i="8"/>
  <c r="R97" i="8"/>
  <c r="O97" i="8"/>
  <c r="L97" i="8"/>
  <c r="I97" i="8"/>
  <c r="E97" i="8"/>
  <c r="R96" i="8"/>
  <c r="O96" i="8"/>
  <c r="L96" i="8"/>
  <c r="I96" i="8"/>
  <c r="E96" i="8"/>
  <c r="R95" i="8"/>
  <c r="O95" i="8"/>
  <c r="L95" i="8"/>
  <c r="I95" i="8"/>
  <c r="E95" i="8"/>
  <c r="R94" i="8"/>
  <c r="O94" i="8"/>
  <c r="L94" i="8"/>
  <c r="I94" i="8"/>
  <c r="E94" i="8"/>
  <c r="R93" i="8"/>
  <c r="O93" i="8"/>
  <c r="L93" i="8"/>
  <c r="I93" i="8"/>
  <c r="E93" i="8"/>
  <c r="R92" i="8"/>
  <c r="O92" i="8"/>
  <c r="L92" i="8"/>
  <c r="I92" i="8"/>
  <c r="E92" i="8"/>
  <c r="R91" i="8"/>
  <c r="O91" i="8"/>
  <c r="L91" i="8"/>
  <c r="I91" i="8"/>
  <c r="E91" i="8"/>
  <c r="R90" i="8"/>
  <c r="O90" i="8"/>
  <c r="L90" i="8"/>
  <c r="I90" i="8"/>
  <c r="E90" i="8"/>
  <c r="R89" i="8"/>
  <c r="O89" i="8"/>
  <c r="L89" i="8"/>
  <c r="I89" i="8"/>
  <c r="E89" i="8"/>
  <c r="R88" i="8"/>
  <c r="O88" i="8"/>
  <c r="L88" i="8"/>
  <c r="I88" i="8"/>
  <c r="E88" i="8"/>
  <c r="R87" i="8"/>
  <c r="O87" i="8"/>
  <c r="L87" i="8"/>
  <c r="I87" i="8"/>
  <c r="E87" i="8"/>
  <c r="R115" i="8"/>
  <c r="O115" i="8"/>
  <c r="L115" i="8"/>
  <c r="I115" i="8"/>
  <c r="E115" i="8"/>
  <c r="R114" i="8"/>
  <c r="O114" i="8"/>
  <c r="L114" i="8"/>
  <c r="I114" i="8"/>
  <c r="E114" i="8"/>
  <c r="R112" i="8"/>
  <c r="O112" i="8"/>
  <c r="L112" i="8"/>
  <c r="I112" i="8"/>
  <c r="E112" i="8"/>
  <c r="P1892" i="9" l="1"/>
  <c r="Q1892" i="9"/>
  <c r="R1892" i="9"/>
  <c r="S1892" i="9"/>
  <c r="T1892" i="9"/>
  <c r="U1892" i="9"/>
  <c r="V1892" i="9"/>
  <c r="W1892" i="9"/>
  <c r="P29" i="9"/>
  <c r="H5" i="11" s="1"/>
  <c r="Q29" i="9"/>
  <c r="I5" i="11" s="1"/>
  <c r="R29" i="9"/>
  <c r="J5" i="11" s="1"/>
  <c r="S29" i="9"/>
  <c r="K5" i="11" s="1"/>
  <c r="T29" i="9"/>
  <c r="L5" i="11" s="1"/>
  <c r="U29" i="9"/>
  <c r="M5" i="11" s="1"/>
  <c r="V29" i="9"/>
  <c r="N5" i="11" s="1"/>
  <c r="W29" i="9"/>
  <c r="O5" i="11" s="1"/>
  <c r="G5" i="11" l="1"/>
  <c r="F5" i="11"/>
  <c r="S270" i="8"/>
  <c r="R270" i="8" s="1"/>
  <c r="P270" i="8"/>
  <c r="O270" i="8" s="1"/>
  <c r="J270" i="8"/>
  <c r="I270" i="8" s="1"/>
  <c r="M270" i="8"/>
  <c r="L270" i="8" s="1"/>
  <c r="Y1892" i="9"/>
  <c r="X1892" i="9"/>
  <c r="Y29" i="9"/>
  <c r="AA29" i="9" s="1"/>
  <c r="X29" i="9"/>
  <c r="Z1892" i="9" l="1"/>
  <c r="E13" i="11"/>
  <c r="E16" i="11"/>
  <c r="E19" i="11"/>
  <c r="Z29" i="9"/>
  <c r="E25" i="11"/>
  <c r="E22" i="11"/>
  <c r="E28" i="11"/>
  <c r="E30" i="11"/>
  <c r="E5" i="11"/>
  <c r="AA1892" i="9"/>
  <c r="G270" i="8"/>
  <c r="AB1892" i="9"/>
  <c r="AB29" i="9"/>
  <c r="W1820" i="9" l="1"/>
  <c r="S113" i="8" s="1"/>
  <c r="R113" i="8" s="1"/>
  <c r="V1820" i="9"/>
  <c r="U1820" i="9"/>
  <c r="P113" i="8" s="1"/>
  <c r="O113" i="8" s="1"/>
  <c r="T1820" i="9"/>
  <c r="S1820" i="9"/>
  <c r="M113" i="8" s="1"/>
  <c r="L113" i="8" s="1"/>
  <c r="R1820" i="9"/>
  <c r="Q1820" i="9"/>
  <c r="P1820" i="9"/>
  <c r="W1515" i="9"/>
  <c r="V1515" i="9"/>
  <c r="U1515" i="9"/>
  <c r="T1515" i="9"/>
  <c r="S1515" i="9"/>
  <c r="R1515" i="9"/>
  <c r="Q1515" i="9"/>
  <c r="P1515" i="9"/>
  <c r="W1503" i="9"/>
  <c r="V1503" i="9"/>
  <c r="U1503" i="9"/>
  <c r="T1503" i="9"/>
  <c r="S1503" i="9"/>
  <c r="R1503" i="9"/>
  <c r="Q1503" i="9"/>
  <c r="P1503" i="9"/>
  <c r="W874" i="9"/>
  <c r="V874" i="9"/>
  <c r="U874" i="9"/>
  <c r="T874" i="9"/>
  <c r="S874" i="9"/>
  <c r="R874" i="9"/>
  <c r="Q874" i="9"/>
  <c r="P874" i="9"/>
  <c r="W861" i="9"/>
  <c r="S194" i="8" s="1"/>
  <c r="R194" i="8" s="1"/>
  <c r="V861" i="9"/>
  <c r="U861" i="9"/>
  <c r="P194" i="8" s="1"/>
  <c r="O194" i="8" s="1"/>
  <c r="T861" i="9"/>
  <c r="S861" i="9"/>
  <c r="M194" i="8" s="1"/>
  <c r="L194" i="8" s="1"/>
  <c r="R861" i="9"/>
  <c r="Q861" i="9"/>
  <c r="J194" i="8" s="1"/>
  <c r="I194" i="8" s="1"/>
  <c r="P861" i="9"/>
  <c r="S133" i="8"/>
  <c r="R133" i="8" s="1"/>
  <c r="P133" i="8"/>
  <c r="O133" i="8" s="1"/>
  <c r="M133" i="8"/>
  <c r="L133" i="8" s="1"/>
  <c r="J133" i="8"/>
  <c r="I133" i="8" s="1"/>
  <c r="S120" i="8"/>
  <c r="R120" i="8" s="1"/>
  <c r="P120" i="8"/>
  <c r="O120" i="8" s="1"/>
  <c r="M120" i="8"/>
  <c r="L120" i="8" s="1"/>
  <c r="J120" i="8"/>
  <c r="I120" i="8" s="1"/>
  <c r="J55" i="8" l="1"/>
  <c r="I55" i="8" s="1"/>
  <c r="P55" i="8"/>
  <c r="O55" i="8" s="1"/>
  <c r="X1515" i="9"/>
  <c r="Z1515" i="9" s="1"/>
  <c r="X1820" i="9"/>
  <c r="AB1820" i="9" s="1"/>
  <c r="M162" i="8"/>
  <c r="L162" i="8" s="1"/>
  <c r="S162" i="8"/>
  <c r="R162" i="8" s="1"/>
  <c r="Y1515" i="9"/>
  <c r="AA1515" i="9" s="1"/>
  <c r="Y1820" i="9"/>
  <c r="J113" i="8"/>
  <c r="I113" i="8" s="1"/>
  <c r="M55" i="8"/>
  <c r="L55" i="8" s="1"/>
  <c r="S55" i="8"/>
  <c r="R55" i="8" s="1"/>
  <c r="Y874" i="9"/>
  <c r="AA874" i="9" s="1"/>
  <c r="J162" i="8"/>
  <c r="I162" i="8" s="1"/>
  <c r="P162" i="8"/>
  <c r="O162" i="8" s="1"/>
  <c r="X874" i="9"/>
  <c r="AB874" i="9" s="1"/>
  <c r="X861" i="9"/>
  <c r="Z861" i="9" s="1"/>
  <c r="Y861" i="9"/>
  <c r="X1503" i="9"/>
  <c r="Z1503" i="9" s="1"/>
  <c r="Y1503" i="9"/>
  <c r="Z874" i="9" l="1"/>
  <c r="AB1515" i="9"/>
  <c r="AB1503" i="9"/>
  <c r="Z1820" i="9"/>
  <c r="AA1503" i="9"/>
  <c r="G162" i="8"/>
  <c r="G55" i="8"/>
  <c r="AA861" i="9"/>
  <c r="G194" i="8"/>
  <c r="AA1820" i="9"/>
  <c r="G113" i="8"/>
  <c r="G133" i="8"/>
  <c r="G120" i="8"/>
  <c r="AB861" i="9"/>
  <c r="S153" i="8" l="1"/>
  <c r="R153" i="8" s="1"/>
  <c r="P153" i="8"/>
  <c r="O153" i="8" s="1"/>
  <c r="M153" i="8"/>
  <c r="L153" i="8" s="1"/>
  <c r="J153" i="8"/>
  <c r="I153" i="8" s="1"/>
  <c r="E27" i="11" l="1"/>
  <c r="G153" i="8"/>
  <c r="S77" i="8"/>
  <c r="T92" i="8" l="1"/>
  <c r="U92" i="8" s="1"/>
  <c r="V92" i="8" l="1"/>
  <c r="D29" i="8" l="1"/>
  <c r="E29" i="8" s="1"/>
  <c r="D28" i="8"/>
  <c r="E28" i="8" s="1"/>
  <c r="D244" i="8"/>
  <c r="D256" i="8"/>
  <c r="E256" i="8" s="1"/>
  <c r="D277" i="8"/>
  <c r="E277" i="8" s="1"/>
  <c r="S161" i="8" l="1"/>
  <c r="R161" i="8" s="1"/>
  <c r="P161" i="8"/>
  <c r="O161" i="8" s="1"/>
  <c r="M161" i="8"/>
  <c r="L161" i="8" s="1"/>
  <c r="J161" i="8"/>
  <c r="I161" i="8" s="1"/>
  <c r="G161" i="8" l="1"/>
  <c r="T159" i="8" l="1"/>
  <c r="U159" i="8" s="1"/>
  <c r="D58" i="5"/>
  <c r="E58" i="5"/>
  <c r="F58" i="5"/>
  <c r="G58" i="5"/>
  <c r="H58" i="5"/>
  <c r="V295" i="8"/>
  <c r="V296" i="8"/>
  <c r="V278" i="8"/>
  <c r="V279" i="8"/>
  <c r="V280" i="8"/>
  <c r="V281" i="8"/>
  <c r="V282" i="8"/>
  <c r="V283" i="8"/>
  <c r="V284" i="8"/>
  <c r="V285" i="8"/>
  <c r="V286" i="8"/>
  <c r="V288" i="8"/>
  <c r="V289" i="8"/>
  <c r="V290" i="8"/>
  <c r="V292" i="8"/>
  <c r="V293" i="8"/>
  <c r="V294" i="8"/>
  <c r="V268" i="8"/>
  <c r="V269" i="8"/>
  <c r="V270" i="8"/>
  <c r="V271" i="8"/>
  <c r="V272" i="8"/>
  <c r="V273" i="8"/>
  <c r="V274" i="8"/>
  <c r="V275" i="8"/>
  <c r="V276" i="8"/>
  <c r="V264" i="8"/>
  <c r="V265" i="8"/>
  <c r="V266" i="8"/>
  <c r="V245" i="8"/>
  <c r="V246" i="8"/>
  <c r="V247" i="8"/>
  <c r="V248" i="8"/>
  <c r="V252" i="8"/>
  <c r="V253" i="8"/>
  <c r="V254" i="8"/>
  <c r="V255" i="8"/>
  <c r="V257" i="8"/>
  <c r="V258" i="8"/>
  <c r="V259" i="8"/>
  <c r="V260" i="8"/>
  <c r="V261" i="8"/>
  <c r="V196" i="8"/>
  <c r="V197" i="8"/>
  <c r="V198" i="8"/>
  <c r="V202" i="8"/>
  <c r="V203" i="8"/>
  <c r="V204" i="8"/>
  <c r="V205" i="8"/>
  <c r="V206" i="8"/>
  <c r="V207" i="8"/>
  <c r="V208" i="8"/>
  <c r="V209" i="8"/>
  <c r="V210" i="8"/>
  <c r="V211" i="8"/>
  <c r="V212" i="8"/>
  <c r="V213" i="8"/>
  <c r="V214" i="8"/>
  <c r="V215" i="8"/>
  <c r="V216" i="8"/>
  <c r="V217" i="8"/>
  <c r="V218" i="8"/>
  <c r="V219" i="8"/>
  <c r="V220" i="8"/>
  <c r="V221" i="8"/>
  <c r="V222" i="8"/>
  <c r="V223" i="8"/>
  <c r="V224" i="8"/>
  <c r="V225" i="8"/>
  <c r="V226" i="8"/>
  <c r="V227" i="8"/>
  <c r="V228" i="8"/>
  <c r="V229" i="8"/>
  <c r="V231" i="8"/>
  <c r="V232" i="8"/>
  <c r="V233" i="8"/>
  <c r="V234" i="8"/>
  <c r="V235" i="8"/>
  <c r="V236" i="8"/>
  <c r="V237" i="8"/>
  <c r="V238" i="8"/>
  <c r="V239" i="8"/>
  <c r="V240" i="8"/>
  <c r="V241" i="8"/>
  <c r="V242" i="8"/>
  <c r="V243" i="8"/>
  <c r="V244" i="8"/>
  <c r="V165" i="8"/>
  <c r="V166" i="8"/>
  <c r="V167" i="8"/>
  <c r="V168" i="8"/>
  <c r="V169" i="8"/>
  <c r="V170" i="8"/>
  <c r="V171" i="8"/>
  <c r="V172" i="8"/>
  <c r="V174" i="8"/>
  <c r="V175" i="8"/>
  <c r="V176" i="8"/>
  <c r="V178" i="8"/>
  <c r="V179" i="8"/>
  <c r="V180" i="8"/>
  <c r="V181" i="8"/>
  <c r="V182" i="8"/>
  <c r="V183" i="8"/>
  <c r="V186" i="8"/>
  <c r="V187" i="8"/>
  <c r="V188" i="8"/>
  <c r="V189" i="8"/>
  <c r="V190" i="8"/>
  <c r="V191" i="8"/>
  <c r="V192" i="8"/>
  <c r="V193" i="8"/>
  <c r="V195" i="8"/>
  <c r="V150" i="8"/>
  <c r="V152" i="8"/>
  <c r="V154" i="8"/>
  <c r="V157" i="8"/>
  <c r="V158" i="8"/>
  <c r="V160" i="8"/>
  <c r="V163" i="8"/>
  <c r="V132" i="8"/>
  <c r="V135" i="8"/>
  <c r="V137" i="8"/>
  <c r="V138" i="8"/>
  <c r="V139" i="8"/>
  <c r="V140" i="8"/>
  <c r="V142" i="8"/>
  <c r="V143" i="8"/>
  <c r="V144" i="8"/>
  <c r="V93" i="8"/>
  <c r="V94" i="8"/>
  <c r="V95" i="8"/>
  <c r="V97" i="8"/>
  <c r="V98" i="8"/>
  <c r="V99" i="8"/>
  <c r="V100" i="8"/>
  <c r="V101" i="8"/>
  <c r="V103" i="8"/>
  <c r="V104" i="8"/>
  <c r="V105" i="8"/>
  <c r="V107" i="8"/>
  <c r="V109" i="8"/>
  <c r="V110" i="8"/>
  <c r="V112" i="8"/>
  <c r="V114" i="8"/>
  <c r="V115" i="8"/>
  <c r="V117" i="8"/>
  <c r="V119" i="8"/>
  <c r="V120" i="8"/>
  <c r="V121" i="8"/>
  <c r="V122" i="8"/>
  <c r="V123" i="8"/>
  <c r="V124" i="8"/>
  <c r="V125" i="8"/>
  <c r="V126" i="8"/>
  <c r="V127" i="8"/>
  <c r="V128" i="8"/>
  <c r="V129" i="8"/>
  <c r="V43" i="8"/>
  <c r="V44" i="8"/>
  <c r="V45" i="8"/>
  <c r="V46" i="8"/>
  <c r="V48" i="8"/>
  <c r="V49" i="8"/>
  <c r="V51" i="8"/>
  <c r="V52" i="8"/>
  <c r="V54" i="8"/>
  <c r="V56" i="8"/>
  <c r="V57" i="8"/>
  <c r="V58" i="8"/>
  <c r="V59" i="8"/>
  <c r="V60" i="8"/>
  <c r="V61" i="8"/>
  <c r="V62" i="8"/>
  <c r="V64" i="8"/>
  <c r="V65" i="8"/>
  <c r="V66" i="8"/>
  <c r="V67" i="8"/>
  <c r="V68" i="8"/>
  <c r="V69" i="8"/>
  <c r="V70" i="8"/>
  <c r="V71" i="8"/>
  <c r="V72" i="8"/>
  <c r="V73" i="8"/>
  <c r="V75" i="8"/>
  <c r="V76" i="8"/>
  <c r="V78" i="8"/>
  <c r="V79" i="8"/>
  <c r="V80" i="8"/>
  <c r="V81" i="8"/>
  <c r="V82" i="8"/>
  <c r="V83" i="8"/>
  <c r="V84" i="8"/>
  <c r="V85" i="8"/>
  <c r="V24" i="8"/>
  <c r="V25" i="8"/>
  <c r="V26" i="8"/>
  <c r="V27" i="8"/>
  <c r="V28" i="8"/>
  <c r="V29" i="8"/>
  <c r="V31" i="8"/>
  <c r="V32" i="8"/>
  <c r="V33" i="8"/>
  <c r="V34" i="8"/>
  <c r="V37" i="8"/>
  <c r="V38" i="8"/>
  <c r="V40" i="8"/>
  <c r="V41" i="8"/>
  <c r="V14" i="8"/>
  <c r="V15" i="8"/>
  <c r="V16" i="8"/>
  <c r="V17" i="8"/>
  <c r="V18" i="8"/>
  <c r="V19" i="8"/>
  <c r="V20" i="8"/>
  <c r="V21" i="8"/>
  <c r="V7" i="8"/>
  <c r="V8" i="8"/>
  <c r="V9" i="8"/>
  <c r="V10" i="8"/>
  <c r="V11" i="8"/>
  <c r="V12" i="8"/>
  <c r="V6" i="8"/>
  <c r="V87" i="8" l="1"/>
  <c r="V108" i="8" l="1"/>
  <c r="V91" i="8"/>
  <c r="V96" i="8"/>
  <c r="V102" i="8"/>
  <c r="F267" i="8" l="1"/>
  <c r="V47" i="8" l="1"/>
  <c r="V89" i="8" l="1"/>
  <c r="V88" i="8" l="1"/>
  <c r="V106" i="8"/>
  <c r="V90" i="8" l="1"/>
  <c r="D25" i="8"/>
  <c r="E25" i="8" s="1"/>
  <c r="D26" i="8"/>
  <c r="E26" i="8" s="1"/>
  <c r="D27" i="8"/>
  <c r="E27" i="8" s="1"/>
  <c r="D24" i="8"/>
  <c r="E24" i="8" s="1"/>
  <c r="T148" i="8" l="1"/>
  <c r="T147" i="8" s="1"/>
  <c r="H47" i="5"/>
  <c r="G47" i="5"/>
  <c r="F47" i="5"/>
  <c r="E47" i="5"/>
  <c r="D47" i="5"/>
  <c r="Q147" i="8"/>
  <c r="N147" i="8"/>
  <c r="K147" i="8"/>
  <c r="U148" i="8" l="1"/>
  <c r="U147" i="8" s="1"/>
  <c r="S63" i="8"/>
  <c r="F147" i="8" l="1"/>
  <c r="R147" i="8"/>
  <c r="S147" i="8"/>
  <c r="O147" i="8"/>
  <c r="P147" i="8"/>
  <c r="L147" i="8"/>
  <c r="M147" i="8"/>
  <c r="I147" i="8" l="1"/>
  <c r="J147" i="8"/>
  <c r="V131" i="8" l="1"/>
  <c r="G147" i="8"/>
  <c r="V147" i="8" s="1"/>
  <c r="V148" i="8"/>
  <c r="V53" i="8" l="1"/>
  <c r="V177" i="8" l="1"/>
  <c r="T256" i="8" l="1"/>
  <c r="U256" i="8" s="1"/>
  <c r="H60" i="5"/>
  <c r="G60" i="5"/>
  <c r="F60" i="5"/>
  <c r="E60" i="5"/>
  <c r="D60" i="5"/>
  <c r="V146" i="8" l="1"/>
  <c r="V256" i="8" l="1"/>
  <c r="V159" i="8" l="1"/>
  <c r="V55" i="8" l="1"/>
  <c r="V287" i="8" l="1"/>
  <c r="V133" i="8" l="1"/>
  <c r="Q77" i="8"/>
  <c r="Q74" i="8" s="1"/>
  <c r="N77" i="8"/>
  <c r="N74" i="8" s="1"/>
  <c r="K77" i="8"/>
  <c r="K74" i="8" s="1"/>
  <c r="H77" i="8"/>
  <c r="H74" i="8" s="1"/>
  <c r="D77" i="8"/>
  <c r="D74" i="8" s="1"/>
  <c r="Q63" i="8"/>
  <c r="Q50" i="8" s="1"/>
  <c r="N63" i="8"/>
  <c r="N50" i="8" s="1"/>
  <c r="K63" i="8"/>
  <c r="K50" i="8" s="1"/>
  <c r="H63" i="8"/>
  <c r="H50" i="8" s="1"/>
  <c r="D63" i="8"/>
  <c r="D50" i="8" s="1"/>
  <c r="D7" i="8"/>
  <c r="D6" i="8"/>
  <c r="V277" i="8" l="1"/>
  <c r="V194" i="8"/>
  <c r="V199" i="8"/>
  <c r="V156" i="8"/>
  <c r="V155" i="8"/>
  <c r="H116" i="8" l="1"/>
  <c r="S116" i="8"/>
  <c r="Q116" i="8"/>
  <c r="P116" i="8"/>
  <c r="N116" i="8"/>
  <c r="M116" i="8"/>
  <c r="K116" i="8"/>
  <c r="T68" i="8" l="1"/>
  <c r="U68" i="8" s="1"/>
  <c r="H48" i="5"/>
  <c r="G48" i="5"/>
  <c r="F48" i="5"/>
  <c r="E48" i="5"/>
  <c r="D48" i="5"/>
  <c r="T101" i="8"/>
  <c r="U101" i="8" s="1"/>
  <c r="T168" i="8"/>
  <c r="U168" i="8" s="1"/>
  <c r="H44" i="5"/>
  <c r="G44" i="5"/>
  <c r="F44" i="5"/>
  <c r="E44" i="5"/>
  <c r="D44" i="5"/>
  <c r="T80" i="8"/>
  <c r="U80" i="8" s="1"/>
  <c r="T79" i="8"/>
  <c r="U79" i="8" s="1"/>
  <c r="H33" i="5"/>
  <c r="G33" i="5"/>
  <c r="D33" i="5"/>
  <c r="T126" i="8"/>
  <c r="U126" i="8" s="1"/>
  <c r="T81" i="8"/>
  <c r="U81" i="8" s="1"/>
  <c r="T215" i="8"/>
  <c r="U215" i="8" s="1"/>
  <c r="H20" i="5"/>
  <c r="G20" i="5"/>
  <c r="F20" i="5"/>
  <c r="E20" i="5"/>
  <c r="D20" i="5"/>
  <c r="H84" i="5" l="1"/>
  <c r="G84" i="5"/>
  <c r="F84" i="5"/>
  <c r="E84" i="5"/>
  <c r="D84" i="5"/>
  <c r="H80" i="5"/>
  <c r="G80" i="5"/>
  <c r="F80" i="5"/>
  <c r="E80" i="5"/>
  <c r="D80" i="5"/>
  <c r="V201" i="8" l="1"/>
  <c r="T151" i="8" l="1"/>
  <c r="U151" i="8" s="1"/>
  <c r="D8" i="5" l="1"/>
  <c r="H8" i="5"/>
  <c r="G8" i="5"/>
  <c r="F8" i="5"/>
  <c r="E8" i="5"/>
  <c r="W19" i="9" l="1"/>
  <c r="V19" i="9"/>
  <c r="N4" i="11" s="1"/>
  <c r="U19" i="9"/>
  <c r="T19" i="9"/>
  <c r="L4" i="11" s="1"/>
  <c r="S19" i="9"/>
  <c r="R19" i="9"/>
  <c r="J4" i="11" s="1"/>
  <c r="Q19" i="9"/>
  <c r="J151" i="8" s="1"/>
  <c r="I151" i="8" s="1"/>
  <c r="P19" i="9"/>
  <c r="I4" i="11" l="1"/>
  <c r="H4" i="11"/>
  <c r="F4" i="11" s="1"/>
  <c r="P151" i="8"/>
  <c r="O151" i="8" s="1"/>
  <c r="M4" i="11"/>
  <c r="M151" i="8"/>
  <c r="L151" i="8" s="1"/>
  <c r="K4" i="11"/>
  <c r="S151" i="8"/>
  <c r="R151" i="8" s="1"/>
  <c r="O4" i="11"/>
  <c r="X19" i="9"/>
  <c r="Y19" i="9"/>
  <c r="G151" i="8" s="1"/>
  <c r="E9" i="11" l="1"/>
  <c r="E4" i="11"/>
  <c r="G4" i="11"/>
  <c r="Z19" i="9"/>
  <c r="AB19" i="9"/>
  <c r="AA19" i="9"/>
  <c r="V151" i="8"/>
  <c r="T82" i="8" l="1"/>
  <c r="U82" i="8" s="1"/>
  <c r="H59" i="5" l="1"/>
  <c r="G59" i="5"/>
  <c r="F59" i="5"/>
  <c r="E59" i="5"/>
  <c r="D59" i="5"/>
  <c r="H36" i="5"/>
  <c r="G36" i="5"/>
  <c r="F36" i="5"/>
  <c r="E36" i="5"/>
  <c r="D36" i="5"/>
  <c r="T158" i="8"/>
  <c r="U158" i="8" s="1"/>
  <c r="F33" i="5"/>
  <c r="T178" i="8" l="1"/>
  <c r="U178" i="8" s="1"/>
  <c r="H37" i="5" l="1"/>
  <c r="G37" i="5"/>
  <c r="F37" i="5"/>
  <c r="E37" i="5"/>
  <c r="D37" i="5"/>
  <c r="T220" i="8"/>
  <c r="U220" i="8" s="1"/>
  <c r="H67" i="5" l="1"/>
  <c r="G67" i="5"/>
  <c r="F67" i="5"/>
  <c r="E67" i="5"/>
  <c r="D67" i="5"/>
  <c r="T160" i="8"/>
  <c r="U160" i="8" s="1"/>
  <c r="E33" i="5" l="1"/>
  <c r="G291" i="8"/>
  <c r="G263" i="8"/>
  <c r="G230" i="8"/>
  <c r="G145" i="8"/>
  <c r="G134" i="8"/>
  <c r="G118" i="8"/>
  <c r="G116" i="8"/>
  <c r="S291" i="8"/>
  <c r="S263" i="8"/>
  <c r="R248" i="8"/>
  <c r="R247" i="8"/>
  <c r="R246" i="8"/>
  <c r="R245" i="8"/>
  <c r="R244" i="8"/>
  <c r="S230" i="8"/>
  <c r="R229" i="8"/>
  <c r="R228" i="8"/>
  <c r="R145" i="8"/>
  <c r="S145" i="8"/>
  <c r="R139" i="8"/>
  <c r="R138" i="8"/>
  <c r="R137" i="8"/>
  <c r="R134" i="8"/>
  <c r="S134" i="8"/>
  <c r="S118" i="8"/>
  <c r="R117" i="8"/>
  <c r="R116" i="8" s="1"/>
  <c r="R10" i="8"/>
  <c r="R9" i="8"/>
  <c r="R8" i="8"/>
  <c r="R7" i="8"/>
  <c r="R6" i="8"/>
  <c r="P291" i="8"/>
  <c r="P263" i="8"/>
  <c r="O248" i="8"/>
  <c r="O247" i="8"/>
  <c r="O246" i="8"/>
  <c r="O245" i="8"/>
  <c r="O244" i="8"/>
  <c r="P230" i="8"/>
  <c r="O229" i="8"/>
  <c r="O228" i="8"/>
  <c r="O145" i="8"/>
  <c r="P145" i="8"/>
  <c r="O139" i="8"/>
  <c r="O138" i="8"/>
  <c r="O137" i="8"/>
  <c r="O134" i="8"/>
  <c r="P134" i="8"/>
  <c r="P118" i="8"/>
  <c r="O117" i="8"/>
  <c r="O116" i="8" s="1"/>
  <c r="O10" i="8"/>
  <c r="O9" i="8"/>
  <c r="O8" i="8"/>
  <c r="O7" i="8"/>
  <c r="M291" i="8"/>
  <c r="M263" i="8"/>
  <c r="L248" i="8"/>
  <c r="L247" i="8"/>
  <c r="L246" i="8"/>
  <c r="L245" i="8"/>
  <c r="M230" i="8"/>
  <c r="L229" i="8"/>
  <c r="L228" i="8"/>
  <c r="L145" i="8"/>
  <c r="M145" i="8"/>
  <c r="L139" i="8"/>
  <c r="L138" i="8"/>
  <c r="L137" i="8"/>
  <c r="L134" i="8"/>
  <c r="M134" i="8"/>
  <c r="M118" i="8"/>
  <c r="L117" i="8"/>
  <c r="L116" i="8" s="1"/>
  <c r="L10" i="8"/>
  <c r="L9" i="8"/>
  <c r="L8" i="8"/>
  <c r="L7" i="8"/>
  <c r="J291" i="8"/>
  <c r="J263" i="8"/>
  <c r="I248" i="8"/>
  <c r="I247" i="8"/>
  <c r="I246" i="8"/>
  <c r="I245" i="8"/>
  <c r="I244" i="8"/>
  <c r="J230" i="8"/>
  <c r="I229" i="8"/>
  <c r="I228" i="8"/>
  <c r="I145" i="8"/>
  <c r="J145" i="8"/>
  <c r="I139" i="8"/>
  <c r="I138" i="8"/>
  <c r="I137" i="8"/>
  <c r="I134" i="8"/>
  <c r="J134" i="8"/>
  <c r="J118" i="8"/>
  <c r="I117" i="8"/>
  <c r="J116" i="8"/>
  <c r="I116" i="8" s="1"/>
  <c r="I10" i="8"/>
  <c r="I9" i="8"/>
  <c r="I8" i="8"/>
  <c r="I7" i="8"/>
  <c r="Q11" i="8"/>
  <c r="R11" i="8" s="1"/>
  <c r="N11" i="8"/>
  <c r="O11" i="8" s="1"/>
  <c r="K11" i="8"/>
  <c r="L11" i="8" s="1"/>
  <c r="H11" i="8"/>
  <c r="I11" i="8" s="1"/>
  <c r="D11" i="8"/>
  <c r="V116" i="8" l="1"/>
  <c r="V230" i="8"/>
  <c r="V263" i="8"/>
  <c r="V134" i="8"/>
  <c r="V291" i="8"/>
  <c r="V118" i="8"/>
  <c r="V23" i="8"/>
  <c r="V145" i="8"/>
  <c r="L118" i="8"/>
  <c r="R230" i="8"/>
  <c r="R291" i="8"/>
  <c r="O118" i="8"/>
  <c r="I291" i="8"/>
  <c r="I230" i="8"/>
  <c r="L291" i="8"/>
  <c r="O291" i="8"/>
  <c r="R118" i="8"/>
  <c r="I118" i="8"/>
  <c r="L230" i="8"/>
  <c r="O230" i="8"/>
  <c r="T108" i="8" l="1"/>
  <c r="U108" i="8" s="1"/>
  <c r="H68" i="5" l="1"/>
  <c r="G68" i="5"/>
  <c r="F68" i="5"/>
  <c r="E68" i="5"/>
  <c r="D68" i="5" l="1"/>
  <c r="H79" i="5"/>
  <c r="G79" i="5"/>
  <c r="F79" i="5"/>
  <c r="E79" i="5"/>
  <c r="D79" i="5"/>
  <c r="T48" i="8" l="1"/>
  <c r="U48" i="8" s="1"/>
  <c r="R36" i="8" l="1"/>
  <c r="S36" i="8"/>
  <c r="J36" i="8"/>
  <c r="I36" i="8"/>
  <c r="O36" i="8"/>
  <c r="P36" i="8"/>
  <c r="L36" i="8"/>
  <c r="M36" i="8"/>
  <c r="I86" i="8" l="1"/>
  <c r="J86" i="8"/>
  <c r="L86" i="8"/>
  <c r="M86" i="8"/>
  <c r="R86" i="8"/>
  <c r="S86" i="8"/>
  <c r="G36" i="8"/>
  <c r="V36" i="8" s="1"/>
  <c r="G86" i="8" l="1"/>
  <c r="V86" i="8" s="1"/>
  <c r="G164" i="8" l="1"/>
  <c r="O164" i="8" l="1"/>
  <c r="P164" i="8"/>
  <c r="R164" i="8"/>
  <c r="S164" i="8"/>
  <c r="I164" i="8"/>
  <c r="J164" i="8"/>
  <c r="V164" i="8" s="1"/>
  <c r="L164" i="8"/>
  <c r="M164" i="8"/>
  <c r="S39" i="8"/>
  <c r="R39" i="8"/>
  <c r="L39" i="8"/>
  <c r="M39" i="8"/>
  <c r="I39" i="8"/>
  <c r="J39" i="8"/>
  <c r="O39" i="8"/>
  <c r="P39" i="8"/>
  <c r="G39" i="8" l="1"/>
  <c r="V39" i="8" s="1"/>
  <c r="S42" i="8" l="1"/>
  <c r="R42" i="8"/>
  <c r="L42" i="8"/>
  <c r="M42" i="8"/>
  <c r="I42" i="8"/>
  <c r="J42" i="8"/>
  <c r="P42" i="8"/>
  <c r="O42" i="8"/>
  <c r="G42" i="8" l="1"/>
  <c r="V42" i="8" s="1"/>
  <c r="H54" i="5" l="1"/>
  <c r="G54" i="5"/>
  <c r="F54" i="5"/>
  <c r="E54" i="5"/>
  <c r="D54" i="5"/>
  <c r="P77" i="8" l="1"/>
  <c r="P74" i="8" s="1"/>
  <c r="M77" i="8"/>
  <c r="M74" i="8" s="1"/>
  <c r="J77" i="8"/>
  <c r="J74" i="8" l="1"/>
  <c r="V77" i="8"/>
  <c r="L77" i="8"/>
  <c r="L74" i="8" s="1"/>
  <c r="S74" i="8"/>
  <c r="I77" i="8"/>
  <c r="I74" i="8" s="1"/>
  <c r="O77" i="8"/>
  <c r="O74" i="8" s="1"/>
  <c r="G74" i="8"/>
  <c r="R77" i="8" l="1"/>
  <c r="R74" i="8" s="1"/>
  <c r="V74" i="8"/>
  <c r="O200" i="8" l="1"/>
  <c r="P200" i="8"/>
  <c r="L200" i="8"/>
  <c r="M200" i="8"/>
  <c r="R200" i="8"/>
  <c r="S200" i="8"/>
  <c r="I200" i="8" l="1"/>
  <c r="J200" i="8"/>
  <c r="G200" i="8"/>
  <c r="V200" i="8" l="1"/>
  <c r="W6" i="9" l="1"/>
  <c r="V6" i="9"/>
  <c r="U6" i="9"/>
  <c r="T6" i="9"/>
  <c r="S6" i="9"/>
  <c r="R6" i="9"/>
  <c r="Q6" i="9"/>
  <c r="I3" i="11" l="1"/>
  <c r="L3" i="11"/>
  <c r="M141" i="8"/>
  <c r="L141" i="8" s="1"/>
  <c r="X6" i="9"/>
  <c r="AB6" i="9" s="1"/>
  <c r="P141" i="8"/>
  <c r="O141" i="8" s="1"/>
  <c r="M3" i="11"/>
  <c r="J3" i="11"/>
  <c r="N3" i="11"/>
  <c r="K3" i="11"/>
  <c r="S141" i="8"/>
  <c r="R141" i="8" s="1"/>
  <c r="O3" i="11"/>
  <c r="J141" i="8"/>
  <c r="I141" i="8" s="1"/>
  <c r="I136" i="8" s="1"/>
  <c r="Y6" i="9"/>
  <c r="P173" i="8"/>
  <c r="S173" i="8"/>
  <c r="M173" i="8"/>
  <c r="I173" i="8"/>
  <c r="J173" i="8"/>
  <c r="E3" i="11" l="1"/>
  <c r="F3" i="11"/>
  <c r="G3" i="11"/>
  <c r="J136" i="8"/>
  <c r="G141" i="8"/>
  <c r="V141" i="8" s="1"/>
  <c r="L136" i="8"/>
  <c r="M136" i="8"/>
  <c r="P136" i="8"/>
  <c r="O136" i="8"/>
  <c r="R136" i="8"/>
  <c r="S136" i="8"/>
  <c r="AA6" i="9"/>
  <c r="G173" i="8"/>
  <c r="V173" i="8" s="1"/>
  <c r="Z6" i="9"/>
  <c r="H50" i="5"/>
  <c r="G50" i="5"/>
  <c r="F50" i="5"/>
  <c r="E50" i="5"/>
  <c r="D50" i="5"/>
  <c r="T71" i="8"/>
  <c r="U71" i="8" s="1"/>
  <c r="R63" i="8"/>
  <c r="E10" i="11" l="1"/>
  <c r="E7" i="11"/>
  <c r="E21" i="11"/>
  <c r="E24" i="11"/>
  <c r="E12" i="11"/>
  <c r="E15" i="11"/>
  <c r="E18" i="11"/>
  <c r="G136" i="8"/>
  <c r="V136" i="8" s="1"/>
  <c r="O63" i="8"/>
  <c r="P63" i="8"/>
  <c r="I63" i="8"/>
  <c r="J63" i="8"/>
  <c r="V63" i="8" s="1"/>
  <c r="L63" i="8"/>
  <c r="M63" i="8"/>
  <c r="V161" i="8" l="1"/>
  <c r="R267" i="8"/>
  <c r="M50" i="8"/>
  <c r="J50" i="8"/>
  <c r="P50" i="8"/>
  <c r="O130" i="8"/>
  <c r="L267" i="8"/>
  <c r="S267" i="8"/>
  <c r="S262" i="8" s="1"/>
  <c r="I267" i="8"/>
  <c r="J267" i="8"/>
  <c r="J262" i="8" s="1"/>
  <c r="O267" i="8"/>
  <c r="P267" i="8"/>
  <c r="P262" i="8" s="1"/>
  <c r="L251" i="8"/>
  <c r="M251" i="8"/>
  <c r="R251" i="8"/>
  <c r="S251" i="8"/>
  <c r="R50" i="8"/>
  <c r="S50" i="8"/>
  <c r="L130" i="8"/>
  <c r="M130" i="8"/>
  <c r="R130" i="8"/>
  <c r="S130" i="8"/>
  <c r="L185" i="8"/>
  <c r="L184" i="8" s="1"/>
  <c r="M185" i="8"/>
  <c r="M184" i="8" s="1"/>
  <c r="R185" i="8"/>
  <c r="R184" i="8" s="1"/>
  <c r="S185" i="8"/>
  <c r="S184" i="8" s="1"/>
  <c r="M111" i="8"/>
  <c r="L111" i="8"/>
  <c r="S111" i="8"/>
  <c r="R111" i="8"/>
  <c r="I251" i="8"/>
  <c r="J251" i="8"/>
  <c r="O251" i="8"/>
  <c r="P251" i="8"/>
  <c r="O50" i="8"/>
  <c r="I130" i="8"/>
  <c r="J130" i="8"/>
  <c r="I185" i="8"/>
  <c r="I184" i="8" s="1"/>
  <c r="J185" i="8"/>
  <c r="J184" i="8" s="1"/>
  <c r="O185" i="8"/>
  <c r="O184" i="8" s="1"/>
  <c r="P185" i="8"/>
  <c r="P184" i="8" s="1"/>
  <c r="I111" i="8"/>
  <c r="J111" i="8"/>
  <c r="O111" i="8"/>
  <c r="P111" i="8"/>
  <c r="I50" i="8"/>
  <c r="L50" i="8"/>
  <c r="J35" i="8" l="1"/>
  <c r="P130" i="8"/>
  <c r="G267" i="8"/>
  <c r="R149" i="8"/>
  <c r="O149" i="8"/>
  <c r="I149" i="8"/>
  <c r="S149" i="8"/>
  <c r="M267" i="8"/>
  <c r="M262" i="8" s="1"/>
  <c r="M250" i="8" s="1"/>
  <c r="M249" i="8" s="1"/>
  <c r="J250" i="8"/>
  <c r="J249" i="8" s="1"/>
  <c r="I35" i="8"/>
  <c r="L149" i="8"/>
  <c r="M149" i="8"/>
  <c r="L35" i="8"/>
  <c r="S250" i="8"/>
  <c r="S249" i="8" s="1"/>
  <c r="P250" i="8"/>
  <c r="P249" i="8" s="1"/>
  <c r="M35" i="8"/>
  <c r="V162" i="8"/>
  <c r="G130" i="8"/>
  <c r="V130" i="8" s="1"/>
  <c r="P149" i="8"/>
  <c r="V153" i="8"/>
  <c r="G185" i="8"/>
  <c r="G251" i="8"/>
  <c r="V251" i="8" s="1"/>
  <c r="S35" i="8"/>
  <c r="J149" i="8"/>
  <c r="R35" i="8"/>
  <c r="G184" i="8" l="1"/>
  <c r="V184" i="8" s="1"/>
  <c r="V185" i="8"/>
  <c r="G262" i="8"/>
  <c r="V262" i="8" s="1"/>
  <c r="V267" i="8"/>
  <c r="G111" i="8"/>
  <c r="V111" i="8" s="1"/>
  <c r="V113" i="8"/>
  <c r="J30" i="8"/>
  <c r="J22" i="8" s="1"/>
  <c r="J13" i="8" s="1"/>
  <c r="S30" i="8"/>
  <c r="S22" i="8" s="1"/>
  <c r="S13" i="8" s="1"/>
  <c r="G50" i="8"/>
  <c r="M30" i="8"/>
  <c r="M22" i="8" s="1"/>
  <c r="M13" i="8" s="1"/>
  <c r="G149" i="8"/>
  <c r="V149" i="8" s="1"/>
  <c r="G250" i="8" l="1"/>
  <c r="G35" i="8"/>
  <c r="V35" i="8" s="1"/>
  <c r="V50" i="8"/>
  <c r="J297" i="8"/>
  <c r="J298" i="8" s="1"/>
  <c r="J300" i="8" s="1"/>
  <c r="S297" i="8"/>
  <c r="S298" i="8" s="1"/>
  <c r="S300" i="8" s="1"/>
  <c r="M297" i="8"/>
  <c r="M298" i="8" s="1"/>
  <c r="M300" i="8" s="1"/>
  <c r="G249" i="8" l="1"/>
  <c r="V249" i="8" s="1"/>
  <c r="V250" i="8"/>
  <c r="H22" i="5"/>
  <c r="G22" i="5"/>
  <c r="F22" i="5"/>
  <c r="E22" i="5"/>
  <c r="D22" i="5"/>
  <c r="T123" i="8" l="1"/>
  <c r="T124" i="8"/>
  <c r="T96" i="8"/>
  <c r="T97" i="8"/>
  <c r="T98" i="8"/>
  <c r="T99" i="8"/>
  <c r="T100" i="8"/>
  <c r="T12" i="8"/>
  <c r="T8" i="8"/>
  <c r="T9" i="8"/>
  <c r="T10" i="8"/>
  <c r="H81" i="5"/>
  <c r="G81" i="5"/>
  <c r="F81" i="5"/>
  <c r="E81" i="5"/>
  <c r="H78" i="5"/>
  <c r="G78" i="5"/>
  <c r="F78" i="5"/>
  <c r="E78" i="5"/>
  <c r="H76" i="5"/>
  <c r="G76" i="5"/>
  <c r="F76" i="5"/>
  <c r="E76" i="5"/>
  <c r="H56" i="5"/>
  <c r="G56" i="5"/>
  <c r="F56" i="5"/>
  <c r="E56" i="5"/>
  <c r="H41" i="5"/>
  <c r="G41" i="5"/>
  <c r="F41" i="5"/>
  <c r="E41" i="5"/>
  <c r="H40" i="5"/>
  <c r="G40" i="5"/>
  <c r="F40" i="5"/>
  <c r="E40" i="5"/>
  <c r="H17" i="5"/>
  <c r="G17" i="5"/>
  <c r="F17" i="5"/>
  <c r="E17" i="5"/>
  <c r="H14" i="5"/>
  <c r="G14" i="5"/>
  <c r="F14" i="5"/>
  <c r="E14" i="5"/>
  <c r="H12" i="5"/>
  <c r="G12" i="5"/>
  <c r="F12" i="5"/>
  <c r="E12" i="5"/>
  <c r="H11" i="5"/>
  <c r="G11" i="5"/>
  <c r="F11" i="5"/>
  <c r="E11" i="5"/>
  <c r="H10" i="5"/>
  <c r="G10" i="5"/>
  <c r="F10" i="5"/>
  <c r="E10" i="5"/>
  <c r="D83" i="5"/>
  <c r="D81" i="5"/>
  <c r="D78" i="5"/>
  <c r="D70" i="5"/>
  <c r="D46" i="5"/>
  <c r="D43" i="5"/>
  <c r="D40" i="5"/>
  <c r="D39" i="5"/>
  <c r="D38" i="5"/>
  <c r="D35" i="5"/>
  <c r="D21" i="5"/>
  <c r="D11" i="5"/>
  <c r="D10" i="5"/>
  <c r="D82" i="5"/>
  <c r="D77" i="5"/>
  <c r="D76" i="5"/>
  <c r="D75" i="5"/>
  <c r="D74" i="5"/>
  <c r="D73" i="5"/>
  <c r="D72" i="5"/>
  <c r="D71" i="5"/>
  <c r="D69" i="5"/>
  <c r="D66" i="5"/>
  <c r="D65" i="5"/>
  <c r="D64" i="5"/>
  <c r="D63" i="5"/>
  <c r="D62" i="5"/>
  <c r="D61" i="5"/>
  <c r="D57" i="5"/>
  <c r="D56" i="5"/>
  <c r="D55" i="5"/>
  <c r="D53" i="5"/>
  <c r="D52" i="5"/>
  <c r="D51" i="5"/>
  <c r="D49" i="5"/>
  <c r="D45" i="5"/>
  <c r="D42" i="5"/>
  <c r="D41" i="5"/>
  <c r="D34" i="5"/>
  <c r="D32" i="5"/>
  <c r="D31" i="5"/>
  <c r="D30" i="5"/>
  <c r="D28" i="5"/>
  <c r="D27" i="5"/>
  <c r="D26" i="5"/>
  <c r="D25" i="5"/>
  <c r="D24" i="5"/>
  <c r="D23" i="5"/>
  <c r="D19" i="5"/>
  <c r="D18" i="5"/>
  <c r="D17" i="5"/>
  <c r="D16" i="5"/>
  <c r="D15" i="5"/>
  <c r="D14" i="5"/>
  <c r="D13" i="5"/>
  <c r="D12" i="5"/>
  <c r="D7" i="5"/>
  <c r="D9" i="5"/>
  <c r="T163" i="8" l="1"/>
  <c r="U163" i="8" s="1"/>
  <c r="Q230" i="8" l="1"/>
  <c r="N230" i="8"/>
  <c r="K230" i="8"/>
  <c r="H230" i="8"/>
  <c r="F230" i="8"/>
  <c r="D230" i="8"/>
  <c r="R173" i="8"/>
  <c r="O173" i="8"/>
  <c r="L173" i="8"/>
  <c r="Q136" i="8"/>
  <c r="N136" i="8"/>
  <c r="K136" i="8"/>
  <c r="H136" i="8"/>
  <c r="F136" i="8"/>
  <c r="D136" i="8"/>
  <c r="I30" i="8"/>
  <c r="L30" i="8" l="1"/>
  <c r="T83" i="8" l="1"/>
  <c r="U83" i="8" s="1"/>
  <c r="H36" i="8"/>
  <c r="K36" i="8"/>
  <c r="N36" i="8"/>
  <c r="Q36" i="8"/>
  <c r="F39" i="8"/>
  <c r="H39" i="8"/>
  <c r="K39" i="8"/>
  <c r="N39" i="8"/>
  <c r="Q39" i="8"/>
  <c r="U39" i="8"/>
  <c r="H42" i="8"/>
  <c r="K42" i="8"/>
  <c r="N42" i="8"/>
  <c r="Q42" i="8"/>
  <c r="H86" i="8"/>
  <c r="K86" i="8"/>
  <c r="N86" i="8"/>
  <c r="Q86" i="8"/>
  <c r="H111" i="8"/>
  <c r="K111" i="8"/>
  <c r="N111" i="8"/>
  <c r="Q111" i="8"/>
  <c r="H118" i="8"/>
  <c r="K118" i="8"/>
  <c r="N118" i="8"/>
  <c r="Q118" i="8"/>
  <c r="H130" i="8"/>
  <c r="K130" i="8"/>
  <c r="N130" i="8"/>
  <c r="Q130" i="8"/>
  <c r="D130" i="8"/>
  <c r="F134" i="8"/>
  <c r="H134" i="8"/>
  <c r="K134" i="8"/>
  <c r="N134" i="8"/>
  <c r="Q134" i="8"/>
  <c r="H145" i="8"/>
  <c r="K145" i="8"/>
  <c r="N145" i="8"/>
  <c r="Q145" i="8"/>
  <c r="K149" i="8"/>
  <c r="Q149" i="8"/>
  <c r="F164" i="8"/>
  <c r="H164" i="8"/>
  <c r="K164" i="8"/>
  <c r="N164" i="8"/>
  <c r="Q164" i="8"/>
  <c r="F173" i="8"/>
  <c r="K173" i="8"/>
  <c r="H185" i="8"/>
  <c r="K185" i="8"/>
  <c r="N185" i="8"/>
  <c r="Q185" i="8"/>
  <c r="H200" i="8"/>
  <c r="N200" i="8"/>
  <c r="Q200" i="8"/>
  <c r="H251" i="8"/>
  <c r="K251" i="8"/>
  <c r="N251" i="8"/>
  <c r="Q251" i="8"/>
  <c r="D251" i="8"/>
  <c r="H267" i="8"/>
  <c r="K267" i="8"/>
  <c r="N267" i="8"/>
  <c r="Q267" i="8"/>
  <c r="F291" i="8"/>
  <c r="H291" i="8"/>
  <c r="K291" i="8"/>
  <c r="N291" i="8"/>
  <c r="Q291" i="8"/>
  <c r="D291" i="8"/>
  <c r="U123" i="8"/>
  <c r="U124" i="8"/>
  <c r="U96" i="8"/>
  <c r="U97" i="8"/>
  <c r="U99" i="8"/>
  <c r="U100" i="8"/>
  <c r="T66" i="8"/>
  <c r="U66" i="8" s="1"/>
  <c r="T132" i="8"/>
  <c r="U132" i="8" s="1"/>
  <c r="F251" i="8"/>
  <c r="T152" i="8"/>
  <c r="U152" i="8" s="1"/>
  <c r="H35" i="8" l="1"/>
  <c r="Q35" i="8"/>
  <c r="N35" i="8"/>
  <c r="K35" i="8"/>
  <c r="N184" i="8"/>
  <c r="Q184" i="8"/>
  <c r="H184" i="8"/>
  <c r="F149" i="8"/>
  <c r="T150" i="8"/>
  <c r="U150" i="8" s="1"/>
  <c r="F42" i="8" l="1"/>
  <c r="D185" i="8" l="1"/>
  <c r="F145" i="8" l="1"/>
  <c r="T157" i="8" l="1"/>
  <c r="U157" i="8" s="1"/>
  <c r="F45" i="5" l="1"/>
  <c r="H39" i="5"/>
  <c r="G39" i="5"/>
  <c r="F39" i="5"/>
  <c r="E39" i="5"/>
  <c r="N149" i="8" l="1"/>
  <c r="H149" i="8" l="1"/>
  <c r="D149" i="8"/>
  <c r="F36" i="8" l="1"/>
  <c r="D200" i="8"/>
  <c r="D184" i="8" s="1"/>
  <c r="K200" i="8"/>
  <c r="K184" i="8" s="1"/>
  <c r="D145" i="8"/>
  <c r="E145" i="8"/>
  <c r="T146" i="8"/>
  <c r="T145" i="8" s="1"/>
  <c r="U146" i="8" l="1"/>
  <c r="U145" i="8" s="1"/>
  <c r="F7" i="5" l="1"/>
  <c r="F9" i="5"/>
  <c r="G9" i="5"/>
  <c r="H9" i="5"/>
  <c r="F13" i="5"/>
  <c r="G13" i="5"/>
  <c r="H13" i="5"/>
  <c r="F15" i="5"/>
  <c r="G15" i="5"/>
  <c r="H15" i="5"/>
  <c r="F16" i="5"/>
  <c r="G16" i="5"/>
  <c r="H16" i="5"/>
  <c r="F18" i="5"/>
  <c r="G18" i="5"/>
  <c r="F19" i="5"/>
  <c r="G19" i="5"/>
  <c r="F21" i="5"/>
  <c r="G21" i="5"/>
  <c r="H21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30" i="5"/>
  <c r="G30" i="5"/>
  <c r="H30" i="5"/>
  <c r="F31" i="5"/>
  <c r="G31" i="5"/>
  <c r="H31" i="5"/>
  <c r="F32" i="5"/>
  <c r="G32" i="5"/>
  <c r="H32" i="5"/>
  <c r="F34" i="5"/>
  <c r="G34" i="5"/>
  <c r="H34" i="5"/>
  <c r="F35" i="5"/>
  <c r="G35" i="5"/>
  <c r="H35" i="5"/>
  <c r="F38" i="5"/>
  <c r="G38" i="5"/>
  <c r="H38" i="5"/>
  <c r="F42" i="5"/>
  <c r="G42" i="5"/>
  <c r="H42" i="5"/>
  <c r="F43" i="5"/>
  <c r="G43" i="5"/>
  <c r="H43" i="5"/>
  <c r="G45" i="5"/>
  <c r="H45" i="5"/>
  <c r="F46" i="5"/>
  <c r="G46" i="5"/>
  <c r="H46" i="5"/>
  <c r="F49" i="5"/>
  <c r="G49" i="5"/>
  <c r="H49" i="5"/>
  <c r="F51" i="5"/>
  <c r="G51" i="5"/>
  <c r="H51" i="5"/>
  <c r="F52" i="5"/>
  <c r="G52" i="5"/>
  <c r="H52" i="5"/>
  <c r="F53" i="5"/>
  <c r="G53" i="5"/>
  <c r="H53" i="5"/>
  <c r="F55" i="5"/>
  <c r="G55" i="5"/>
  <c r="H55" i="5"/>
  <c r="F57" i="5"/>
  <c r="G57" i="5"/>
  <c r="H57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7" i="5"/>
  <c r="G77" i="5"/>
  <c r="H77" i="5"/>
  <c r="F82" i="5"/>
  <c r="G82" i="5"/>
  <c r="H82" i="5"/>
  <c r="F83" i="5"/>
  <c r="G83" i="5"/>
  <c r="H83" i="5"/>
  <c r="E57" i="5"/>
  <c r="E83" i="5"/>
  <c r="E82" i="5"/>
  <c r="E77" i="5"/>
  <c r="E75" i="5"/>
  <c r="E74" i="5"/>
  <c r="E73" i="5"/>
  <c r="E72" i="5"/>
  <c r="E71" i="5"/>
  <c r="E70" i="5"/>
  <c r="E69" i="5"/>
  <c r="E66" i="5"/>
  <c r="E65" i="5"/>
  <c r="E64" i="5"/>
  <c r="E63" i="5"/>
  <c r="E62" i="5"/>
  <c r="E61" i="5"/>
  <c r="E55" i="5"/>
  <c r="E53" i="5"/>
  <c r="E52" i="5"/>
  <c r="E51" i="5"/>
  <c r="E49" i="5"/>
  <c r="E46" i="5"/>
  <c r="E45" i="5"/>
  <c r="E43" i="5"/>
  <c r="E42" i="5"/>
  <c r="E38" i="5"/>
  <c r="E35" i="5"/>
  <c r="E34" i="5"/>
  <c r="E32" i="5"/>
  <c r="E31" i="5"/>
  <c r="E30" i="5"/>
  <c r="E28" i="5"/>
  <c r="E27" i="5"/>
  <c r="E26" i="5"/>
  <c r="E25" i="5"/>
  <c r="E24" i="5"/>
  <c r="E23" i="5"/>
  <c r="E21" i="5"/>
  <c r="E19" i="5"/>
  <c r="E18" i="5"/>
  <c r="E16" i="5"/>
  <c r="E15" i="5"/>
  <c r="E13" i="5"/>
  <c r="E9" i="5"/>
  <c r="H19" i="5"/>
  <c r="R30" i="8"/>
  <c r="D32" i="8"/>
  <c r="E32" i="8" s="1"/>
  <c r="L22" i="8"/>
  <c r="I22" i="8"/>
  <c r="T24" i="8"/>
  <c r="D23" i="8"/>
  <c r="E23" i="8" s="1"/>
  <c r="T11" i="8"/>
  <c r="T6" i="8"/>
  <c r="R22" i="8" l="1"/>
  <c r="F130" i="8"/>
  <c r="T226" i="8"/>
  <c r="U226" i="8" s="1"/>
  <c r="F200" i="8" l="1"/>
  <c r="F74" i="8" l="1"/>
  <c r="F118" i="8"/>
  <c r="F50" i="8" l="1"/>
  <c r="F86" i="8" l="1"/>
  <c r="T14" i="8"/>
  <c r="T15" i="8"/>
  <c r="T16" i="8"/>
  <c r="T17" i="8"/>
  <c r="T18" i="8"/>
  <c r="T19" i="8"/>
  <c r="T20" i="8"/>
  <c r="T21" i="8"/>
  <c r="T25" i="8"/>
  <c r="T26" i="8"/>
  <c r="T27" i="8"/>
  <c r="T28" i="8"/>
  <c r="T29" i="8"/>
  <c r="T31" i="8"/>
  <c r="T33" i="8"/>
  <c r="T34" i="8"/>
  <c r="T38" i="8"/>
  <c r="T40" i="8"/>
  <c r="T41" i="8"/>
  <c r="T43" i="8"/>
  <c r="T44" i="8"/>
  <c r="T45" i="8"/>
  <c r="T46" i="8"/>
  <c r="T47" i="8"/>
  <c r="T49" i="8"/>
  <c r="T51" i="8"/>
  <c r="T52" i="8"/>
  <c r="T53" i="8"/>
  <c r="T54" i="8"/>
  <c r="T55" i="8"/>
  <c r="T56" i="8"/>
  <c r="T57" i="8"/>
  <c r="T58" i="8"/>
  <c r="T59" i="8"/>
  <c r="T60" i="8"/>
  <c r="T61" i="8"/>
  <c r="T62" i="8"/>
  <c r="T64" i="8"/>
  <c r="T65" i="8"/>
  <c r="T67" i="8"/>
  <c r="T69" i="8"/>
  <c r="T70" i="8"/>
  <c r="T72" i="8"/>
  <c r="T73" i="8"/>
  <c r="T75" i="8"/>
  <c r="T76" i="8"/>
  <c r="T78" i="8"/>
  <c r="T84" i="8"/>
  <c r="T85" i="8"/>
  <c r="T87" i="8"/>
  <c r="T88" i="8"/>
  <c r="T89" i="8"/>
  <c r="T90" i="8"/>
  <c r="T91" i="8"/>
  <c r="T93" i="8"/>
  <c r="T94" i="8"/>
  <c r="T95" i="8"/>
  <c r="U98" i="8"/>
  <c r="T103" i="8"/>
  <c r="T104" i="8"/>
  <c r="T105" i="8"/>
  <c r="T106" i="8"/>
  <c r="T107" i="8"/>
  <c r="T109" i="8"/>
  <c r="T110" i="8"/>
  <c r="T112" i="8"/>
  <c r="T113" i="8"/>
  <c r="T114" i="8"/>
  <c r="U114" i="8" s="1"/>
  <c r="T115" i="8"/>
  <c r="T116" i="8"/>
  <c r="T117" i="8"/>
  <c r="T119" i="8"/>
  <c r="T120" i="8"/>
  <c r="U120" i="8" s="1"/>
  <c r="T121" i="8"/>
  <c r="T122" i="8"/>
  <c r="T125" i="8"/>
  <c r="T127" i="8"/>
  <c r="T128" i="8"/>
  <c r="T129" i="8"/>
  <c r="T131" i="8"/>
  <c r="T133" i="8"/>
  <c r="T135" i="8"/>
  <c r="T134" i="8" s="1"/>
  <c r="T137" i="8"/>
  <c r="T138" i="8"/>
  <c r="T139" i="8"/>
  <c r="T140" i="8"/>
  <c r="T141" i="8"/>
  <c r="T142" i="8"/>
  <c r="T143" i="8"/>
  <c r="T144" i="8"/>
  <c r="T153" i="8"/>
  <c r="T154" i="8"/>
  <c r="T156" i="8"/>
  <c r="T161" i="8"/>
  <c r="U161" i="8" s="1"/>
  <c r="T162" i="8"/>
  <c r="T165" i="8"/>
  <c r="T166" i="8"/>
  <c r="T167" i="8"/>
  <c r="T169" i="8"/>
  <c r="T170" i="8"/>
  <c r="T171" i="8"/>
  <c r="T172" i="8"/>
  <c r="T175" i="8"/>
  <c r="T176" i="8"/>
  <c r="T177" i="8"/>
  <c r="T179" i="8"/>
  <c r="T180" i="8"/>
  <c r="T181" i="8"/>
  <c r="T182" i="8"/>
  <c r="T183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6" i="8"/>
  <c r="T217" i="8"/>
  <c r="T218" i="8"/>
  <c r="T219" i="8"/>
  <c r="T221" i="8"/>
  <c r="T222" i="8"/>
  <c r="T223" i="8"/>
  <c r="T224" i="8"/>
  <c r="T225" i="8"/>
  <c r="T227" i="8"/>
  <c r="T228" i="8"/>
  <c r="T229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52" i="8"/>
  <c r="T253" i="8"/>
  <c r="T254" i="8"/>
  <c r="T255" i="8"/>
  <c r="T257" i="8"/>
  <c r="U257" i="8" s="1"/>
  <c r="T258" i="8"/>
  <c r="T259" i="8"/>
  <c r="T260" i="8"/>
  <c r="T261" i="8"/>
  <c r="T264" i="8"/>
  <c r="T265" i="8"/>
  <c r="T266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2" i="8"/>
  <c r="T293" i="8"/>
  <c r="T294" i="8"/>
  <c r="T295" i="8"/>
  <c r="T296" i="8"/>
  <c r="D36" i="8"/>
  <c r="D39" i="8"/>
  <c r="D42" i="8"/>
  <c r="D86" i="8"/>
  <c r="D111" i="8"/>
  <c r="D118" i="8"/>
  <c r="D134" i="8"/>
  <c r="D164" i="8"/>
  <c r="D173" i="8"/>
  <c r="D263" i="8"/>
  <c r="D267" i="8"/>
  <c r="T77" i="8" l="1"/>
  <c r="T63" i="8"/>
  <c r="T291" i="8"/>
  <c r="D35" i="8"/>
  <c r="D30" i="8" s="1"/>
  <c r="D22" i="8" s="1"/>
  <c r="T230" i="8"/>
  <c r="D262" i="8"/>
  <c r="D250" i="8" s="1"/>
  <c r="D249" i="8" s="1"/>
  <c r="T136" i="8"/>
  <c r="T130" i="8"/>
  <c r="T111" i="8"/>
  <c r="T39" i="8"/>
  <c r="T118" i="8"/>
  <c r="T42" i="8"/>
  <c r="T267" i="8"/>
  <c r="T251" i="8"/>
  <c r="T200" i="8"/>
  <c r="T164" i="8"/>
  <c r="T86" i="8"/>
  <c r="T50" i="8"/>
  <c r="T185" i="8"/>
  <c r="T74" i="8"/>
  <c r="H18" i="5"/>
  <c r="T37" i="8"/>
  <c r="T36" i="8" s="1"/>
  <c r="T32" i="8"/>
  <c r="T23" i="8"/>
  <c r="T35" i="8" l="1"/>
  <c r="T184" i="8"/>
  <c r="D13" i="8"/>
  <c r="D297" i="8"/>
  <c r="D298" i="8" s="1"/>
  <c r="E7" i="8"/>
  <c r="E8" i="8"/>
  <c r="E9" i="8"/>
  <c r="E10" i="8"/>
  <c r="E36" i="8"/>
  <c r="E117" i="8"/>
  <c r="E134" i="8"/>
  <c r="E137" i="8"/>
  <c r="E138" i="8"/>
  <c r="E139" i="8"/>
  <c r="E228" i="8"/>
  <c r="E229" i="8"/>
  <c r="E244" i="8"/>
  <c r="E245" i="8"/>
  <c r="E246" i="8"/>
  <c r="E247" i="8"/>
  <c r="E248" i="8"/>
  <c r="E6" i="8"/>
  <c r="F185" i="8"/>
  <c r="F184" i="8" s="1"/>
  <c r="F116" i="8"/>
  <c r="F263" i="8"/>
  <c r="E77" i="8" l="1"/>
  <c r="E74" i="8" s="1"/>
  <c r="E39" i="8"/>
  <c r="E230" i="8"/>
  <c r="E263" i="8"/>
  <c r="F262" i="8"/>
  <c r="F250" i="8" s="1"/>
  <c r="F249" i="8" s="1"/>
  <c r="E136" i="8"/>
  <c r="E86" i="8"/>
  <c r="E164" i="8"/>
  <c r="E291" i="8"/>
  <c r="E173" i="8"/>
  <c r="E50" i="8"/>
  <c r="E251" i="8"/>
  <c r="E200" i="8"/>
  <c r="E118" i="8"/>
  <c r="E185" i="8"/>
  <c r="E184" i="8" l="1"/>
  <c r="F111" i="8"/>
  <c r="F35" i="8" s="1"/>
  <c r="E111" i="8" l="1"/>
  <c r="T155" i="8"/>
  <c r="T149" i="8" s="1"/>
  <c r="U154" i="8"/>
  <c r="E149" i="8" l="1"/>
  <c r="E130" i="8"/>
  <c r="E42" i="8"/>
  <c r="U8" i="8"/>
  <c r="U9" i="8"/>
  <c r="U10" i="8"/>
  <c r="U12" i="8"/>
  <c r="U14" i="8"/>
  <c r="U15" i="8"/>
  <c r="U16" i="8"/>
  <c r="U17" i="8"/>
  <c r="U18" i="8"/>
  <c r="U19" i="8"/>
  <c r="U20" i="8"/>
  <c r="U21" i="8"/>
  <c r="U32" i="8"/>
  <c r="U33" i="8"/>
  <c r="U34" i="8"/>
  <c r="U117" i="8"/>
  <c r="U143" i="8"/>
  <c r="U144" i="8"/>
  <c r="U155" i="8"/>
  <c r="U228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5" i="8"/>
  <c r="U248" i="8"/>
  <c r="U295" i="8"/>
  <c r="U6" i="8"/>
  <c r="D85" i="5" l="1"/>
  <c r="D4" i="5"/>
  <c r="E11" i="8"/>
  <c r="E116" i="8"/>
  <c r="E35" i="8" s="1"/>
  <c r="T7" i="8"/>
  <c r="U246" i="8"/>
  <c r="U247" i="8"/>
  <c r="U244" i="8"/>
  <c r="U229" i="8"/>
  <c r="U294" i="8"/>
  <c r="U293" i="8"/>
  <c r="U292" i="8"/>
  <c r="U290" i="8"/>
  <c r="U289" i="8"/>
  <c r="U288" i="8"/>
  <c r="U287" i="8"/>
  <c r="U286" i="8"/>
  <c r="U285" i="8"/>
  <c r="U284" i="8"/>
  <c r="U283" i="8"/>
  <c r="U282" i="8"/>
  <c r="U281" i="8"/>
  <c r="U280" i="8"/>
  <c r="U279" i="8"/>
  <c r="U278" i="8"/>
  <c r="U277" i="8"/>
  <c r="U276" i="8"/>
  <c r="U275" i="8"/>
  <c r="U274" i="8"/>
  <c r="U273" i="8"/>
  <c r="U272" i="8"/>
  <c r="U271" i="8"/>
  <c r="U270" i="8"/>
  <c r="U269" i="8"/>
  <c r="U268" i="8"/>
  <c r="U266" i="8"/>
  <c r="U265" i="8"/>
  <c r="U264" i="8"/>
  <c r="U261" i="8"/>
  <c r="U260" i="8"/>
  <c r="U259" i="8"/>
  <c r="U258" i="8"/>
  <c r="U255" i="8"/>
  <c r="U254" i="8"/>
  <c r="U253" i="8"/>
  <c r="U252" i="8"/>
  <c r="Q263" i="8"/>
  <c r="N263" i="8"/>
  <c r="K263" i="8"/>
  <c r="H263" i="8"/>
  <c r="U227" i="8"/>
  <c r="U225" i="8"/>
  <c r="U224" i="8"/>
  <c r="U223" i="8"/>
  <c r="U222" i="8"/>
  <c r="U221" i="8"/>
  <c r="U219" i="8"/>
  <c r="U218" i="8"/>
  <c r="U217" i="8"/>
  <c r="U216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3" i="8"/>
  <c r="U182" i="8"/>
  <c r="U179" i="8"/>
  <c r="U177" i="8"/>
  <c r="U172" i="8"/>
  <c r="U171" i="8"/>
  <c r="U170" i="8"/>
  <c r="U169" i="8"/>
  <c r="U167" i="8"/>
  <c r="U166" i="8"/>
  <c r="U165" i="8"/>
  <c r="U153" i="8"/>
  <c r="U162" i="8"/>
  <c r="U156" i="8"/>
  <c r="U142" i="8"/>
  <c r="U141" i="8"/>
  <c r="U140" i="8"/>
  <c r="U139" i="8"/>
  <c r="U138" i="8"/>
  <c r="U137" i="8"/>
  <c r="U133" i="8"/>
  <c r="U131" i="8"/>
  <c r="U129" i="8"/>
  <c r="U128" i="8"/>
  <c r="U127" i="8"/>
  <c r="U125" i="8"/>
  <c r="U122" i="8"/>
  <c r="U121" i="8"/>
  <c r="U119" i="8"/>
  <c r="U113" i="8"/>
  <c r="U115" i="8"/>
  <c r="U112" i="8"/>
  <c r="U88" i="8"/>
  <c r="U89" i="8"/>
  <c r="U90" i="8"/>
  <c r="U91" i="8"/>
  <c r="U93" i="8"/>
  <c r="U94" i="8"/>
  <c r="U95" i="8"/>
  <c r="U103" i="8"/>
  <c r="U104" i="8"/>
  <c r="U105" i="8"/>
  <c r="U106" i="8"/>
  <c r="U107" i="8"/>
  <c r="U109" i="8"/>
  <c r="U110" i="8"/>
  <c r="U87" i="8"/>
  <c r="U85" i="8"/>
  <c r="U84" i="8"/>
  <c r="U78" i="8"/>
  <c r="U76" i="8"/>
  <c r="U75" i="8"/>
  <c r="U52" i="8"/>
  <c r="U53" i="8"/>
  <c r="U54" i="8"/>
  <c r="U55" i="8"/>
  <c r="U56" i="8"/>
  <c r="U57" i="8"/>
  <c r="U58" i="8"/>
  <c r="U59" i="8"/>
  <c r="U60" i="8"/>
  <c r="U61" i="8"/>
  <c r="U62" i="8"/>
  <c r="U64" i="8"/>
  <c r="U65" i="8"/>
  <c r="U67" i="8"/>
  <c r="U69" i="8"/>
  <c r="U70" i="8"/>
  <c r="U72" i="8"/>
  <c r="U73" i="8"/>
  <c r="U51" i="8"/>
  <c r="U44" i="8"/>
  <c r="U45" i="8"/>
  <c r="U46" i="8"/>
  <c r="U47" i="8"/>
  <c r="U49" i="8"/>
  <c r="U43" i="8"/>
  <c r="U38" i="8"/>
  <c r="U37" i="8"/>
  <c r="U31" i="8"/>
  <c r="U25" i="8"/>
  <c r="U26" i="8"/>
  <c r="U27" i="8"/>
  <c r="U28" i="8"/>
  <c r="U29" i="8"/>
  <c r="U24" i="8"/>
  <c r="U77" i="8" l="1"/>
  <c r="U63" i="8"/>
  <c r="Q262" i="8"/>
  <c r="Q250" i="8" s="1"/>
  <c r="Q249" i="8" s="1"/>
  <c r="R263" i="8"/>
  <c r="R262" i="8" s="1"/>
  <c r="R250" i="8" s="1"/>
  <c r="R249" i="8" s="1"/>
  <c r="R13" i="8" s="1"/>
  <c r="N262" i="8"/>
  <c r="N250" i="8" s="1"/>
  <c r="N249" i="8" s="1"/>
  <c r="O263" i="8"/>
  <c r="O262" i="8" s="1"/>
  <c r="O250" i="8" s="1"/>
  <c r="O249" i="8" s="1"/>
  <c r="K262" i="8"/>
  <c r="K250" i="8" s="1"/>
  <c r="K249" i="8" s="1"/>
  <c r="L263" i="8"/>
  <c r="L262" i="8" s="1"/>
  <c r="L250" i="8" s="1"/>
  <c r="L249" i="8" s="1"/>
  <c r="L13" i="8" s="1"/>
  <c r="H262" i="8"/>
  <c r="H250" i="8" s="1"/>
  <c r="H249" i="8" s="1"/>
  <c r="I263" i="8"/>
  <c r="I262" i="8" s="1"/>
  <c r="I250" i="8" s="1"/>
  <c r="I249" i="8" s="1"/>
  <c r="I13" i="8" s="1"/>
  <c r="U230" i="8"/>
  <c r="U118" i="8"/>
  <c r="G7" i="5"/>
  <c r="G85" i="5" s="1"/>
  <c r="N173" i="8"/>
  <c r="N30" i="8" s="1"/>
  <c r="U111" i="8"/>
  <c r="E7" i="5"/>
  <c r="H173" i="8"/>
  <c r="H7" i="5"/>
  <c r="Q173" i="8"/>
  <c r="U136" i="8"/>
  <c r="U42" i="8"/>
  <c r="U130" i="8"/>
  <c r="U164" i="8"/>
  <c r="U200" i="8"/>
  <c r="U251" i="8"/>
  <c r="U267" i="8"/>
  <c r="U74" i="8"/>
  <c r="U185" i="8"/>
  <c r="U36" i="8"/>
  <c r="U50" i="8"/>
  <c r="U86" i="8"/>
  <c r="U149" i="8"/>
  <c r="U291" i="8"/>
  <c r="D86" i="5"/>
  <c r="D299" i="8"/>
  <c r="F85" i="5"/>
  <c r="U23" i="8"/>
  <c r="T174" i="8"/>
  <c r="T263" i="8"/>
  <c r="U135" i="8"/>
  <c r="U134" i="8" s="1"/>
  <c r="U11" i="8"/>
  <c r="U7" i="8"/>
  <c r="U116" i="8"/>
  <c r="K30" i="8"/>
  <c r="U176" i="8"/>
  <c r="U181" i="8"/>
  <c r="U180" i="8"/>
  <c r="U175" i="8"/>
  <c r="H85" i="5" l="1"/>
  <c r="U184" i="8"/>
  <c r="K22" i="8"/>
  <c r="K13" i="8" s="1"/>
  <c r="N22" i="8"/>
  <c r="N13" i="8" s="1"/>
  <c r="U35" i="8"/>
  <c r="Q30" i="8"/>
  <c r="H30" i="8"/>
  <c r="U263" i="8"/>
  <c r="U262" i="8" s="1"/>
  <c r="U250" i="8" s="1"/>
  <c r="U249" i="8" s="1"/>
  <c r="T262" i="8"/>
  <c r="T250" i="8" s="1"/>
  <c r="T249" i="8" s="1"/>
  <c r="U174" i="8"/>
  <c r="U173" i="8" s="1"/>
  <c r="T173" i="8"/>
  <c r="E85" i="5"/>
  <c r="H22" i="8" l="1"/>
  <c r="H13" i="8" s="1"/>
  <c r="Q22" i="8"/>
  <c r="Q13" i="8" s="1"/>
  <c r="U30" i="8"/>
  <c r="U22" i="8" s="1"/>
  <c r="U13" i="8" s="1"/>
  <c r="T30" i="8"/>
  <c r="N297" i="8"/>
  <c r="K297" i="8"/>
  <c r="N298" i="8" l="1"/>
  <c r="K298" i="8"/>
  <c r="K299" i="8" s="1"/>
  <c r="L297" i="8"/>
  <c r="L298" i="8" s="1"/>
  <c r="T22" i="8"/>
  <c r="T13" i="8" s="1"/>
  <c r="H297" i="8"/>
  <c r="Q297" i="8"/>
  <c r="Q298" i="8" l="1"/>
  <c r="R297" i="8"/>
  <c r="R298" i="8" s="1"/>
  <c r="N299" i="8"/>
  <c r="H298" i="8"/>
  <c r="I297" i="8"/>
  <c r="I298" i="8" s="1"/>
  <c r="T297" i="8"/>
  <c r="U297" i="8" s="1"/>
  <c r="U298" i="8" s="1"/>
  <c r="Q299" i="8" l="1"/>
  <c r="H299" i="8"/>
  <c r="T298" i="8"/>
  <c r="D300" i="8"/>
  <c r="U296" i="8"/>
  <c r="E267" i="8"/>
  <c r="E262" i="8" s="1"/>
  <c r="E250" i="8" s="1"/>
  <c r="E249" i="8" s="1"/>
  <c r="T299" i="8" l="1"/>
  <c r="O86" i="8" l="1"/>
  <c r="O35" i="8" s="1"/>
  <c r="O30" i="8" s="1"/>
  <c r="O22" i="8" s="1"/>
  <c r="O13" i="8" s="1"/>
  <c r="P86" i="8"/>
  <c r="P35" i="8" s="1"/>
  <c r="P30" i="8" s="1"/>
  <c r="P22" i="8" s="1"/>
  <c r="P297" i="8" l="1"/>
  <c r="P13" i="8"/>
  <c r="O297" i="8" l="1"/>
  <c r="O298" i="8" s="1"/>
  <c r="P298" i="8"/>
  <c r="P300" i="8" s="1"/>
  <c r="G30" i="8"/>
  <c r="E147" i="8"/>
  <c r="E30" i="8" s="1"/>
  <c r="E22" i="8" s="1"/>
  <c r="E13" i="8" s="1"/>
  <c r="F30" i="8"/>
  <c r="F22" i="8" s="1"/>
  <c r="G22" i="8" l="1"/>
  <c r="V22" i="8" s="1"/>
  <c r="V30" i="8"/>
  <c r="F297" i="8"/>
  <c r="F13" i="8"/>
  <c r="G13" i="8" l="1"/>
  <c r="V13" i="8" s="1"/>
  <c r="G297" i="8"/>
  <c r="G298" i="8" s="1"/>
  <c r="E297" i="8"/>
  <c r="E298" i="8" s="1"/>
  <c r="F298" i="8"/>
  <c r="H300" i="8" l="1"/>
  <c r="V297" i="8"/>
  <c r="G300" i="8"/>
  <c r="V298" i="8"/>
  <c r="F300" i="8"/>
  <c r="E300" i="8"/>
</calcChain>
</file>

<file path=xl/sharedStrings.xml><?xml version="1.0" encoding="utf-8"?>
<sst xmlns="http://schemas.openxmlformats.org/spreadsheetml/2006/main" count="5642" uniqueCount="2095">
  <si>
    <t>CPV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</si>
  <si>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</si>
  <si>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</si>
  <si>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</si>
  <si>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ხელშეკრულების გაფორმების  თარიღი</t>
  </si>
  <si>
    <t>დოკუმენტის დასახელება</t>
  </si>
  <si>
    <t>დოკუმენტის ხელმოწერის თარიღი</t>
  </si>
  <si>
    <t xml:space="preserve">ხელშეკრულებისN# </t>
  </si>
  <si>
    <t>დანადგარები მექანიკური ენერგიის წარმოებისა და გამოყენებისთვის</t>
  </si>
  <si>
    <t>მონაცემთა მომსახურება</t>
  </si>
  <si>
    <t>№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</si>
  <si>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</si>
  <si>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</si>
  <si>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</si>
  <si>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</si>
  <si>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დაწყების სავარაუდო ვადები</t>
  </si>
  <si>
    <t>შესყიდვის ობიექტის მიწოდების სავარაუდო ვადა</t>
  </si>
  <si>
    <t>შენიშვნა</t>
  </si>
  <si>
    <t>საწვავი</t>
  </si>
  <si>
    <t>I-IV</t>
  </si>
  <si>
    <t xml:space="preserve">მარილი და სუფთა ნატრიუმის ქლორიდი </t>
  </si>
  <si>
    <t>სხვადასხვა  არალითონური  მინერალური  პროდუქტები</t>
  </si>
  <si>
    <t>გაზეთები, სამეცნიერო  ჟურნალები, პერიოდიკა  და  ჟურნალები</t>
  </si>
  <si>
    <t>ღია  ბარათები, მისალოცი  ბარათები  და სხვა  ნაბეჭდი  მასალა</t>
  </si>
  <si>
    <t>ქაღალდის  ან  მუყაოს  სარეგისტრაციო  ჟურნალები/წიგნები, საბუღალტრო  წიგნები, ფორმები  და სხვა  ნაბეჭდი  საკანცელარიო  ნივთები</t>
  </si>
  <si>
    <t>გაზები</t>
  </si>
  <si>
    <t>ძირითადი  არაორგანული  და  ორგანული  ქიმიკალები</t>
  </si>
  <si>
    <t>საოფისე  მანქანები, კომპიუტერების, პრინტერებისა  და ავეჯის  გარდა</t>
  </si>
  <si>
    <t>კომპიუტერული  მოწყობილობები  და მარაგი</t>
  </si>
  <si>
    <t>ელექტროენერგიის  გამანაწილებელი  და  საკონტროლო  აპარატურა</t>
  </si>
  <si>
    <t>იზოლირებული  მავთული  და  კაბელი</t>
  </si>
  <si>
    <t>გასანათებელი  მოწყობილობები  და ელექტრო  ნათურები</t>
  </si>
  <si>
    <t>ელ.მოწყობილობები და აპარატურა</t>
  </si>
  <si>
    <t>ელ–ული ელ. მექანიკური და ელ.ტექნიკური მომარაგება</t>
  </si>
  <si>
    <t>სატელეკომუნიკაციო  მოწყობილობები  და მარაგები</t>
  </si>
  <si>
    <t>სამედიცინო  მოწყობილობები</t>
  </si>
  <si>
    <t>ფარმაცევტული  პროდუქტები</t>
  </si>
  <si>
    <t>სხვადასხვა სატრანსპორტო მოწყობილობები და სათადარიგო ნაწილები</t>
  </si>
  <si>
    <t>პირადი  ჰიგიენის  პროდუქტები</t>
  </si>
  <si>
    <t>ინდივიდუალური და დამხმარე მოწყობილობები</t>
  </si>
  <si>
    <t>ავეჯი</t>
  </si>
  <si>
    <t>ავეჯეულობა</t>
  </si>
  <si>
    <t>ქსოვილის  ნივთები</t>
  </si>
  <si>
    <t>საოჯახო  ტექნიკა</t>
  </si>
  <si>
    <t>საწმენდი  და საპრიალებელი  პროდუქტები</t>
  </si>
  <si>
    <t>კონსტრუქციის მასალები  და ანალოგიური ნივთები</t>
  </si>
  <si>
    <t>სტრუქტურული  მასალები</t>
  </si>
  <si>
    <t>ხელსაწყოები, საკეტები, გასაღებები, ანჯამები, დამჭერები, ჭაჯვები  და ზამბარები/რესორები</t>
  </si>
  <si>
    <t>აუდიო-ვიზუალური  მოწყობილობების  შეკეთება, ტექნიკური  მომსახურება  და მათთან  დაკავშირებული  მომსახურებები</t>
  </si>
  <si>
    <t>სამედიცინო  და ზუსტი  საზომი  აპარატურის  შეკეთება  და ტექნიკური  მომსახურება</t>
  </si>
  <si>
    <t>ტუმბოების, სარქველების, ონკანებისა  და  ლითონის  კონტეინერების, ასევე, მანქანების  შეკეთება  და ტექნიკური  მომსახურება</t>
  </si>
  <si>
    <t>შენობის  მოწყობილობების  შეკეთება  და  ტექნიკური  მომსახურება</t>
  </si>
  <si>
    <t>ტვირთის  გადაზიდვისა  და შენახვის  მომსახურებები</t>
  </si>
  <si>
    <t>საფოსტო  და საკურიერო  მომსახურებები</t>
  </si>
  <si>
    <t>სატელეკომუნიკაციო  მომსახურებები</t>
  </si>
  <si>
    <t>ინტერნეტ  მომსახურებები</t>
  </si>
  <si>
    <t>იურიდიული მომსახურებები</t>
  </si>
  <si>
    <t>საზოგადოებისათვის  მომსახურებების  გაწევა</t>
  </si>
  <si>
    <t>საბუღალტრო, აუდიტორული  და ფისკალური  მომსახურებები</t>
  </si>
  <si>
    <t>გამოძიებასთან და უსაფრთხოებასთან დაკავშირებული მომსახურება</t>
  </si>
  <si>
    <t>ბეჭდვა  და მასთან  დაკავშირებული  მომსახურებები</t>
  </si>
  <si>
    <t>სხვადასხვა საქმიანობები და მასთან დაკავშირებული მომსახურებები</t>
  </si>
  <si>
    <t>ჯანდაცვის სამსახურების მომსახურებები</t>
  </si>
  <si>
    <t>ნარჩენებთან  და ნაგავთან  დაკავშირებული  მომსახურებები</t>
  </si>
  <si>
    <t>რადიო  და სატელევიზიო  მომსახურებები</t>
  </si>
  <si>
    <t>ბიბლიოთეკების, არქივების, მუზეუმებისა  და სხვა  კულტურული  დაწესებულებების მომსახურებები</t>
  </si>
  <si>
    <t>სხვადასხვა  მომსახურებები</t>
  </si>
  <si>
    <t>სხვა დანარჩენი</t>
  </si>
  <si>
    <t>ფინანსური დირექტორი</t>
  </si>
  <si>
    <t xml:space="preserve">შესყიდვების კოორდინატორი </t>
  </si>
  <si>
    <t>cpv</t>
  </si>
  <si>
    <t>2.2.3</t>
  </si>
  <si>
    <t>ოფისის ხარჯები</t>
  </si>
  <si>
    <t>2.2.3.1</t>
  </si>
  <si>
    <t>საკანცელარიო, საწერ-სახაზავი ქაღალდის, საბუღალტრო ბლანკების, ბიულეტენების, საკანცელარიო წიგნების და სხვა ანალოგიური მასალების შეძენა</t>
  </si>
  <si>
    <t>2.2.3.2</t>
  </si>
  <si>
    <t>კომპიუტერული პროგრამების შეძენის და განახლების ხარჯი</t>
  </si>
  <si>
    <t>2.2.3.3</t>
  </si>
  <si>
    <t>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</si>
  <si>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2.2.3.4</t>
  </si>
  <si>
    <t>მცირეფასიანი საოფისე ტექნიკის შეძენა და დამონტაჟების / დემონტაჟის ხარჯი</t>
  </si>
  <si>
    <t>2.2.3.4.1</t>
  </si>
  <si>
    <t>ტელევიზორი</t>
  </si>
  <si>
    <t>2.2.3.4.2</t>
  </si>
  <si>
    <t>მაცივარი</t>
  </si>
  <si>
    <t>2.2.3.4.3</t>
  </si>
  <si>
    <t xml:space="preserve">კომპიუტერული ტექნიკა </t>
  </si>
  <si>
    <t>2.2.3.4.4</t>
  </si>
  <si>
    <t>ასლგადამღები</t>
  </si>
  <si>
    <t>2.2.3.4.5</t>
  </si>
  <si>
    <t>კარტრიჯების შეძენა და დატუმბვა</t>
  </si>
  <si>
    <t>2.2.3.4.6</t>
  </si>
  <si>
    <t>ფოტო-ვიდეო-აუდიო აპარატურა</t>
  </si>
  <si>
    <t>2.2.3.4.7</t>
  </si>
  <si>
    <t>მობილური ტელეფონი</t>
  </si>
  <si>
    <t>2.2.3.4.8</t>
  </si>
  <si>
    <t>ტელეფონის, ფაქსის აპარატი</t>
  </si>
  <si>
    <t>2.2.3.4.9</t>
  </si>
  <si>
    <t>2.2.3.4.10</t>
  </si>
  <si>
    <t>გამათბობელი და გამაგრილებელი ტექნიკა</t>
  </si>
  <si>
    <t>2.2.3.4.11</t>
  </si>
  <si>
    <t>სხვა მცირეფასიანი საოფისე ტექნიკის შეძენასა და დამონტაჟებასთან / დემონტაჟთან დაკავშირებული ხარჯი</t>
  </si>
  <si>
    <t>2.2.3.5</t>
  </si>
  <si>
    <t>საოფისე ინვენტარის შეძენა და დამონტაჟების ხარჯი</t>
  </si>
  <si>
    <t>2.2.3.5.1</t>
  </si>
  <si>
    <t>საოფისე ავეჯი</t>
  </si>
  <si>
    <t>2.2.3.5.2</t>
  </si>
  <si>
    <t>რბილი ავეჯი</t>
  </si>
  <si>
    <t>2.2.3.5.3</t>
  </si>
  <si>
    <t>სხვა საოფისე მცირეფასიანი ინვენტარის შეძენასა და დამონტაჟებასთან დაკავშირებული ხარჯი</t>
  </si>
  <si>
    <t>ოფისისათვის საჭირო საგნებისა და მასალების შეძენის ხარჯი</t>
  </si>
  <si>
    <t>2.2.3.7</t>
  </si>
  <si>
    <t>რეცხვის, ქიმწმენდის და სანიტარული საგნების შეძენის ხარჯი</t>
  </si>
  <si>
    <t>2.2.3.8</t>
  </si>
  <si>
    <t>შენობა-ნაგებობების და მათი მიმდებარე ტერიტორიების მიმდინარე რემონტის ხარჯი</t>
  </si>
  <si>
    <t>2.2.3.9</t>
  </si>
  <si>
    <t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</t>
  </si>
  <si>
    <t>2.2.3.10</t>
  </si>
  <si>
    <t>კავშირგაბმულობის ხარჯი</t>
  </si>
  <si>
    <t>2.2.3.11</t>
  </si>
  <si>
    <t>საფოსტო მომსახურების ხარჯი</t>
  </si>
  <si>
    <t>2.2.3.12.5</t>
  </si>
  <si>
    <t>091</t>
  </si>
  <si>
    <t xml:space="preserve">სამედიცინო ხარჯები 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</si>
  <si>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</si>
  <si>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>2.2.8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</si>
  <si>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</si>
  <si>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2.2.8.1</t>
  </si>
  <si>
    <t>საწვავ/საპოხი მასალების შეძენის ხარჯი</t>
  </si>
  <si>
    <t>092</t>
  </si>
  <si>
    <t>2.2.8.2</t>
  </si>
  <si>
    <t>მიმდინარე რემონტის ხარჯი</t>
  </si>
  <si>
    <t>2.2.8.3</t>
  </si>
  <si>
    <t>ექსპლუატაციის, მოვლა-შენახვის და სათადარიგო ნაწილების შეძენის ხარჯი</t>
  </si>
  <si>
    <t>2.2.8.4</t>
  </si>
  <si>
    <t>ტრანსპორტის დაქირავების (გადაზიდვა-გადაყვანის) ხარჯი</t>
  </si>
  <si>
    <t>2.2.10</t>
  </si>
  <si>
    <t xml:space="preserve">სხვა დანარჩენი საქონელი და მომსახურება </t>
  </si>
  <si>
    <t>2.2.10.8.</t>
  </si>
  <si>
    <t>აუდიტორიული მომსახურების ხარჯი</t>
  </si>
  <si>
    <t>2.2.10.9.</t>
  </si>
  <si>
    <t>საარქივო მომსახურების ხარჯი</t>
  </si>
  <si>
    <t>2.2.10.10.</t>
  </si>
  <si>
    <t>შენობა-ნაგებობების დაცვის ხარჯი</t>
  </si>
  <si>
    <t>2.2.10.11.</t>
  </si>
  <si>
    <t>ბინის ქირა</t>
  </si>
  <si>
    <t>2.2.10.12.</t>
  </si>
  <si>
    <t>კულტურული, სპორტული, საგანმანათლებლო და საგამოფენო ღონისძიებების ხარჯები</t>
  </si>
  <si>
    <t>2.2.10.13.</t>
  </si>
  <si>
    <t>მაუწყებლობის ხარჯები</t>
  </si>
  <si>
    <t>2.2.10.14.</t>
  </si>
  <si>
    <t>033</t>
  </si>
  <si>
    <t>351</t>
  </si>
  <si>
    <t>449</t>
  </si>
  <si>
    <t>798</t>
  </si>
  <si>
    <t>712</t>
  </si>
  <si>
    <t>713</t>
  </si>
  <si>
    <t>731</t>
  </si>
  <si>
    <t>733</t>
  </si>
  <si>
    <t>752</t>
  </si>
  <si>
    <t>243</t>
  </si>
  <si>
    <t>349</t>
  </si>
  <si>
    <t>144</t>
  </si>
  <si>
    <t>244</t>
  </si>
  <si>
    <t>246</t>
  </si>
  <si>
    <t>352</t>
  </si>
  <si>
    <t>353</t>
  </si>
  <si>
    <t>358</t>
  </si>
  <si>
    <t>374</t>
  </si>
  <si>
    <t>375</t>
  </si>
  <si>
    <t>665</t>
  </si>
  <si>
    <t>983</t>
  </si>
  <si>
    <t>2.8.</t>
  </si>
  <si>
    <t>სხვა ხარჯები</t>
  </si>
  <si>
    <t>არაფინანსური აქტივების ზრდა</t>
  </si>
  <si>
    <t>31.1.</t>
  </si>
  <si>
    <t>ძირითადი აქტივები</t>
  </si>
  <si>
    <t>31.1.1.</t>
  </si>
  <si>
    <t xml:space="preserve">შენობა ნაგებობები </t>
  </si>
  <si>
    <t>31.1.1.2.</t>
  </si>
  <si>
    <t>არასაცხოვრებელი შენობები</t>
  </si>
  <si>
    <t>31.1.1.8.</t>
  </si>
  <si>
    <t>საკანალიზაციო და წყლის მომარაგების სისტემები</t>
  </si>
  <si>
    <t>31.1.1.9.</t>
  </si>
  <si>
    <t>ელექტრო გადამცემი ხაზები</t>
  </si>
  <si>
    <t>31.1.1.10.</t>
  </si>
  <si>
    <t>მილსადენები</t>
  </si>
  <si>
    <t>31.1.1.11.</t>
  </si>
  <si>
    <t>სხვა შენობა-ნაგებობები</t>
  </si>
  <si>
    <t>31.1.2.</t>
  </si>
  <si>
    <t xml:space="preserve">მანქანა დანადგარები და ინვენტარი </t>
  </si>
  <si>
    <t>31.1.2.1.</t>
  </si>
  <si>
    <t>სატრანსპორტო საშუალებები</t>
  </si>
  <si>
    <t>31.1.2.1.2</t>
  </si>
  <si>
    <t>მაღალი გამავლობის მსუბუქი ავტომობილი</t>
  </si>
  <si>
    <t>31.1.2.1.3.</t>
  </si>
  <si>
    <t>მსუბუქი ავტომობილი</t>
  </si>
  <si>
    <t>31.1.2.1.6.</t>
  </si>
  <si>
    <t>სხვა სატრანსპორტო საშუალებები</t>
  </si>
  <si>
    <t>31.1.2.2.</t>
  </si>
  <si>
    <t>სხვა მანქანა-დანადგარები და ინვენტარი</t>
  </si>
  <si>
    <t>31.1.2.2.1.</t>
  </si>
  <si>
    <t>31.1.2.2.2.</t>
  </si>
  <si>
    <t>31.1.2.2.6</t>
  </si>
  <si>
    <t>უწყვეტი კვების წყარო</t>
  </si>
  <si>
    <t>31.1.2.2.3.</t>
  </si>
  <si>
    <t>კომპიუტერი</t>
  </si>
  <si>
    <t>31.1.2.2.4.</t>
  </si>
  <si>
    <t>31.1.2.2.5.</t>
  </si>
  <si>
    <t xml:space="preserve">პრინტერი, სკანერი, ასლგადამღები </t>
  </si>
  <si>
    <t>31.1.2.2.8.</t>
  </si>
  <si>
    <t>ფოტოაპარატი</t>
  </si>
  <si>
    <t>31.1.2.2.9.</t>
  </si>
  <si>
    <t>ვიდეო-აუდიო აპარატურა</t>
  </si>
  <si>
    <t>31.1.2.2.10.</t>
  </si>
  <si>
    <t>31.1.2.2.12.</t>
  </si>
  <si>
    <t>სამედიცინო აპარატურა და ხელსაწყოები</t>
  </si>
  <si>
    <t>31.1.2.2.13.</t>
  </si>
  <si>
    <t>31.1.2.2.14.</t>
  </si>
  <si>
    <t>31.1.2.2.15.</t>
  </si>
  <si>
    <t>31.1.2.2.20.</t>
  </si>
  <si>
    <t xml:space="preserve">სხვა მანქანა-დანადგარები და ინვენტარი, რომელიც არ არის კლასიფიცირებული </t>
  </si>
  <si>
    <t>2,2,7</t>
  </si>
  <si>
    <t>2,2,6</t>
  </si>
  <si>
    <t>2.2.3.12.4</t>
  </si>
  <si>
    <t>კოდი</t>
  </si>
  <si>
    <t>შესყიდვის ობიექტი</t>
  </si>
  <si>
    <t>723</t>
  </si>
  <si>
    <t>ხარჯები</t>
  </si>
  <si>
    <t>შრომის ანაზღაურება</t>
  </si>
  <si>
    <t>თანამდებობრივი სარგო</t>
  </si>
  <si>
    <t>პრემია</t>
  </si>
  <si>
    <t>დანამატი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</si>
  <si>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</si>
  <si>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</si>
  <si>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</si>
  <si>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მივლინება ქვეყნის შიგნით</t>
  </si>
  <si>
    <t>მივლინება ქვეყნის გარეთ</t>
  </si>
  <si>
    <t>2.1.1.1.1.</t>
  </si>
  <si>
    <t>2.1.1.1.3.</t>
  </si>
  <si>
    <t>2.1.1.1.4.</t>
  </si>
  <si>
    <t>2.2.</t>
  </si>
  <si>
    <t>2.2.1</t>
  </si>
  <si>
    <t>2.2.2</t>
  </si>
  <si>
    <t>2.2.2.1</t>
  </si>
  <si>
    <t>2.2.2.2</t>
  </si>
  <si>
    <t>მუსიკალური ინსტრუმენტები</t>
  </si>
  <si>
    <t>2.2.3.12.1</t>
  </si>
  <si>
    <t>2.2.3.12.2</t>
  </si>
  <si>
    <t>2.2.3.12.3</t>
  </si>
  <si>
    <t>2.2.3.12</t>
  </si>
  <si>
    <t>2.2.3.12.6</t>
  </si>
  <si>
    <t>ელექტროენერგიის ხარჯი</t>
  </si>
  <si>
    <t>წყლის ხარჯი</t>
  </si>
  <si>
    <t xml:space="preserve">ბუნებრივი და თხევადი აირის ხარჯი
</t>
  </si>
  <si>
    <t xml:space="preserve">კანალიზაციისა და ასინილიზაციის ხარჯი
</t>
  </si>
  <si>
    <t>გათბობისა და გათბობის მიზნით სხვა საწვავისა და
ნედლეულის, ასევე გენერატორის საწვავის შეძენის ხარჯი</t>
  </si>
  <si>
    <t>2.2.3.13</t>
  </si>
  <si>
    <t>2.2.3.14</t>
  </si>
  <si>
    <t>ოფისის ხარჯი, რომელიც არ არის კლასიფიცირებული</t>
  </si>
  <si>
    <t>2,2,4</t>
  </si>
  <si>
    <t>2,2,5</t>
  </si>
  <si>
    <t>წარმომადგენლობითი ხარჯები</t>
  </si>
  <si>
    <t xml:space="preserve">კვების ხარჯები
</t>
  </si>
  <si>
    <t>2.2.8.5</t>
  </si>
  <si>
    <t>2.2.8.6</t>
  </si>
  <si>
    <t>2.2.10.3.</t>
  </si>
  <si>
    <t>2.2.10.4.</t>
  </si>
  <si>
    <t>2.2.10.5.</t>
  </si>
  <si>
    <t>2.2.10.6.</t>
  </si>
  <si>
    <t>2.2.10.7.</t>
  </si>
  <si>
    <t>ექსპერტიზის და შემოწმებების ხარჯი</t>
  </si>
  <si>
    <t xml:space="preserve">რეკლამის ხარჯი
</t>
  </si>
  <si>
    <t>შენობა-ნაგებობების და მათი მიმდებარე ტერიტორიების მოვლა/დასუფთავების ხარჯი</t>
  </si>
  <si>
    <t>კადრების მომზადება-გადამზადებასთან, კვალიფიკაციის ამაღლებასა და სტაჟირებასთან დაკავშირებული ხარჯი</t>
  </si>
  <si>
    <t>სესიების, კონფერენციების, ყრილობების, სემინარების და სხვა სამუშაო შეხვედრების ორგანიზების ხარჯი</t>
  </si>
  <si>
    <t xml:space="preserve">საკონსულტაციო, სანოტარო, თარჯიმნის და თარგმნის მომსახურების ხარჯი
</t>
  </si>
  <si>
    <t xml:space="preserve">ტრანსპორტის, ტექნიკისა და იარაღის ქსპლუატაციის და მოვლა-შენახვის არაკლასიფიცირებული ხარჯები
</t>
  </si>
  <si>
    <t>მცირეფასიანი ინსტრუმენტებისა და ხელსაწყოების შეძენა შენახვის ხარჯი</t>
  </si>
  <si>
    <t>სამსახურებრივი ცხოველების მოვლა-შენახვასთან და აღკაზმულობასთან დაკავშირებული ხარჯი</t>
  </si>
  <si>
    <t>5. სახელმწიფო შესყიდვების გეგმით გათვალისწინებული ჯამური თანხა ლარი:</t>
  </si>
  <si>
    <t>I კვარტალი</t>
  </si>
  <si>
    <t>შესყიდვების გეგმა სულ:</t>
  </si>
  <si>
    <t>ბიუჯეტი სულ:</t>
  </si>
  <si>
    <t>სამუშაო ტანსაცმელი, სპეცტანსაცმელი და აქსესუარები</t>
  </si>
  <si>
    <t>ტყავის, ტექსტილის, რეზინისა და პლასტმასის ნარჩენი</t>
  </si>
  <si>
    <t>გადახდის თარიღი</t>
  </si>
  <si>
    <t>გამაგრილებელი და სავენტილაციო მოწყობილობები</t>
  </si>
  <si>
    <t>დასახელება</t>
  </si>
  <si>
    <t>III კვარტალი</t>
  </si>
  <si>
    <t>ქსელები</t>
  </si>
  <si>
    <t>შენობის დასრულების სამუშაოები</t>
  </si>
  <si>
    <t xml:space="preserve">მართვისა და კონტროლის სისტემების მონტაჟი </t>
  </si>
  <si>
    <t>3. შემსყიდველი ორგანიზაციის დასახელება:  თ.ს.ს.უ. გ.ჯვანიას სახელობის პედიატრიის აკადემიური კლინიკა</t>
  </si>
  <si>
    <t>ტექნიკური შემოწმება, ანალიზი და საკონსულტაციო მომსახურებები</t>
  </si>
  <si>
    <t>საინჟინრო მომსახურებები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</si>
  <si>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</si>
  <si>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სულ: ასიგნება</t>
  </si>
  <si>
    <t>მოსაკრებლები</t>
  </si>
  <si>
    <t>სოციალური უზრუნველყოფა (დახმარება, ბიულეტინი)</t>
  </si>
  <si>
    <t>2.8.2.1.15</t>
  </si>
  <si>
    <t>კომუნალური ხარჯი</t>
  </si>
  <si>
    <t>სხვა დანარჩენ საქონელსა და მომსახურებაზე გაწეული დანარჩენი ხარჯი (სამეცნიერო-კვლევითი ხარჯი)</t>
  </si>
  <si>
    <t>გრანტები</t>
  </si>
  <si>
    <t>2.8.2.1.1</t>
  </si>
  <si>
    <t>2.8.2.1.2</t>
  </si>
  <si>
    <t>2.8.2.1.3</t>
  </si>
  <si>
    <t>2.8.2.1.4</t>
  </si>
  <si>
    <t>2.8.2.1.5</t>
  </si>
  <si>
    <t>2.8.2.1.7</t>
  </si>
  <si>
    <t>2.8.2.1.8</t>
  </si>
  <si>
    <t>2.8.2.1.9</t>
  </si>
  <si>
    <t>2.8.2.1.11</t>
  </si>
  <si>
    <t>2.8.2.1.12</t>
  </si>
  <si>
    <t>2.8.2.1.13</t>
  </si>
  <si>
    <t>2.8.2.1.16</t>
  </si>
  <si>
    <t>2.8.2.1.18</t>
  </si>
  <si>
    <t>2.8.2.2</t>
  </si>
  <si>
    <t>31.1.1.1.</t>
  </si>
  <si>
    <t>საცხოვრებელი შენობები</t>
  </si>
  <si>
    <t>ოპტიკური ხელსაწყო (პროექტორი)</t>
  </si>
  <si>
    <t>31.1.3</t>
  </si>
  <si>
    <t>31.1.3.2</t>
  </si>
  <si>
    <t>31.1.3.2.1</t>
  </si>
  <si>
    <t>31.1.3.2.2</t>
  </si>
  <si>
    <t>სხვა არამატერიალური ძირითადი აქტივები</t>
  </si>
  <si>
    <t>ლიცენზიები</t>
  </si>
  <si>
    <t>ვალდებულებების კლება</t>
  </si>
  <si>
    <t>ნაშთი პერიოდი ბოლოს</t>
  </si>
  <si>
    <t>პერსონალის დაზღვევის ხარჯი</t>
  </si>
  <si>
    <t xml:space="preserve">მოსწავლეთა ვაუჩერების ხარჯი </t>
  </si>
  <si>
    <t>სახელმწიფო სასწავლო გრანტების ხარჯი</t>
  </si>
  <si>
    <t>სახელმწიფო სასწავლო სტიპენდიების ხარჯი</t>
  </si>
  <si>
    <t>ქონების გადასადის ხარჯი</t>
  </si>
  <si>
    <t>მოგების გადასახადის ხარჯი</t>
  </si>
  <si>
    <t>სხვადასხვა კაპიტალური ხარჯები</t>
  </si>
  <si>
    <t>სასამართლოებისა და სხვა კვაზი-სასამართლო ორგანოების გადაწყვეტილებიტ დაკისრებული საარსრულებო ხარჯი</t>
  </si>
  <si>
    <t>შენობა-ნაგებობების დაზღვევის ხარჯი</t>
  </si>
  <si>
    <t>დანადგარების დაზღვევის ხარჯი</t>
  </si>
  <si>
    <t>სატრანსპორტო საშუალებების დაზღვევის ხარჯი</t>
  </si>
  <si>
    <t>პრეზიდენტის სახელობის სტიპენდიის ხარჯი</t>
  </si>
  <si>
    <t>პრეზიდენტის სახელობის სამეცნიერო გრანტების ხარჯი</t>
  </si>
  <si>
    <t xml:space="preserve">გადასახადები გარდა საშემოსავლო და საქონლის ღირებულებაში აღრიცხული დღგ და საბაჟო მოსაკრებლისა </t>
  </si>
  <si>
    <t>სხვა სახელობის სტიპენდიიებს ხარჯი</t>
  </si>
  <si>
    <t>სხვადასხვა მიმდინარე ხარჯების სხვა დანარჩენი მიმდინარე ხარჯი</t>
  </si>
  <si>
    <t>ნაშთი პერიოდი დასაწყისში</t>
  </si>
  <si>
    <t>მიმდინარე პერიოდის შემოსავალი</t>
  </si>
  <si>
    <t>საკუთარი</t>
  </si>
  <si>
    <t>ბიუჯეტი</t>
  </si>
  <si>
    <t>სულ შემოსავალი</t>
  </si>
  <si>
    <t>შტატით გათვალისწინებულ მომუშავეთა რიცხოვნობა</t>
  </si>
  <si>
    <t>შტატგარეშე მომუშავეთა რიცხოვნობა</t>
  </si>
  <si>
    <t>ადმინისტრაციოული პერსონალი</t>
  </si>
  <si>
    <t>აკადემიური პერსონალი</t>
  </si>
  <si>
    <t>ადმინისტრაციოული პერსონალი (კლინიკები, ინსტიტუტები)</t>
  </si>
  <si>
    <t>კლინიკები, ინსტიტუტები</t>
  </si>
  <si>
    <t>ხელფასის მატება</t>
  </si>
  <si>
    <t>თსსუ -ს გ. ჟვანიას სახელობის პედიატრიის აკადემიური კლინიკა</t>
  </si>
  <si>
    <t>(ლარი)</t>
  </si>
  <si>
    <t xml:space="preserve">დანართი </t>
  </si>
  <si>
    <t>I კვ</t>
  </si>
  <si>
    <t>II კვ</t>
  </si>
  <si>
    <t>III კვ</t>
  </si>
  <si>
    <t>IV კვ</t>
  </si>
  <si>
    <t>კვარტალი</t>
  </si>
  <si>
    <t xml:space="preserve">საკასო შესრულება </t>
  </si>
  <si>
    <t>ყველა კვარტლის  ნაშთი</t>
  </si>
  <si>
    <t xml:space="preserve">ფაქტიური </t>
  </si>
  <si>
    <t xml:space="preserve">საკასო </t>
  </si>
  <si>
    <t>II კვარტალი</t>
  </si>
  <si>
    <t>I V კვარტალი</t>
  </si>
  <si>
    <t xml:space="preserve">ფაქტიური შესრულება                                  </t>
  </si>
  <si>
    <t>337</t>
  </si>
  <si>
    <t>კონტროლი</t>
  </si>
  <si>
    <t>642</t>
  </si>
  <si>
    <t>383</t>
  </si>
  <si>
    <t>384</t>
  </si>
  <si>
    <t>343</t>
  </si>
  <si>
    <t>181</t>
  </si>
  <si>
    <t>397</t>
  </si>
  <si>
    <t>425</t>
  </si>
  <si>
    <t>არამატერიალური ძირითადი აქტივები</t>
  </si>
  <si>
    <t>395</t>
  </si>
  <si>
    <t>398</t>
  </si>
  <si>
    <t>314</t>
  </si>
  <si>
    <t>184</t>
  </si>
  <si>
    <t>922</t>
  </si>
  <si>
    <t>392</t>
  </si>
  <si>
    <t>2.2.6</t>
  </si>
  <si>
    <t>905</t>
  </si>
  <si>
    <t>907</t>
  </si>
  <si>
    <t>სპეციალური ტანსაცმელი და აქსესუარები</t>
  </si>
  <si>
    <t>საბარგო ნივთები, სასარაჯო ნაკეთობები, ტომრები და ჩანთები</t>
  </si>
  <si>
    <t>ნაბეჭდი წიგნები, ბროშურები და საინფორმაციო ფურცლები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</si>
  <si>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</si>
  <si>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</si>
  <si>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თამაშები და სათამაშოები; ატრაქციონები</t>
  </si>
  <si>
    <t>ფიზიკური მახასიათებლების კონტროლის ხელსაწყოები</t>
  </si>
  <si>
    <t>ოპტიკური ხელსაწყოები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</si>
  <si>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</si>
  <si>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სატრენინგო მომსახურებები</t>
  </si>
  <si>
    <t>1. შედგენის თარიღი:  13.12.2016 წელი</t>
  </si>
  <si>
    <t xml:space="preserve">  4. დაფინანსების წყარო: 2017 წლის საკუთარი შემოსავლები  </t>
  </si>
  <si>
    <r>
      <t xml:space="preserve">ფაქტიური ათვისება                            </t>
    </r>
    <r>
      <rPr>
        <b/>
        <sz val="26"/>
        <color rgb="FFFF0000"/>
        <rFont val="Calibri"/>
        <family val="2"/>
        <scheme val="minor"/>
      </rPr>
      <t>%</t>
    </r>
  </si>
  <si>
    <t>ჩარხები</t>
  </si>
  <si>
    <t>426</t>
  </si>
  <si>
    <t>სამშენებლო-სამონტაჟო სამუშაოები</t>
  </si>
  <si>
    <t>ნაშთი გამოცხადებული შესყიდვებიდან CPV კოდზე</t>
  </si>
  <si>
    <t>გამოცხადებული შესყიდვები                             CPV კოდზე</t>
  </si>
  <si>
    <t xml:space="preserve">2,2,3,6 </t>
  </si>
  <si>
    <t>რადიოტელეფონიის, რადიოსატელეგრაფო, რადიო- და ტელემაუწყებლობის აპარატურა</t>
  </si>
  <si>
    <t>მომსახურებები ეკოლოგიის სფეროში</t>
  </si>
  <si>
    <t>799</t>
  </si>
  <si>
    <t xml:space="preserve">SPA,  SMP ან  CMR </t>
  </si>
  <si>
    <t>249</t>
  </si>
  <si>
    <t>სუფთა ქიმიკატები და სხვადასხვა ქიმიური ნივთიერებების პროდუქტები</t>
  </si>
  <si>
    <t>საკასო ხარჯი                             CPV კოდზე</t>
  </si>
  <si>
    <t>719</t>
  </si>
  <si>
    <t>ლაბორატორიული მომსახურებები</t>
  </si>
  <si>
    <t>საკასო  ნაშთი   CPV კოდზე</t>
  </si>
  <si>
    <t>505</t>
  </si>
  <si>
    <t>504</t>
  </si>
  <si>
    <t>421</t>
  </si>
  <si>
    <t>909</t>
  </si>
  <si>
    <t>დასუფთავება და სანიტარიული მომსახურება</t>
  </si>
  <si>
    <t>331</t>
  </si>
  <si>
    <t>2018 წლის ბიუჯეტი</t>
  </si>
  <si>
    <t>დამატებული ღირებულების გადასახადის ხარჯი</t>
  </si>
  <si>
    <t>507</t>
  </si>
  <si>
    <t>ბუნებრივი წყალი</t>
  </si>
  <si>
    <t>411</t>
  </si>
  <si>
    <t>438</t>
  </si>
  <si>
    <t>191</t>
  </si>
  <si>
    <t>2019 წლის სახელმწიფო შესყიდვების წლიური გეგმა</t>
  </si>
  <si>
    <t>bi</t>
  </si>
  <si>
    <t>ba</t>
  </si>
  <si>
    <t>bc</t>
  </si>
  <si>
    <t>be</t>
  </si>
  <si>
    <t>bg</t>
  </si>
  <si>
    <t>al</t>
  </si>
  <si>
    <t>ჟ-2/1</t>
  </si>
  <si>
    <t>ჟ-2/2</t>
  </si>
  <si>
    <t>ჟ-2/5</t>
  </si>
  <si>
    <t>ჟ-2/6</t>
  </si>
  <si>
    <t>ჟ-2/7</t>
  </si>
  <si>
    <t>ჟ-2/8</t>
  </si>
  <si>
    <t>ჟ-2/9</t>
  </si>
  <si>
    <t>შესყიდვის ტიპი</t>
  </si>
  <si>
    <t>ელექტრონული ტენდერი</t>
  </si>
  <si>
    <t>ჟ-2/11</t>
  </si>
  <si>
    <t>ჟ-2/10</t>
  </si>
  <si>
    <t>ჟ-2/12</t>
  </si>
  <si>
    <t>ჟ-2/15</t>
  </si>
  <si>
    <t>ჟ-2/14</t>
  </si>
  <si>
    <t>ჟ-2/13</t>
  </si>
  <si>
    <t>ჟ-2/16</t>
  </si>
  <si>
    <t>ჟ-2/18</t>
  </si>
  <si>
    <t>ჟ-2/17</t>
  </si>
  <si>
    <t>ჟ-2/19</t>
  </si>
  <si>
    <t>ჟ-2/22</t>
  </si>
  <si>
    <t>ჟ-2/21</t>
  </si>
  <si>
    <t>ჟ-2/24</t>
  </si>
  <si>
    <t>ჟ-2/20</t>
  </si>
  <si>
    <t xml:space="preserve"> </t>
  </si>
  <si>
    <t>ჟ-2/23</t>
  </si>
  <si>
    <t>ჟ-2/25</t>
  </si>
  <si>
    <t>ხელშეკრულების #</t>
  </si>
  <si>
    <t>საკასო შესრულება</t>
  </si>
  <si>
    <t>კლასიფიკატორის კოდი</t>
  </si>
  <si>
    <t>#</t>
  </si>
  <si>
    <t xml:space="preserve"> I კვარტალი</t>
  </si>
  <si>
    <t xml:space="preserve"> II კვარტალი</t>
  </si>
  <si>
    <t xml:space="preserve"> III კვარტალი</t>
  </si>
  <si>
    <t xml:space="preserve"> IV კვარტალი</t>
  </si>
  <si>
    <t>ჟ-2/26</t>
  </si>
  <si>
    <t>ჟ-2/27</t>
  </si>
  <si>
    <t>ჟ-2/28</t>
  </si>
  <si>
    <t>ჟ-2/29</t>
  </si>
  <si>
    <t>ჟ-2/30</t>
  </si>
  <si>
    <t>ჟ-2/31</t>
  </si>
  <si>
    <t>ფაქტიური შესრულება</t>
  </si>
  <si>
    <t>2020 წელი</t>
  </si>
  <si>
    <t>ხელშეკრულების ღირებულება</t>
  </si>
  <si>
    <t>ივანე კერვალიშვილი</t>
  </si>
  <si>
    <t>გამა გ</t>
  </si>
  <si>
    <t>დასუფთავება</t>
  </si>
  <si>
    <t>უ-1/81</t>
  </si>
  <si>
    <t>შპს "სტიმერი ორთქლით დასუფთავების სამსახური"</t>
  </si>
  <si>
    <t>33600000</t>
  </si>
  <si>
    <t>მედიკამენტი</t>
  </si>
  <si>
    <t>კონსოლიდირებული ტენდერი</t>
  </si>
  <si>
    <t>27.01.2021</t>
  </si>
  <si>
    <t>შპს "პსპ ფარმა"</t>
  </si>
  <si>
    <t>31.12.2021</t>
  </si>
  <si>
    <t>CON200000324  CON200000324-00002</t>
  </si>
  <si>
    <t>CON200000341 CON200000341-00009</t>
  </si>
  <si>
    <t>ჟ-1/3</t>
  </si>
  <si>
    <t>ჟ-1/2</t>
  </si>
  <si>
    <t>ჟ-1/4</t>
  </si>
  <si>
    <t xml:space="preserve"> CON200000385 CON200000385-00007</t>
  </si>
  <si>
    <t>ჟ-1/5</t>
  </si>
  <si>
    <t>CON200000370 ON200000370-00008</t>
  </si>
  <si>
    <t>ჟ-1/6</t>
  </si>
  <si>
    <t xml:space="preserve"> CON200000369 CON200000369-00007</t>
  </si>
  <si>
    <t>ჟ-1/7</t>
  </si>
  <si>
    <t>02.02.2021</t>
  </si>
  <si>
    <t>CON200000336 CON200000336-00005</t>
  </si>
  <si>
    <t>ჟ-1/8</t>
  </si>
  <si>
    <t>CON200000332 CON200000332-00005</t>
  </si>
  <si>
    <t>ჟ-1/9</t>
  </si>
  <si>
    <t>CON200000333  CON200000333-00006</t>
  </si>
  <si>
    <t>ჟ-1/10</t>
  </si>
  <si>
    <t>ჟ-1/11</t>
  </si>
  <si>
    <t xml:space="preserve"> CON200000334 CON200000334-00006</t>
  </si>
  <si>
    <t>CON200000357 CON200000357-00006</t>
  </si>
  <si>
    <t>CON200000368 CON200000368-00013</t>
  </si>
  <si>
    <t>ჟ-1/12</t>
  </si>
  <si>
    <t>ჟ-1/13</t>
  </si>
  <si>
    <t>CON200000344 CON200000344-00012</t>
  </si>
  <si>
    <t>09134200</t>
  </si>
  <si>
    <t>გენერატორის საწვავი</t>
  </si>
  <si>
    <t>ჟ-1/1</t>
  </si>
  <si>
    <t>25.12.2021</t>
  </si>
  <si>
    <t>სს "სოკარ ჯორჯია პეტროლიუმი"</t>
  </si>
  <si>
    <t>ლაბორატორიული მომსახურება</t>
  </si>
  <si>
    <t>გამარტივებული შესყიდვა</t>
  </si>
  <si>
    <t xml:space="preserve"> CON200000296 CON200000296-00010</t>
  </si>
  <si>
    <t>J-3/1</t>
  </si>
  <si>
    <t>06.01.2021</t>
  </si>
  <si>
    <t>შპს "აკად. ვ. წითლანაძის სახელობის რევმატოლოგიის სამეცნიერო-პრაქტიკული ცენტრი"</t>
  </si>
  <si>
    <t>22.01.2021</t>
  </si>
  <si>
    <t>J-3/2</t>
  </si>
  <si>
    <t>სს "ევექსის ჰოსპიტლები" -  ი. ციციშვილის სახელობის ბავშვთა კლინიკა</t>
  </si>
  <si>
    <t>14.01.2021</t>
  </si>
  <si>
    <t>CCMR210002102</t>
  </si>
  <si>
    <t>CMR210002106</t>
  </si>
  <si>
    <t>J-3/3</t>
  </si>
  <si>
    <t>20.01.2021</t>
  </si>
  <si>
    <t>სს "ინფექციური პათოლოგიის, შიდსისა და კლინიკური იმუნოლოგიიის სამედიცინო-პრაქტიკული ცენტრი"</t>
  </si>
  <si>
    <t>CMR210009253</t>
  </si>
  <si>
    <t>ლაბორატორიული რეაქტივი</t>
  </si>
  <si>
    <t>J-3/4</t>
  </si>
  <si>
    <t>შპს "დელტამედ ჯორჯია"</t>
  </si>
  <si>
    <t>J-3/5</t>
  </si>
  <si>
    <t>J-3/6</t>
  </si>
  <si>
    <t>J-3/7</t>
  </si>
  <si>
    <t>J-3/8</t>
  </si>
  <si>
    <t>CMR210009266</t>
  </si>
  <si>
    <t>ხელთათმანები</t>
  </si>
  <si>
    <t>21.01.2021</t>
  </si>
  <si>
    <t>სს "გეფა"</t>
  </si>
  <si>
    <t>26.01.2021</t>
  </si>
  <si>
    <t>CMR210009273 SMP210000157</t>
  </si>
  <si>
    <t>CMR210011505 SMP210000157</t>
  </si>
  <si>
    <t>ფარმაცევტული პროდუქტები</t>
  </si>
  <si>
    <t>შპს "ავერსი-ფარმა"</t>
  </si>
  <si>
    <t>CMR210013986</t>
  </si>
  <si>
    <t>შპს "ევრომედლაბი"</t>
  </si>
  <si>
    <t>CMR210011533</t>
  </si>
  <si>
    <t>J-3/9</t>
  </si>
  <si>
    <t>J-3/10</t>
  </si>
  <si>
    <t>25.01.2021</t>
  </si>
  <si>
    <t>სს კომპანია "მედინსერვი"</t>
  </si>
  <si>
    <t>28.01.2021</t>
  </si>
  <si>
    <t>CMR210013031</t>
  </si>
  <si>
    <t>04.02.2021</t>
  </si>
  <si>
    <t>შპს "ჰუმან დიაგნოსტიკ ჯორჯია"</t>
  </si>
  <si>
    <t>CMR210026630</t>
  </si>
  <si>
    <t>J-3/11</t>
  </si>
  <si>
    <t>07.02.2021</t>
  </si>
  <si>
    <t>CMR210028074</t>
  </si>
  <si>
    <t>J-3/13</t>
  </si>
  <si>
    <t>10.02.2021</t>
  </si>
  <si>
    <t>24.02.2021</t>
  </si>
  <si>
    <t>CMR210029942</t>
  </si>
  <si>
    <t>J-3/14</t>
  </si>
  <si>
    <t>11.02.2021</t>
  </si>
  <si>
    <t>16.02.2021</t>
  </si>
  <si>
    <t>CMR210030611</t>
  </si>
  <si>
    <t>J-3/15</t>
  </si>
  <si>
    <t>შპს "ნეიროგენეტიკისა და მეტაბოლიზმის ცენტრი"</t>
  </si>
  <si>
    <t>25.02.2021</t>
  </si>
  <si>
    <t>CMR210033585</t>
  </si>
  <si>
    <t>J-3/16</t>
  </si>
  <si>
    <t>15.02.2021</t>
  </si>
  <si>
    <t>18.02.2021</t>
  </si>
  <si>
    <t>CMR210031668</t>
  </si>
  <si>
    <t>J-3/17</t>
  </si>
  <si>
    <t>17.02.2021</t>
  </si>
  <si>
    <t>19.02.2021</t>
  </si>
  <si>
    <t>CMR210032850</t>
  </si>
  <si>
    <t>J-3/18</t>
  </si>
  <si>
    <t>CMR210032904</t>
  </si>
  <si>
    <t>24.01.2021</t>
  </si>
  <si>
    <t>CMR210033930</t>
  </si>
  <si>
    <t>J-3/19</t>
  </si>
  <si>
    <t>J-3/20</t>
  </si>
  <si>
    <t xml:space="preserve">სს "ტუბერკულოზისა და ფილტვის დაავადებათა ეროვნული ცენტრი" </t>
  </si>
  <si>
    <t>22.02.2021</t>
  </si>
  <si>
    <t>10.03.2021</t>
  </si>
  <si>
    <t>CMR210034514</t>
  </si>
  <si>
    <t>J-3/21</t>
  </si>
  <si>
    <t>J-3/22</t>
  </si>
  <si>
    <t>01.03.2021</t>
  </si>
  <si>
    <t>CMR210034516</t>
  </si>
  <si>
    <t>CMR210035734</t>
  </si>
  <si>
    <t>J-3/23</t>
  </si>
  <si>
    <t>02.03.2021</t>
  </si>
  <si>
    <t>CMR210035737</t>
  </si>
  <si>
    <t>J-3/24</t>
  </si>
  <si>
    <t>შპს "გენეზისი"</t>
  </si>
  <si>
    <t>15.03.2021</t>
  </si>
  <si>
    <t>J-3/26</t>
  </si>
  <si>
    <t>CMR210036379</t>
  </si>
  <si>
    <t>CMR210040469</t>
  </si>
  <si>
    <t>ჟ-1/14</t>
  </si>
  <si>
    <t>ჟ-1/15</t>
  </si>
  <si>
    <t>ჟ-1/16</t>
  </si>
  <si>
    <t>ჟ-1/17</t>
  </si>
  <si>
    <t>08.02.2021</t>
  </si>
  <si>
    <t>CON200000322 CON200000322-00007</t>
  </si>
  <si>
    <t>CON200000352 CON200000352-00012</t>
  </si>
  <si>
    <t>CON200000375 CON200000375-00006</t>
  </si>
  <si>
    <t>CON200000376  CON200000376-00013</t>
  </si>
  <si>
    <t>ჟ-1/18</t>
  </si>
  <si>
    <t>ჟ-1/19</t>
  </si>
  <si>
    <t>ჟ-1/20</t>
  </si>
  <si>
    <t>CON200000388  CON200000388-00009</t>
  </si>
  <si>
    <t>CON200000404  CON200000404-00004</t>
  </si>
  <si>
    <t>12.02.2021</t>
  </si>
  <si>
    <t>CON200000345   CON200000345-000219</t>
  </si>
  <si>
    <t>ჟ-1/21</t>
  </si>
  <si>
    <t>CON200000361    CON200000361-00004</t>
  </si>
  <si>
    <t>ჟ-1/22</t>
  </si>
  <si>
    <t>CON200000398    CON200000398-00007</t>
  </si>
  <si>
    <t>ჟ-1/23</t>
  </si>
  <si>
    <t>CON200000407    CON200000407-00006</t>
  </si>
  <si>
    <t>ჟ-1/24</t>
  </si>
  <si>
    <t>CON200000328     CON200000328-00009</t>
  </si>
  <si>
    <t>ჟ-1/25</t>
  </si>
  <si>
    <t>CON200000329     CON200000329-00012</t>
  </si>
  <si>
    <t>ჟ-1/26</t>
  </si>
  <si>
    <t>CON200000343 CON200000343-00022</t>
  </si>
  <si>
    <t>ჟ-1/27</t>
  </si>
  <si>
    <t xml:space="preserve"> CON200000366 CON200000366-00006</t>
  </si>
  <si>
    <t>ჟ-1/28</t>
  </si>
  <si>
    <t xml:space="preserve"> CON200000381 CON200000381-00008</t>
  </si>
  <si>
    <t>დეზობარიერები</t>
  </si>
  <si>
    <t>ჟ-1/29</t>
  </si>
  <si>
    <t>შპს "საქართველოს იმპორტ-ექსპორტი"</t>
  </si>
  <si>
    <t xml:space="preserve"> CON200000310 CON200000310-00072</t>
  </si>
  <si>
    <t>მინიჭებული აქვს სტატუსი "შესრულებული ხელშეკრულება"</t>
  </si>
  <si>
    <t>0576693475</t>
  </si>
  <si>
    <t>23.02.2021</t>
  </si>
  <si>
    <t>ჟ-1/30</t>
  </si>
  <si>
    <t>შპს "ტაურუს+"</t>
  </si>
  <si>
    <t>CON200000316 CON200000316-00074</t>
  </si>
  <si>
    <t>0576040231</t>
  </si>
  <si>
    <t>სამედიცინო ჟანგბადი</t>
  </si>
  <si>
    <t>NAT200017043</t>
  </si>
  <si>
    <t>25.11.2020</t>
  </si>
  <si>
    <t>შპს "მედ პროჯექტ"</t>
  </si>
  <si>
    <t>რიგის მართვის სისტემის ტექნიკური მომსახურება</t>
  </si>
  <si>
    <t>ჟ-2/3</t>
  </si>
  <si>
    <t>შპს "ენ ჯი თი გრუპ"</t>
  </si>
  <si>
    <t>NAT200017066</t>
  </si>
  <si>
    <t>79700000</t>
  </si>
  <si>
    <t>დაცვის მომსახურება</t>
  </si>
  <si>
    <t>შპს "ალგანი"</t>
  </si>
  <si>
    <t>ჟ-2/4</t>
  </si>
  <si>
    <t>26.11.2020</t>
  </si>
  <si>
    <t>NAT200017041</t>
  </si>
  <si>
    <t>დღენაკლულთა რეტინოპათიის მკურნალობა დევაცუზუმბის (ავასტინი) ინექცია მინისებრ სხეულში.</t>
  </si>
  <si>
    <t>85100000</t>
  </si>
  <si>
    <t>ჯანდაცვის სფეროს მომსახურებები (ეკგ)</t>
  </si>
  <si>
    <t>NAT200017598</t>
  </si>
  <si>
    <t>02.12.2020</t>
  </si>
  <si>
    <t>შპს "ნიუ ჰოსპიტალსი"</t>
  </si>
  <si>
    <t>ინტერნეტი</t>
  </si>
  <si>
    <t>NAT200019131</t>
  </si>
  <si>
    <t>J-2/6</t>
  </si>
  <si>
    <t>29.12.2020</t>
  </si>
  <si>
    <t>NAT200020041</t>
  </si>
  <si>
    <t>22.12.2020</t>
  </si>
  <si>
    <t>ააიპ "ჯოენის სახელობის სამედიცინო ცენტრი"</t>
  </si>
  <si>
    <t>მრტ კვლევა</t>
  </si>
  <si>
    <t>NAT200019501</t>
  </si>
  <si>
    <t>28.12.2020</t>
  </si>
  <si>
    <t>ააიპ "ნიუ ვიჟენ საუნივერსიტეტო ჰოსპიტალი"</t>
  </si>
  <si>
    <t>საიტის მომსახურება</t>
  </si>
  <si>
    <t>NAT200020163</t>
  </si>
  <si>
    <t>შპს სქილერსი</t>
  </si>
  <si>
    <t>0571000605</t>
  </si>
  <si>
    <t>0571544090</t>
  </si>
  <si>
    <t>0571002172</t>
  </si>
  <si>
    <t>0570797861</t>
  </si>
  <si>
    <t>0571349344</t>
  </si>
  <si>
    <t>სს "სილქნეტი"</t>
  </si>
  <si>
    <t>ტელევიზია</t>
  </si>
  <si>
    <t xml:space="preserve">CMR200149915
</t>
  </si>
  <si>
    <t>72 0123563</t>
  </si>
  <si>
    <t>72 1727262</t>
  </si>
  <si>
    <t>12.03.2021</t>
  </si>
  <si>
    <t>3/85</t>
  </si>
  <si>
    <t>წნევის სხვაობის საზომი ხელსაწყო</t>
  </si>
  <si>
    <t>CMR210026797</t>
  </si>
  <si>
    <t>ჟ-3/12</t>
  </si>
  <si>
    <t>შპს "დუალმაინდ"</t>
  </si>
  <si>
    <t>0574845574</t>
  </si>
  <si>
    <t>0573246201</t>
  </si>
  <si>
    <t>0575472130</t>
  </si>
  <si>
    <t>0574756758</t>
  </si>
  <si>
    <t>სალარო აპარატები</t>
  </si>
  <si>
    <t>3/7</t>
  </si>
  <si>
    <t>შპს "ჯორჯიან სერვის ნეთვორქი"</t>
  </si>
  <si>
    <t>31.1.2021</t>
  </si>
  <si>
    <t>მ/ჩ</t>
  </si>
  <si>
    <t>04.03.2021</t>
  </si>
  <si>
    <t xml:space="preserve">CMR210026859
SMP210000217 </t>
  </si>
  <si>
    <t>057575191</t>
  </si>
  <si>
    <t>0575866987</t>
  </si>
  <si>
    <t>0575931878</t>
  </si>
  <si>
    <t>0575867942</t>
  </si>
  <si>
    <t>057644390</t>
  </si>
  <si>
    <t>0571312882</t>
  </si>
  <si>
    <t>23.03.2021</t>
  </si>
  <si>
    <t>J-3/27</t>
  </si>
  <si>
    <t>მედიკამენტები</t>
  </si>
  <si>
    <t>CMR210042847</t>
  </si>
  <si>
    <t>16.03.2021</t>
  </si>
  <si>
    <t>19.03.2021</t>
  </si>
  <si>
    <t>0580609757</t>
  </si>
  <si>
    <t>17.03.2021</t>
  </si>
  <si>
    <t>0573456672</t>
  </si>
  <si>
    <t>05.02.2021</t>
  </si>
  <si>
    <t>0582433584</t>
  </si>
  <si>
    <t>25.03.2021</t>
  </si>
  <si>
    <t>26.03.2021</t>
  </si>
  <si>
    <t>J-3/28</t>
  </si>
  <si>
    <t>CMR210042849</t>
  </si>
  <si>
    <t>.</t>
  </si>
  <si>
    <t>J-3/29</t>
  </si>
  <si>
    <t xml:space="preserve">CMR210042855
</t>
  </si>
  <si>
    <t>J-3/30</t>
  </si>
  <si>
    <t>სს "ევექსის ჰოსპიტლები" -  მ. იაშვილის სახელობის ბავშვთა ცენტრალური საავადმყოფო</t>
  </si>
  <si>
    <t>30.03.2021</t>
  </si>
  <si>
    <t xml:space="preserve">CMR210046231
</t>
  </si>
  <si>
    <t>PCR კვლევა</t>
  </si>
  <si>
    <t>J-3/31</t>
  </si>
  <si>
    <t xml:space="preserve">სს ,,ინფექციური პათოლოგიის, შიდსისა და კლინიკური იმუნოლოგიის სამეცნიერო-პრაქტიკული ცენტრი“ </t>
  </si>
  <si>
    <t xml:space="preserve">CMR210046236
</t>
  </si>
  <si>
    <t>J-3/32</t>
  </si>
  <si>
    <t>24.03.2021</t>
  </si>
  <si>
    <t>29.03.2021</t>
  </si>
  <si>
    <t>CMR210046239
SMP210000803</t>
  </si>
  <si>
    <t>J-3/33</t>
  </si>
  <si>
    <t>შპს "დენსტალ დენტი"</t>
  </si>
  <si>
    <t>0583112939</t>
  </si>
  <si>
    <t>უბისთეზინი</t>
  </si>
  <si>
    <t>CMR210046532</t>
  </si>
  <si>
    <t>J-3/34</t>
  </si>
  <si>
    <t>შპს ,,ალერგიისა და იმუნოლოგიის ცენტრი“</t>
  </si>
  <si>
    <t>31.03.2021</t>
  </si>
  <si>
    <t>ჰისტამინი</t>
  </si>
  <si>
    <t>CMR210046244</t>
  </si>
  <si>
    <t>0583358174</t>
  </si>
  <si>
    <t>რეაქტივი</t>
  </si>
  <si>
    <t>J-3/35</t>
  </si>
  <si>
    <t>0582305864</t>
  </si>
  <si>
    <t>CMR210046249</t>
  </si>
  <si>
    <t>0580671922</t>
  </si>
  <si>
    <t>0580675613</t>
  </si>
  <si>
    <t>0577099586</t>
  </si>
  <si>
    <t>0576948108</t>
  </si>
  <si>
    <t>0576721026</t>
  </si>
  <si>
    <t>26.02.2021</t>
  </si>
  <si>
    <t>0579535946</t>
  </si>
  <si>
    <t>0579542917</t>
  </si>
  <si>
    <t>11.03.2021</t>
  </si>
  <si>
    <t>ი/მ "ნანი მელაშვილი"</t>
  </si>
  <si>
    <t>0580391748</t>
  </si>
  <si>
    <t>CMR210038421</t>
  </si>
  <si>
    <t>კაბელები, მავთულები</t>
  </si>
  <si>
    <t>3/13</t>
  </si>
  <si>
    <t>აკუმლატორები (გენერატორისათვის)</t>
  </si>
  <si>
    <t>CMR210037003</t>
  </si>
  <si>
    <t>ჟ-3/25</t>
  </si>
  <si>
    <t>შპს "ალფა ფორვარდი"</t>
  </si>
  <si>
    <t>0577531259</t>
  </si>
  <si>
    <t>27.02.2021</t>
  </si>
  <si>
    <t>სისხლის პროდუქტები</t>
  </si>
  <si>
    <t>NAT200017662</t>
  </si>
  <si>
    <t>1/14-პ21</t>
  </si>
  <si>
    <t>15.12.2021</t>
  </si>
  <si>
    <t>შპს "ჰემა-2012"</t>
  </si>
  <si>
    <t>0581242326</t>
  </si>
  <si>
    <t>18.03.2021</t>
  </si>
  <si>
    <t>05706658287</t>
  </si>
  <si>
    <t>0570853066</t>
  </si>
  <si>
    <t>0570784581</t>
  </si>
  <si>
    <t>0574527063</t>
  </si>
  <si>
    <t>0574449947</t>
  </si>
  <si>
    <t>0571449759</t>
  </si>
  <si>
    <t>29.01.2021</t>
  </si>
  <si>
    <t>0573341553</t>
  </si>
  <si>
    <t>0572761895</t>
  </si>
  <si>
    <t>0575342712</t>
  </si>
  <si>
    <t>0575778316</t>
  </si>
  <si>
    <t>0576814799</t>
  </si>
  <si>
    <t>0576592841</t>
  </si>
  <si>
    <t>0576195913</t>
  </si>
  <si>
    <t>0578419037</t>
  </si>
  <si>
    <t>0579390364</t>
  </si>
  <si>
    <t>09.03.2021</t>
  </si>
  <si>
    <t>0577860915</t>
  </si>
  <si>
    <t>0577600646</t>
  </si>
  <si>
    <t>058051313</t>
  </si>
  <si>
    <t>0580191518</t>
  </si>
  <si>
    <t>13.03.2021</t>
  </si>
  <si>
    <t>05825555803</t>
  </si>
  <si>
    <t>0582504505</t>
  </si>
  <si>
    <t>0583219624</t>
  </si>
  <si>
    <t>0582520318</t>
  </si>
  <si>
    <t>0582101587</t>
  </si>
  <si>
    <t>0577021570</t>
  </si>
  <si>
    <t>0577218201</t>
  </si>
  <si>
    <t>0577440680</t>
  </si>
  <si>
    <t>05774311168</t>
  </si>
  <si>
    <t>0580734450</t>
  </si>
  <si>
    <t>0573150958</t>
  </si>
  <si>
    <t>71 2706309</t>
  </si>
  <si>
    <t>01.02.2021</t>
  </si>
  <si>
    <t>0572096493</t>
  </si>
  <si>
    <t>03.02.2021</t>
  </si>
  <si>
    <t>71 2703148</t>
  </si>
  <si>
    <t>71 2715177</t>
  </si>
  <si>
    <t>0574706918</t>
  </si>
  <si>
    <t>4148169</t>
  </si>
  <si>
    <t>დოზიმეტრებით მომსახურება</t>
  </si>
  <si>
    <t>NAT200007165</t>
  </si>
  <si>
    <t>1/88-პ20</t>
  </si>
  <si>
    <t>18.05.2020</t>
  </si>
  <si>
    <t>შპს "რადიაციული ტექნოლოგიების და უსაფრთხოების ცენტრი"</t>
  </si>
  <si>
    <t>31.05.2020</t>
  </si>
  <si>
    <t>71 3168239</t>
  </si>
  <si>
    <t>17.02.021</t>
  </si>
  <si>
    <t>0576615206</t>
  </si>
  <si>
    <t>0574824169</t>
  </si>
  <si>
    <t>0574824157</t>
  </si>
  <si>
    <t>0574824163</t>
  </si>
  <si>
    <t>0574824167</t>
  </si>
  <si>
    <t>0575426791</t>
  </si>
  <si>
    <t>0574824133</t>
  </si>
  <si>
    <t>0577344065</t>
  </si>
  <si>
    <t>72 0799936</t>
  </si>
  <si>
    <t>0577118277</t>
  </si>
  <si>
    <t>0577118683</t>
  </si>
  <si>
    <t>72 1169467</t>
  </si>
  <si>
    <t>05.03.2021</t>
  </si>
  <si>
    <t>72 0882903</t>
  </si>
  <si>
    <t>72 0895597</t>
  </si>
  <si>
    <t>72 0946147</t>
  </si>
  <si>
    <t>0577344064</t>
  </si>
  <si>
    <t>05789191194</t>
  </si>
  <si>
    <t>0579191817</t>
  </si>
  <si>
    <t>0578305884</t>
  </si>
  <si>
    <t>0578305925</t>
  </si>
  <si>
    <t>03.03.2021</t>
  </si>
  <si>
    <t>0578305926</t>
  </si>
  <si>
    <t>0578305920</t>
  </si>
  <si>
    <t>0578305919</t>
  </si>
  <si>
    <t>0578305921</t>
  </si>
  <si>
    <t>0579440275</t>
  </si>
  <si>
    <t>0579775162</t>
  </si>
  <si>
    <t>0580026761</t>
  </si>
  <si>
    <t>0580025766</t>
  </si>
  <si>
    <t>0583111600</t>
  </si>
  <si>
    <t>01.04.2021</t>
  </si>
  <si>
    <t>0583111616</t>
  </si>
  <si>
    <t>0583111502</t>
  </si>
  <si>
    <t>0583047833</t>
  </si>
  <si>
    <t>0582615457</t>
  </si>
  <si>
    <t>0581808352</t>
  </si>
  <si>
    <t>22.03.2021</t>
  </si>
  <si>
    <t>0581925075</t>
  </si>
  <si>
    <t>0581925073</t>
  </si>
  <si>
    <t>71 2707616</t>
  </si>
  <si>
    <t>0579673586</t>
  </si>
  <si>
    <t>ჟ-1/31</t>
  </si>
  <si>
    <t>თერმომეტრები</t>
  </si>
  <si>
    <t>CON210000152 CON210000152-00009</t>
  </si>
  <si>
    <t>ჟ-1/32</t>
  </si>
  <si>
    <t>ჟ-1/33</t>
  </si>
  <si>
    <t>CON200000434  CON200000434-00032</t>
  </si>
  <si>
    <t>CON200000396 CON200000396-00018</t>
  </si>
  <si>
    <t>ჟ-1/34</t>
  </si>
  <si>
    <t>ჟ-1/35</t>
  </si>
  <si>
    <t>სამედიცინო მარლა</t>
  </si>
  <si>
    <t>CON200000289 CON200000289-00016</t>
  </si>
  <si>
    <t xml:space="preserve"> CON200000437 CON200000437-00005</t>
  </si>
  <si>
    <t>ჟ-1/36</t>
  </si>
  <si>
    <t>ჟ-1/37</t>
  </si>
  <si>
    <t>ჟ-1/38</t>
  </si>
  <si>
    <t>02.01.2021</t>
  </si>
  <si>
    <t xml:space="preserve">CON200000354  CON200000354-00032 </t>
  </si>
  <si>
    <t>02.04.2021</t>
  </si>
  <si>
    <t>CON210000153 CON210000153-00004</t>
  </si>
  <si>
    <t>CON210000154 CON210000154-00004</t>
  </si>
  <si>
    <t>სამედიცინო კომბინიზონი</t>
  </si>
  <si>
    <t>NAT200020636</t>
  </si>
  <si>
    <t>შპს "ჯეო პორტალი"</t>
  </si>
  <si>
    <t>სიმენსის კარტრიჯები</t>
  </si>
  <si>
    <t>NAT210000928</t>
  </si>
  <si>
    <t>კტ-ს მომსახურება</t>
  </si>
  <si>
    <r>
      <t xml:space="preserve">შპს </t>
    </r>
    <r>
      <rPr>
        <b/>
        <sz val="11"/>
        <color theme="1"/>
        <rFont val="Arial"/>
        <family val="2"/>
      </rPr>
      <t>"TMD"</t>
    </r>
  </si>
  <si>
    <t xml:space="preserve"> NAT210002153</t>
  </si>
  <si>
    <t>კოაგულომეტრის ნაწილი</t>
  </si>
  <si>
    <t>NAT210002164</t>
  </si>
  <si>
    <t>შპს "4 ჰოსპიტალს"</t>
  </si>
  <si>
    <t>14.04.2021</t>
  </si>
  <si>
    <t>სამედიცინო სახარჯი მასალები 1 (სტოპკოკი)</t>
  </si>
  <si>
    <t>სამედიცინო სახარჯი მასალები 2 (ერთჯერადი ზეწარი)</t>
  </si>
  <si>
    <t>სამედიცინო სახარჯი მასალები 3 (დამაგრძელებელი)</t>
  </si>
  <si>
    <t>NAT210002716</t>
  </si>
  <si>
    <t>შპს "ვესტფარმ"</t>
  </si>
  <si>
    <t>NAT210002718</t>
  </si>
  <si>
    <t>NAT210002719</t>
  </si>
  <si>
    <t>შპს "პი.ემ.ჯი"</t>
  </si>
  <si>
    <t>იმუნოფერმენტული ანალიზატორის რეაქტივები 2</t>
  </si>
  <si>
    <t>NAT210002809</t>
  </si>
  <si>
    <t>ტესტ-სისტემები</t>
  </si>
  <si>
    <t>NAT210002821</t>
  </si>
  <si>
    <t>შპს "მედ მარკ ექსპრესი"</t>
  </si>
  <si>
    <t>შპს "უსტა"</t>
  </si>
  <si>
    <t>ლითიუმ-ჰეპარინიანი შპრიცები</t>
  </si>
  <si>
    <t>NAT210003229</t>
  </si>
  <si>
    <t>სამედიცინო სახარჯი მასალები 5 (გლუკომეტრის ჩხირები)</t>
  </si>
  <si>
    <t>NAT210003230</t>
  </si>
  <si>
    <t>სამედიცინო სახარჯი მასალები 6 (ამბუ)</t>
  </si>
  <si>
    <t>NAT210003241</t>
  </si>
  <si>
    <t>შპს "მოწინავე სამედიცინო ტექნოლოგიები და სერვისი"</t>
  </si>
  <si>
    <t>NAT210003365</t>
  </si>
  <si>
    <t>რადიაციული გარემოს შემოწმება</t>
  </si>
  <si>
    <t>NAT210003794</t>
  </si>
  <si>
    <t>შპს რადიაციული ტექნოლოგიების და უსაფრთხოების ცენტრი</t>
  </si>
  <si>
    <t>სისიმექსის რეაქტივები</t>
  </si>
  <si>
    <t>NAT210004604</t>
  </si>
  <si>
    <t>შპს "მირკო"</t>
  </si>
  <si>
    <t>ტრავმატოლოგიური სახარჯი მასალები</t>
  </si>
  <si>
    <t>NAT210004676</t>
  </si>
  <si>
    <t>სისიმექსის მომსახურება</t>
  </si>
  <si>
    <t>NAT210004732</t>
  </si>
  <si>
    <t>ლაბორატორიული მომსახურებვა</t>
  </si>
  <si>
    <t>NAT210004841</t>
  </si>
  <si>
    <t>NAT210005453</t>
  </si>
  <si>
    <t>რენტგენის დოზის მონიტორი DAP</t>
  </si>
  <si>
    <t>NAT210005457</t>
  </si>
  <si>
    <t>ბიოქიმიური რეაქტივი</t>
  </si>
  <si>
    <t>ბიოქიმიური ანალიზატორის სახარჯი მასალა</t>
  </si>
  <si>
    <t>NAT210006061</t>
  </si>
  <si>
    <t>NAT210006021</t>
  </si>
  <si>
    <t>საოპერაციო ხალათები</t>
  </si>
  <si>
    <t>NAT200016406</t>
  </si>
  <si>
    <t>შპს "დებსთაილი"</t>
  </si>
  <si>
    <t>13.01.2021</t>
  </si>
  <si>
    <t>0574024921</t>
  </si>
  <si>
    <t>09.02.2021</t>
  </si>
  <si>
    <t>საგარანტიო პერიოდი</t>
  </si>
  <si>
    <t>0575257031</t>
  </si>
  <si>
    <t>0576656270</t>
  </si>
  <si>
    <t>0579472578</t>
  </si>
  <si>
    <t>0579911873</t>
  </si>
  <si>
    <t>0579813303</t>
  </si>
  <si>
    <t>0582615469</t>
  </si>
  <si>
    <t>0579811518</t>
  </si>
  <si>
    <t>058187226</t>
  </si>
  <si>
    <t>0580635987</t>
  </si>
  <si>
    <t>ნარჩენების გატანა</t>
  </si>
  <si>
    <t>შპს "მედიკალ ტექნოლოჯი"</t>
  </si>
  <si>
    <t>1/7</t>
  </si>
  <si>
    <t>NAT200018372</t>
  </si>
  <si>
    <t>71 2872006</t>
  </si>
  <si>
    <t>რეცხვა</t>
  </si>
  <si>
    <t>NAT200018216</t>
  </si>
  <si>
    <t>1/19-პ21</t>
  </si>
  <si>
    <t>შპს "ლაუნდრი 2014"</t>
  </si>
  <si>
    <t>71 2664903</t>
  </si>
  <si>
    <t>31.01.2021</t>
  </si>
  <si>
    <t>72 0778791</t>
  </si>
  <si>
    <t>28.02.2021</t>
  </si>
  <si>
    <t>სატელეფონო მომსახურება</t>
  </si>
  <si>
    <t>NAT200017756</t>
  </si>
  <si>
    <t>15.12.2020</t>
  </si>
  <si>
    <t>1/6</t>
  </si>
  <si>
    <t>შპს "ახალი ქსელები"</t>
  </si>
  <si>
    <t>71 2892324</t>
  </si>
  <si>
    <t>72 1177931</t>
  </si>
  <si>
    <t>NAT190023408</t>
  </si>
  <si>
    <t>1/4</t>
  </si>
  <si>
    <t>20.12.2020</t>
  </si>
  <si>
    <t>71 2892323</t>
  </si>
  <si>
    <t>72 1177930</t>
  </si>
  <si>
    <t>კარტრიჯების დამუხტვა</t>
  </si>
  <si>
    <t>NAT200020091</t>
  </si>
  <si>
    <t>1/17</t>
  </si>
  <si>
    <t>შპს "პარაგონი"</t>
  </si>
  <si>
    <t>72 1110557</t>
  </si>
  <si>
    <t>72 2481490</t>
  </si>
  <si>
    <t>71 2434113</t>
  </si>
  <si>
    <t>საფოსტო მომსახურება</t>
  </si>
  <si>
    <t>NAT200020087</t>
  </si>
  <si>
    <t>1/14</t>
  </si>
  <si>
    <t>შპს "საქართველოს ფოსტა"</t>
  </si>
  <si>
    <t>71 3162878</t>
  </si>
  <si>
    <t>08.302.2021</t>
  </si>
  <si>
    <t>72 1260493</t>
  </si>
  <si>
    <t>0583462070</t>
  </si>
  <si>
    <t>72 2621215</t>
  </si>
  <si>
    <t>02..04.2021</t>
  </si>
  <si>
    <t>72 2749670</t>
  </si>
  <si>
    <t>72 2706003</t>
  </si>
  <si>
    <t>0583461106</t>
  </si>
  <si>
    <t>0583074663</t>
  </si>
  <si>
    <t>0583338798</t>
  </si>
  <si>
    <t>0583132379</t>
  </si>
  <si>
    <t>0583152031</t>
  </si>
  <si>
    <t>J-3/37</t>
  </si>
  <si>
    <t>შპს "გოლდმედი"</t>
  </si>
  <si>
    <t>სამედიცინო სახარჯი მასალები</t>
  </si>
  <si>
    <t xml:space="preserve">CMR210049117 SMP210000976 </t>
  </si>
  <si>
    <t>0583584532</t>
  </si>
  <si>
    <t>72 2626934</t>
  </si>
  <si>
    <t>0568892522</t>
  </si>
  <si>
    <t>10.01.2021</t>
  </si>
  <si>
    <t>12.01.2021</t>
  </si>
  <si>
    <t>0568299409</t>
  </si>
  <si>
    <t>05.01.2021</t>
  </si>
  <si>
    <t>0569832618</t>
  </si>
  <si>
    <t>15.01.2021</t>
  </si>
  <si>
    <t>056955712</t>
  </si>
  <si>
    <t>0569142896</t>
  </si>
  <si>
    <t>11.01.2021</t>
  </si>
  <si>
    <t>0568389282</t>
  </si>
  <si>
    <t>05.01.021</t>
  </si>
  <si>
    <t>0470152055</t>
  </si>
  <si>
    <t>18.01.2021</t>
  </si>
  <si>
    <t>პრინტერების ტექნიკური მომსახურება</t>
  </si>
  <si>
    <t>NAT210002200</t>
  </si>
  <si>
    <t>1/33</t>
  </si>
  <si>
    <t>შპს "ჯეობიტი"</t>
  </si>
  <si>
    <t>72 2531861</t>
  </si>
  <si>
    <t>შპს "ბედი.ჯი"</t>
  </si>
  <si>
    <t xml:space="preserve"> NAT200020182</t>
  </si>
  <si>
    <t>სხვადასხვა სახის კომპიუტერული აქსესუარები</t>
  </si>
  <si>
    <t>1/16</t>
  </si>
  <si>
    <t>0574647018</t>
  </si>
  <si>
    <t>1/32</t>
  </si>
  <si>
    <t>ი/მ "შალვა დაშნიანი"</t>
  </si>
  <si>
    <t xml:space="preserve"> NAT210001576</t>
  </si>
  <si>
    <t>ხელსაწყოები, საკეტები  და ა.შ.</t>
  </si>
  <si>
    <t>0582286377</t>
  </si>
  <si>
    <t>1/34</t>
  </si>
  <si>
    <r>
      <t xml:space="preserve">შპს </t>
    </r>
    <r>
      <rPr>
        <b/>
        <sz val="11"/>
        <color theme="1"/>
        <rFont val="Arial"/>
        <family val="2"/>
      </rPr>
      <t>"el-group"</t>
    </r>
  </si>
  <si>
    <t>NAT210002473</t>
  </si>
  <si>
    <t>სანათები და გასანათებელი მოწყობილობები</t>
  </si>
  <si>
    <t>0581763201</t>
  </si>
  <si>
    <t>შპს "თეგეტა მოტორსი"</t>
  </si>
  <si>
    <t>0572524317</t>
  </si>
  <si>
    <t>ზეთები და ფილტრები</t>
  </si>
  <si>
    <t xml:space="preserve">CON5
</t>
  </si>
  <si>
    <t>72 3751255</t>
  </si>
  <si>
    <t>0584692170</t>
  </si>
  <si>
    <t>06.04.2021</t>
  </si>
  <si>
    <t>16.04.2021</t>
  </si>
  <si>
    <t>0584692153</t>
  </si>
  <si>
    <t>0584692151</t>
  </si>
  <si>
    <t>0585070416</t>
  </si>
  <si>
    <t>07.04.2021</t>
  </si>
  <si>
    <t>0584979337</t>
  </si>
  <si>
    <t>0584980294</t>
  </si>
  <si>
    <t>0585910215</t>
  </si>
  <si>
    <t>12.04.2021</t>
  </si>
  <si>
    <t>13.04.2021</t>
  </si>
  <si>
    <t>0586126012</t>
  </si>
  <si>
    <t>0586126000</t>
  </si>
  <si>
    <t>72 3762031</t>
  </si>
  <si>
    <t>15.04.2021</t>
  </si>
  <si>
    <t>0586051208</t>
  </si>
  <si>
    <t>J-3/38</t>
  </si>
  <si>
    <t>J-3/40</t>
  </si>
  <si>
    <t>J-3/41</t>
  </si>
  <si>
    <t>შპს "საბა"</t>
  </si>
  <si>
    <t>0586207964</t>
  </si>
  <si>
    <t>ფარმაცევტული პროდუქტები (სპეც. კონტროლი)</t>
  </si>
  <si>
    <t>CMR210054252</t>
  </si>
  <si>
    <t>0581851742</t>
  </si>
  <si>
    <t>72 3628910</t>
  </si>
  <si>
    <t>72 3199349</t>
  </si>
  <si>
    <t>4243576</t>
  </si>
  <si>
    <t>04.04.2021</t>
  </si>
  <si>
    <t>0584996327</t>
  </si>
  <si>
    <t>შპს "მედიქალ მარქეთ"</t>
  </si>
  <si>
    <t>გვამის ჩანთები</t>
  </si>
  <si>
    <t>ჟ-3/39</t>
  </si>
  <si>
    <t>CMR210051505</t>
  </si>
  <si>
    <t>72 3131354</t>
  </si>
  <si>
    <t>05.04.2021</t>
  </si>
  <si>
    <t>72 3131353</t>
  </si>
  <si>
    <t>ი/მ ნანი მელაშვილი</t>
  </si>
  <si>
    <t>NAT210003208</t>
  </si>
  <si>
    <t>სხვადასხვა სახის ქარხნული წარმოების მასალა</t>
  </si>
  <si>
    <t>24.03.2022</t>
  </si>
  <si>
    <t>0584466202</t>
  </si>
  <si>
    <t>1/36</t>
  </si>
  <si>
    <t>საკანონმდებლო მაცნეს მომსახურება</t>
  </si>
  <si>
    <t>უნომრო</t>
  </si>
  <si>
    <t>12.04.2022</t>
  </si>
  <si>
    <t>სსიპ საქართველოს საკანონმდებლო მაცნე"</t>
  </si>
  <si>
    <t>CMR210054183</t>
  </si>
  <si>
    <t>0586125966</t>
  </si>
  <si>
    <t>0584692169</t>
  </si>
  <si>
    <t>21.04.2021</t>
  </si>
  <si>
    <t>0584692149</t>
  </si>
  <si>
    <t>0584978575</t>
  </si>
  <si>
    <t>CMR210050358</t>
  </si>
  <si>
    <t>ი/მ ბექა ოდიშარია</t>
  </si>
  <si>
    <t>3/14</t>
  </si>
  <si>
    <t>ბარები</t>
  </si>
  <si>
    <t>CMR210046413</t>
  </si>
  <si>
    <t>0584480725</t>
  </si>
  <si>
    <t>08.04.2021</t>
  </si>
  <si>
    <t>72 2877268</t>
  </si>
  <si>
    <t>028.04.2021</t>
  </si>
  <si>
    <t>72 0861316</t>
  </si>
  <si>
    <t>0583828407</t>
  </si>
  <si>
    <t>0584770087</t>
  </si>
  <si>
    <t>72 2854254</t>
  </si>
  <si>
    <t>0584622160</t>
  </si>
  <si>
    <t>0584398019</t>
  </si>
  <si>
    <t>058419682</t>
  </si>
  <si>
    <t>058391934</t>
  </si>
  <si>
    <t>0583602341</t>
  </si>
  <si>
    <t>სს "საქკაბელი"</t>
  </si>
  <si>
    <t>NAT210004021</t>
  </si>
  <si>
    <t>კაბელები</t>
  </si>
  <si>
    <t>1/42</t>
  </si>
  <si>
    <t>02.04.2012</t>
  </si>
  <si>
    <t>31.05.2021</t>
  </si>
  <si>
    <t>0586479151</t>
  </si>
  <si>
    <t>19.04.2021</t>
  </si>
  <si>
    <t>ჟ-1/39</t>
  </si>
  <si>
    <t>ჟ-1/40</t>
  </si>
  <si>
    <t>0586126024</t>
  </si>
  <si>
    <t>სამედიცინო ნიღბები</t>
  </si>
  <si>
    <t>31.06.2021</t>
  </si>
  <si>
    <t>CON200000287  CON200000287-00228</t>
  </si>
  <si>
    <t>06.4.2021</t>
  </si>
  <si>
    <t>0586379010</t>
  </si>
  <si>
    <t>CMR210054255</t>
  </si>
  <si>
    <t>72 4034105</t>
  </si>
  <si>
    <t>20.04.2021</t>
  </si>
  <si>
    <t>22.04.2021</t>
  </si>
  <si>
    <t>72 3995020</t>
  </si>
  <si>
    <t>სს "ფრანს ავტო"</t>
  </si>
  <si>
    <t>ავტომანქანების ტექ. მომსახურება</t>
  </si>
  <si>
    <t>3/8</t>
  </si>
  <si>
    <t xml:space="preserve">CMR200041866
</t>
  </si>
  <si>
    <t>18.02.2020</t>
  </si>
  <si>
    <t>31.12.2022</t>
  </si>
  <si>
    <t>72 3857036</t>
  </si>
  <si>
    <t>შპს "ბუგასი"</t>
  </si>
  <si>
    <t>3/19</t>
  </si>
  <si>
    <t>CMR210050445</t>
  </si>
  <si>
    <t>საიზოლაციო აქსესუარები, კაბელ-არხები</t>
  </si>
  <si>
    <t>0587996681</t>
  </si>
  <si>
    <t>26.04.2021</t>
  </si>
  <si>
    <t>0587512421</t>
  </si>
  <si>
    <t>23.04.2021</t>
  </si>
  <si>
    <t>0586595525</t>
  </si>
  <si>
    <t>0587790909</t>
  </si>
  <si>
    <t>27.04.2021</t>
  </si>
  <si>
    <t>0588915923</t>
  </si>
  <si>
    <t>0588346836</t>
  </si>
  <si>
    <t>72 4148174</t>
  </si>
  <si>
    <t>0588071741</t>
  </si>
  <si>
    <t>0587996644</t>
  </si>
  <si>
    <t>0587860389</t>
  </si>
  <si>
    <t>CON210000180</t>
  </si>
  <si>
    <t>0587996677</t>
  </si>
  <si>
    <t>26.04.2021.</t>
  </si>
  <si>
    <t>0587954565</t>
  </si>
  <si>
    <t>0587755163</t>
  </si>
  <si>
    <t>0587661903</t>
  </si>
  <si>
    <t>0587740156</t>
  </si>
  <si>
    <t>სს ,,ინფექციური პათოლოგიის, შიდსისა და კლინიკური იმუნოლოოგიის სამეცნიერპ პრაქტიკული ცენტრი"</t>
  </si>
  <si>
    <t>შპს "ორთო მედიკალ ჯგუფი"</t>
  </si>
  <si>
    <t>31.12..2021</t>
  </si>
  <si>
    <t>სამედიცინო შირმა 3</t>
  </si>
  <si>
    <t>NAT210006249</t>
  </si>
  <si>
    <t>ფარი და რესპირატორი 3</t>
  </si>
  <si>
    <t xml:space="preserve"> NAT210006331</t>
  </si>
  <si>
    <t xml:space="preserve">ქსელში დასაერთებელი მონაცემების სათავსისა (მონაცემთა შენახვის სისტემა, NAS) და მყარი დისკების შესყიდვა 
</t>
  </si>
  <si>
    <t>NAT210006400</t>
  </si>
  <si>
    <t>შპს "დუ-აითი"</t>
  </si>
  <si>
    <t>15.06.2021</t>
  </si>
  <si>
    <t>ლაბორატორიული სახარჯი მასალები</t>
  </si>
  <si>
    <t>NAT210007831</t>
  </si>
  <si>
    <t>28.04.2021</t>
  </si>
  <si>
    <t>ქირურგიული ძაფები (ანტისეპტიკური)</t>
  </si>
  <si>
    <t>NAT210007926</t>
  </si>
  <si>
    <t>თეთრეული</t>
  </si>
  <si>
    <t>29.04.2021</t>
  </si>
  <si>
    <t>ნარჩენების (ინვენტარის) გატანა</t>
  </si>
  <si>
    <t xml:space="preserve"> NAT210006624</t>
  </si>
  <si>
    <t>J-3/42</t>
  </si>
  <si>
    <t>03.04.2021</t>
  </si>
  <si>
    <t>ჟ-1/41</t>
  </si>
  <si>
    <t>ჟ-1/42</t>
  </si>
  <si>
    <t>ჟ-1/43</t>
  </si>
  <si>
    <t>ჟ-1/44</t>
  </si>
  <si>
    <t xml:space="preserve"> CON210000195 CON210000195-00002</t>
  </si>
  <si>
    <t>31.04.2021</t>
  </si>
  <si>
    <t>CON210000196 CON210000196-00004</t>
  </si>
  <si>
    <t>CON210000198 CON210000198-00005</t>
  </si>
  <si>
    <t>ჟ-1/45</t>
  </si>
  <si>
    <t>CON210000201 CON210000201-00005</t>
  </si>
  <si>
    <t>ჟ-1/46</t>
  </si>
  <si>
    <t xml:space="preserve"> CON210000182  CON210000182-00003</t>
  </si>
  <si>
    <t>ბახილები</t>
  </si>
  <si>
    <t xml:space="preserve"> CON210000145 CON210000145-00021</t>
  </si>
  <si>
    <t>J-3/43</t>
  </si>
  <si>
    <t>J-3/44</t>
  </si>
  <si>
    <t>07.05.2021</t>
  </si>
  <si>
    <t>04.05.2021</t>
  </si>
  <si>
    <t>CON200000320 CON200000320-00129 CON200000320-00130</t>
  </si>
  <si>
    <t>09200000
42900000</t>
  </si>
  <si>
    <t>ჟ-2/33</t>
  </si>
  <si>
    <t>18.05.2021</t>
  </si>
  <si>
    <t>შპს "ვატექი"</t>
  </si>
  <si>
    <t>07.06.2021</t>
  </si>
  <si>
    <t>ჟ-2/32</t>
  </si>
  <si>
    <t>14.05.2021</t>
  </si>
  <si>
    <t>შპს "ნილუ"</t>
  </si>
  <si>
    <t>13.06.2021</t>
  </si>
  <si>
    <t>0590057274</t>
  </si>
  <si>
    <t>02.05.2021</t>
  </si>
  <si>
    <t>11.05.2021</t>
  </si>
  <si>
    <t>0589762658</t>
  </si>
  <si>
    <t>0591412068</t>
  </si>
  <si>
    <t>10.05.2021</t>
  </si>
  <si>
    <t>13.05.2021</t>
  </si>
  <si>
    <t>0590345749</t>
  </si>
  <si>
    <t>05.05.2021</t>
  </si>
  <si>
    <t>0590235532</t>
  </si>
  <si>
    <t>0591146050</t>
  </si>
  <si>
    <t>09.05.2021</t>
  </si>
  <si>
    <t>0589034875</t>
  </si>
  <si>
    <t>0589265940</t>
  </si>
  <si>
    <t>0589436860</t>
  </si>
  <si>
    <t>CMR210060141</t>
  </si>
  <si>
    <t>0589337344</t>
  </si>
  <si>
    <t>058895226</t>
  </si>
  <si>
    <t>72 4308847</t>
  </si>
  <si>
    <t>0589214297</t>
  </si>
  <si>
    <t>0589159206</t>
  </si>
  <si>
    <t>0589159203</t>
  </si>
  <si>
    <t>0589159207</t>
  </si>
  <si>
    <t>0589217520</t>
  </si>
  <si>
    <t>0589215078</t>
  </si>
  <si>
    <t>0588359736</t>
  </si>
  <si>
    <t>058859739</t>
  </si>
  <si>
    <t>0588499866</t>
  </si>
  <si>
    <t>0588205744</t>
  </si>
  <si>
    <t>0588048755</t>
  </si>
  <si>
    <t>0588050104</t>
  </si>
  <si>
    <t>0588050718</t>
  </si>
  <si>
    <t>72 4319815</t>
  </si>
  <si>
    <t>72 4957990</t>
  </si>
  <si>
    <t>06.05.2021</t>
  </si>
  <si>
    <t>72 4705468</t>
  </si>
  <si>
    <t>72 4667094</t>
  </si>
  <si>
    <t>72 4845680</t>
  </si>
  <si>
    <t>72 4570354</t>
  </si>
  <si>
    <t>30.04.2021</t>
  </si>
  <si>
    <t>72 4704214</t>
  </si>
  <si>
    <t>72 4678687</t>
  </si>
  <si>
    <t>72 5041691</t>
  </si>
  <si>
    <t>72 5041692</t>
  </si>
  <si>
    <t>72 4904964</t>
  </si>
  <si>
    <t>0590263171</t>
  </si>
  <si>
    <t>0590263169</t>
  </si>
  <si>
    <t>0590306997</t>
  </si>
  <si>
    <t>0590306606</t>
  </si>
  <si>
    <t>0590401575</t>
  </si>
  <si>
    <t>0590154502</t>
  </si>
  <si>
    <t>72 5539154</t>
  </si>
  <si>
    <t>12.05.2021</t>
  </si>
  <si>
    <t>0591925358</t>
  </si>
  <si>
    <t>72 5090928</t>
  </si>
  <si>
    <t>0591441140</t>
  </si>
  <si>
    <t>24.05.2021</t>
  </si>
  <si>
    <t>0590178663</t>
  </si>
  <si>
    <t>CMR210061777</t>
  </si>
  <si>
    <t>0590178666</t>
  </si>
  <si>
    <t>0590629639</t>
  </si>
  <si>
    <t>0590263166</t>
  </si>
  <si>
    <t>0590263173</t>
  </si>
  <si>
    <t>0590263172</t>
  </si>
  <si>
    <t>72 5630965</t>
  </si>
  <si>
    <t>ტელეფონის აპარატები და სადენები</t>
  </si>
  <si>
    <t>1/53</t>
  </si>
  <si>
    <t>0589403933</t>
  </si>
  <si>
    <t>შპს "სენა მოტორსი"</t>
  </si>
  <si>
    <t>72 5474079</t>
  </si>
  <si>
    <t>NAT200019690</t>
  </si>
  <si>
    <t>1/15</t>
  </si>
  <si>
    <t>J-3/45</t>
  </si>
  <si>
    <t>J-3/46</t>
  </si>
  <si>
    <t>20.05.2021</t>
  </si>
  <si>
    <t>ჟ-1/47</t>
  </si>
  <si>
    <t>ჟ-1/48</t>
  </si>
  <si>
    <t>შპს"გოლდმედი"</t>
  </si>
  <si>
    <t>ჟ-1/49</t>
  </si>
  <si>
    <t>შპს "ვალდაუ"</t>
  </si>
  <si>
    <t>ჟ-1/50</t>
  </si>
  <si>
    <t>შპს "ემ აი დი"</t>
  </si>
  <si>
    <t>30.09.2021</t>
  </si>
  <si>
    <t>სტომატოლოგიური სახარჯი მასალა</t>
  </si>
  <si>
    <t>NAT210008195</t>
  </si>
  <si>
    <t>კათეტერები (პიკლაინი) 3</t>
  </si>
  <si>
    <t>0592020386</t>
  </si>
  <si>
    <t>21.05.2021</t>
  </si>
  <si>
    <t>0592191036</t>
  </si>
  <si>
    <t>0592716872</t>
  </si>
  <si>
    <t>17.05.2021</t>
  </si>
  <si>
    <t>0592369634</t>
  </si>
  <si>
    <t>0592162024</t>
  </si>
  <si>
    <t>0591671371</t>
  </si>
  <si>
    <t>0592359192</t>
  </si>
  <si>
    <t>0592915335</t>
  </si>
  <si>
    <t>72 5935247</t>
  </si>
  <si>
    <t>19.05.2021</t>
  </si>
  <si>
    <t>72 5683110</t>
  </si>
  <si>
    <t>72 5681202</t>
  </si>
  <si>
    <t>სისმექსის ნაწილი</t>
  </si>
  <si>
    <t>NAT210009068</t>
  </si>
  <si>
    <t>გასაშლელი სავარძლები</t>
  </si>
  <si>
    <t>NAT210009137</t>
  </si>
  <si>
    <t>ბიოუსაფრთხოების კარადის გამოცდა</t>
  </si>
  <si>
    <t>CD და DVD დისკები</t>
  </si>
  <si>
    <t xml:space="preserve"> NAT210009136</t>
  </si>
  <si>
    <t xml:space="preserve"> NAT210009224</t>
  </si>
  <si>
    <t>ლაპარასკოპის სინათლის წყარო</t>
  </si>
  <si>
    <t>28.05.2021</t>
  </si>
  <si>
    <t>NAT210009398</t>
  </si>
  <si>
    <t>სახანაძრო სისტემიოს და კამერების საპროექტო-სახარჯთაღრიცხვო მომსახურება</t>
  </si>
  <si>
    <t>შპს "ელ+"</t>
  </si>
  <si>
    <t>27.05.2021</t>
  </si>
  <si>
    <t>შპს "ლატეკი"</t>
  </si>
  <si>
    <t>25.05.2021</t>
  </si>
  <si>
    <t>ჟ-2/34</t>
  </si>
  <si>
    <t>ჟ-2/35</t>
  </si>
  <si>
    <t>02.06.2021</t>
  </si>
  <si>
    <t>შპს "დიამედი"</t>
  </si>
  <si>
    <t>ჟ-2/36</t>
  </si>
  <si>
    <t>03.06.2021</t>
  </si>
  <si>
    <t>შპს "ფირსთ მედი"</t>
  </si>
  <si>
    <t>ჟ-3/49</t>
  </si>
  <si>
    <t>01.06.2021</t>
  </si>
  <si>
    <t xml:space="preserve">ფარმაცევტული პროდუქტები </t>
  </si>
  <si>
    <t>ჟ-3/50</t>
  </si>
  <si>
    <t>შპს "ბიოლენდი"</t>
  </si>
  <si>
    <t>ფარმაცევტული პროდუქტები (სადეზინფექციო სითხე)</t>
  </si>
  <si>
    <t>ჟ-3/51</t>
  </si>
  <si>
    <t>08.06.2021</t>
  </si>
  <si>
    <t>05938827764</t>
  </si>
  <si>
    <t>0594573222</t>
  </si>
  <si>
    <t>0594480478</t>
  </si>
  <si>
    <t>0594480474</t>
  </si>
  <si>
    <t>0594506403</t>
  </si>
  <si>
    <t>0593827370</t>
  </si>
  <si>
    <t>0593261621</t>
  </si>
  <si>
    <t>0593937630</t>
  </si>
  <si>
    <t>0594434858</t>
  </si>
  <si>
    <t>0593179672</t>
  </si>
  <si>
    <t>0594480477</t>
  </si>
  <si>
    <t>059366654</t>
  </si>
  <si>
    <t>0596113639</t>
  </si>
  <si>
    <t>04.06.2021</t>
  </si>
  <si>
    <t>0596068292</t>
  </si>
  <si>
    <t>0595828106</t>
  </si>
  <si>
    <t xml:space="preserve">CMR210069549
</t>
  </si>
  <si>
    <t>0595093349</t>
  </si>
  <si>
    <t>0595356482</t>
  </si>
  <si>
    <t>0594974542</t>
  </si>
  <si>
    <t>0594997590</t>
  </si>
  <si>
    <t>0594882264</t>
  </si>
  <si>
    <t>26.05.2021</t>
  </si>
  <si>
    <t>0594829136</t>
  </si>
  <si>
    <t>0594692508</t>
  </si>
  <si>
    <t>0594619196</t>
  </si>
  <si>
    <t>0594466796</t>
  </si>
  <si>
    <t>0594319328</t>
  </si>
  <si>
    <t>0594319381</t>
  </si>
  <si>
    <t>0594344703</t>
  </si>
  <si>
    <t>72 6350451</t>
  </si>
  <si>
    <t>72 6578024</t>
  </si>
  <si>
    <t>72 6454818</t>
  </si>
  <si>
    <t>726619508</t>
  </si>
  <si>
    <t>72 6492519</t>
  </si>
  <si>
    <t>72 6583225</t>
  </si>
  <si>
    <t>72  6599008</t>
  </si>
  <si>
    <t>72 6767125</t>
  </si>
  <si>
    <t>4350182</t>
  </si>
  <si>
    <t>0593214975</t>
  </si>
  <si>
    <t>CMR210065391</t>
  </si>
  <si>
    <t>72 6493716</t>
  </si>
  <si>
    <t>0590798206</t>
  </si>
  <si>
    <t xml:space="preserve">CMR210061778
</t>
  </si>
  <si>
    <t xml:space="preserve">CMR210065387
</t>
  </si>
  <si>
    <t>0593561621</t>
  </si>
  <si>
    <t>72 6964273</t>
  </si>
  <si>
    <t>72 6964272</t>
  </si>
  <si>
    <t>72 6986574</t>
  </si>
  <si>
    <t>0596738113</t>
  </si>
  <si>
    <t>11.06.2021</t>
  </si>
  <si>
    <t>CMR210071243</t>
  </si>
  <si>
    <t>0597877043</t>
  </si>
  <si>
    <t>09.06.2021</t>
  </si>
  <si>
    <t>0596442371</t>
  </si>
  <si>
    <t>0596442375</t>
  </si>
  <si>
    <t>0596442392</t>
  </si>
  <si>
    <t>0596442377</t>
  </si>
  <si>
    <t>0596442398</t>
  </si>
  <si>
    <t>0596339327</t>
  </si>
  <si>
    <t>0596005218</t>
  </si>
  <si>
    <t>0596442389</t>
  </si>
  <si>
    <t>05973113695</t>
  </si>
  <si>
    <t>0597178985</t>
  </si>
  <si>
    <t>0597178978</t>
  </si>
  <si>
    <t>0596312086</t>
  </si>
  <si>
    <t>72 6871201</t>
  </si>
  <si>
    <t>0596339976</t>
  </si>
  <si>
    <t>10.06.2021</t>
  </si>
  <si>
    <t>0595746938</t>
  </si>
  <si>
    <t>CMR210069564</t>
  </si>
  <si>
    <t>ქირურგიურლი ჩარება</t>
  </si>
  <si>
    <t>ჟ-3/52</t>
  </si>
  <si>
    <t>14.06.2021</t>
  </si>
  <si>
    <t>0596003009</t>
  </si>
  <si>
    <t>05896992235</t>
  </si>
  <si>
    <t>0595992848</t>
  </si>
  <si>
    <t>0595991316</t>
  </si>
  <si>
    <t>0596550317</t>
  </si>
  <si>
    <t>0596572601</t>
  </si>
  <si>
    <t>0596551051</t>
  </si>
  <si>
    <t>0596147022</t>
  </si>
  <si>
    <t>0596236891</t>
  </si>
  <si>
    <t>72 7591622</t>
  </si>
  <si>
    <t>0596339676</t>
  </si>
  <si>
    <t>ჟ-1/51</t>
  </si>
  <si>
    <t>0597361373</t>
  </si>
  <si>
    <t>შპს „ლ. მანაგაძის სახელობის უროლოგიის ეროვნული ცენტრი“</t>
  </si>
  <si>
    <t>ფარმაცევტული პროდუქტი</t>
  </si>
  <si>
    <t>17.06.2021</t>
  </si>
  <si>
    <t>22.06.2021</t>
  </si>
  <si>
    <t>ჟ-3/53</t>
  </si>
  <si>
    <t>ჟ-3/55</t>
  </si>
  <si>
    <t>18.06.2021</t>
  </si>
  <si>
    <t>23.06.2021</t>
  </si>
  <si>
    <t>ჟ-1/52</t>
  </si>
  <si>
    <t>ჟ-1/53</t>
  </si>
  <si>
    <t>ჟ-1/54</t>
  </si>
  <si>
    <t>ჟ-1/55</t>
  </si>
  <si>
    <t>ჟ-1/56</t>
  </si>
  <si>
    <t>ჟ-1/57</t>
  </si>
  <si>
    <t>ჟ-1/58</t>
  </si>
  <si>
    <t>ჟ-1/59</t>
  </si>
  <si>
    <t>ჟ-1/60</t>
  </si>
  <si>
    <t>ჟ-1/61</t>
  </si>
  <si>
    <t>ჟ-1/62</t>
  </si>
  <si>
    <t>ჟ-1/63</t>
  </si>
  <si>
    <t>ჟ-1/64</t>
  </si>
  <si>
    <t>ჟ-2/38</t>
  </si>
  <si>
    <t>ჟ-2/39</t>
  </si>
  <si>
    <t>შპს "ჯი-თი-ვი"</t>
  </si>
  <si>
    <t>25.06.2021</t>
  </si>
  <si>
    <t>ჟ-3/56</t>
  </si>
  <si>
    <t>21.06.2021</t>
  </si>
  <si>
    <t>ჟ-3/54</t>
  </si>
  <si>
    <t>ჟ-2/40</t>
  </si>
  <si>
    <t>შპს "ცენტრო ლაბი"</t>
  </si>
  <si>
    <t>05.07.2021</t>
  </si>
  <si>
    <t>NAT210010083</t>
  </si>
  <si>
    <t>ძაფები ჩვეულებრივი 2</t>
  </si>
  <si>
    <t>NAT210009843</t>
  </si>
  <si>
    <t>SMP210001733 CMR210077001</t>
  </si>
  <si>
    <t>0597829604</t>
  </si>
  <si>
    <t>0599364580</t>
  </si>
  <si>
    <t>16.06.2021</t>
  </si>
  <si>
    <t>0598792857</t>
  </si>
  <si>
    <t>0596674661</t>
  </si>
  <si>
    <t>0597961627</t>
  </si>
  <si>
    <t>0598461643</t>
  </si>
  <si>
    <t>0597600132</t>
  </si>
  <si>
    <t>0598792774</t>
  </si>
  <si>
    <t>0597533194</t>
  </si>
  <si>
    <t>72 7599972</t>
  </si>
  <si>
    <t>0599261363</t>
  </si>
  <si>
    <t>0600615730</t>
  </si>
  <si>
    <t>0599321901</t>
  </si>
  <si>
    <t>0600288694</t>
  </si>
  <si>
    <t>0599787552</t>
  </si>
  <si>
    <t>0599261366</t>
  </si>
  <si>
    <t>0599787550</t>
  </si>
  <si>
    <t>0599261365</t>
  </si>
  <si>
    <t>ჟ-3/36</t>
  </si>
  <si>
    <t>80500000</t>
  </si>
  <si>
    <t>სსიპ "ფინანსთა სამინისტროს აკადემია"</t>
  </si>
  <si>
    <t>CMR210048541</t>
  </si>
  <si>
    <t>ტრენინგი</t>
  </si>
  <si>
    <t>72 7963926</t>
  </si>
  <si>
    <t>72 8439968</t>
  </si>
  <si>
    <t>28.06.2021</t>
  </si>
  <si>
    <t>06.07.2021</t>
  </si>
  <si>
    <t>72 8201724</t>
  </si>
  <si>
    <t>0599494782</t>
  </si>
  <si>
    <t>24.06.2021</t>
  </si>
  <si>
    <t>0598965267</t>
  </si>
  <si>
    <t>0600446822</t>
  </si>
  <si>
    <t xml:space="preserve">SMP210001778 CMR210077829
</t>
  </si>
  <si>
    <t>0599130722</t>
  </si>
  <si>
    <t>0600660750</t>
  </si>
  <si>
    <t>0599693624</t>
  </si>
  <si>
    <t>0599693870</t>
  </si>
  <si>
    <t>0599674949</t>
  </si>
  <si>
    <t>0599938522</t>
  </si>
  <si>
    <t>CMR210077796</t>
  </si>
  <si>
    <t>0599675359</t>
  </si>
  <si>
    <t>0599675682</t>
  </si>
  <si>
    <t>0599680848</t>
  </si>
  <si>
    <t>060040543</t>
  </si>
  <si>
    <t>30.06.2021</t>
  </si>
  <si>
    <t>ჟ-2/41</t>
  </si>
  <si>
    <t>შპს "თბილისი მედიკი"</t>
  </si>
  <si>
    <t>06010894113</t>
  </si>
  <si>
    <t>0601777250</t>
  </si>
  <si>
    <t>27.06.201</t>
  </si>
  <si>
    <t>0600784765</t>
  </si>
  <si>
    <t>0600515791</t>
  </si>
  <si>
    <t>ჟ-1/65</t>
  </si>
  <si>
    <t>შპს "ემ ელ სი მედიკალი"</t>
  </si>
  <si>
    <t>0601419458</t>
  </si>
  <si>
    <t>0600626593</t>
  </si>
  <si>
    <t>0600353478</t>
  </si>
  <si>
    <t>06004414339</t>
  </si>
  <si>
    <t>SMP210001778  CMR210077799</t>
  </si>
  <si>
    <t>შპს "ჯეოონო"</t>
  </si>
  <si>
    <t>72  7955707</t>
  </si>
  <si>
    <t>გათბობის ქვაბის მომსახურება</t>
  </si>
  <si>
    <t>NAT200017279</t>
  </si>
  <si>
    <t>1/114</t>
  </si>
  <si>
    <t>04.12.2021</t>
  </si>
  <si>
    <t>0601368633</t>
  </si>
  <si>
    <t>08.07.2021</t>
  </si>
  <si>
    <t>0602127489</t>
  </si>
  <si>
    <t>29.06.2021</t>
  </si>
  <si>
    <t>0602048438</t>
  </si>
  <si>
    <t>0601988404</t>
  </si>
  <si>
    <t>0603410352</t>
  </si>
  <si>
    <t>0602441964</t>
  </si>
  <si>
    <t>72 8600868</t>
  </si>
  <si>
    <t>72 8862551</t>
  </si>
  <si>
    <t>02.07.2021</t>
  </si>
  <si>
    <t>72 8871670</t>
  </si>
  <si>
    <t>728626434</t>
  </si>
  <si>
    <t>72 8709709</t>
  </si>
  <si>
    <t>72 8944039</t>
  </si>
  <si>
    <t>72 8615605</t>
  </si>
  <si>
    <t>70 858882</t>
  </si>
  <si>
    <t>72 8745466</t>
  </si>
  <si>
    <t>01.07.2021</t>
  </si>
  <si>
    <t>შპს "სქაიტელი"</t>
  </si>
  <si>
    <t>72 9165131</t>
  </si>
  <si>
    <t>72 9152176</t>
  </si>
  <si>
    <t>72 9152175</t>
  </si>
  <si>
    <t>72 9326518</t>
  </si>
  <si>
    <t>07.07.2021</t>
  </si>
  <si>
    <t>0602986626</t>
  </si>
  <si>
    <t>0602986369</t>
  </si>
  <si>
    <t>0603462244</t>
  </si>
  <si>
    <t>060122408</t>
  </si>
  <si>
    <t>0601222918</t>
  </si>
  <si>
    <t>0601423932</t>
  </si>
  <si>
    <t>0600996970</t>
  </si>
  <si>
    <t>0601005389</t>
  </si>
  <si>
    <t>0601003606</t>
  </si>
  <si>
    <t>0602080662</t>
  </si>
  <si>
    <t>0602080640</t>
  </si>
  <si>
    <t>0602080637</t>
  </si>
  <si>
    <t>0602080639</t>
  </si>
  <si>
    <t>0602080641</t>
  </si>
  <si>
    <t>060208663</t>
  </si>
  <si>
    <t>0602080664</t>
  </si>
  <si>
    <t>0602211723</t>
  </si>
  <si>
    <t>0602978140</t>
  </si>
  <si>
    <t>0602080638</t>
  </si>
  <si>
    <t>0605151285</t>
  </si>
  <si>
    <t>13.07.2021</t>
  </si>
  <si>
    <t>15.07.2021</t>
  </si>
  <si>
    <t>0605151286</t>
  </si>
  <si>
    <t>0605151283</t>
  </si>
  <si>
    <t>0605451291</t>
  </si>
  <si>
    <t>0605151282</t>
  </si>
  <si>
    <t>06037871281</t>
  </si>
  <si>
    <t>0603871282</t>
  </si>
  <si>
    <t>0604128559</t>
  </si>
  <si>
    <t>0604128563</t>
  </si>
  <si>
    <t>0604386864</t>
  </si>
  <si>
    <t>09.07.2021</t>
  </si>
  <si>
    <t>0604105536</t>
  </si>
  <si>
    <t>0602309348</t>
  </si>
  <si>
    <t>0602558836</t>
  </si>
  <si>
    <t>0602815183</t>
  </si>
  <si>
    <t>0604862628</t>
  </si>
  <si>
    <t>11.07.2021</t>
  </si>
  <si>
    <t>0603730623</t>
  </si>
  <si>
    <t>0604185077</t>
  </si>
  <si>
    <t>0603988308</t>
  </si>
  <si>
    <t>0603917622</t>
  </si>
  <si>
    <t>0602246435</t>
  </si>
  <si>
    <t>74..34</t>
  </si>
  <si>
    <t>060530026</t>
  </si>
  <si>
    <t>16.07.2021</t>
  </si>
  <si>
    <t>0605400904</t>
  </si>
  <si>
    <t>14.07.2021</t>
  </si>
  <si>
    <t>CMR210069543</t>
  </si>
  <si>
    <t>ჟ-3/48</t>
  </si>
  <si>
    <t>საინჟინრო-საპროექტო მომსახურება</t>
  </si>
  <si>
    <t>72 9927384</t>
  </si>
  <si>
    <t>72 9859108</t>
  </si>
  <si>
    <t>72 9330460</t>
  </si>
  <si>
    <t>12.07.2021</t>
  </si>
  <si>
    <t>0604221196</t>
  </si>
  <si>
    <t>0604221200</t>
  </si>
  <si>
    <t>0604221199</t>
  </si>
  <si>
    <t>0604221198</t>
  </si>
  <si>
    <t>0604315933</t>
  </si>
  <si>
    <t>0604311445</t>
  </si>
  <si>
    <t>0604314467</t>
  </si>
  <si>
    <t>0604969701</t>
  </si>
  <si>
    <t>0605224479</t>
  </si>
  <si>
    <t>0603666091</t>
  </si>
  <si>
    <t>0604006947</t>
  </si>
  <si>
    <t>0604006926</t>
  </si>
  <si>
    <t>0603704920</t>
  </si>
  <si>
    <t>0605811526</t>
  </si>
  <si>
    <t>06060214153</t>
  </si>
  <si>
    <t>0606027851</t>
  </si>
  <si>
    <t>0606016497</t>
  </si>
  <si>
    <t>0606019455</t>
  </si>
  <si>
    <t>0606580927</t>
  </si>
  <si>
    <t>19.07.2021</t>
  </si>
  <si>
    <t>23.07.2021</t>
  </si>
  <si>
    <t>0606023405</t>
  </si>
  <si>
    <t>0606174575</t>
  </si>
  <si>
    <t>17.07.2021</t>
  </si>
  <si>
    <t>0606156580</t>
  </si>
  <si>
    <t>06055648271</t>
  </si>
  <si>
    <t>0606800971</t>
  </si>
  <si>
    <t>20.07.2021</t>
  </si>
  <si>
    <t>02.08.2021</t>
  </si>
  <si>
    <t>0606903186</t>
  </si>
  <si>
    <t>0606654724</t>
  </si>
  <si>
    <t>0605115459</t>
  </si>
  <si>
    <t>0605648271</t>
  </si>
  <si>
    <t>0605811261</t>
  </si>
  <si>
    <t>0605860788</t>
  </si>
  <si>
    <t>23..07.2021</t>
  </si>
  <si>
    <t>0579693364</t>
  </si>
  <si>
    <t>0605754100</t>
  </si>
  <si>
    <t>0605728891</t>
  </si>
  <si>
    <t>0607431934</t>
  </si>
  <si>
    <t>0607940251</t>
  </si>
  <si>
    <t>26.07.2021</t>
  </si>
  <si>
    <t>03.08.2021</t>
  </si>
  <si>
    <t>0607271474</t>
  </si>
  <si>
    <t>22.07.2021</t>
  </si>
  <si>
    <t>0606679134</t>
  </si>
  <si>
    <t>30.07.2021</t>
  </si>
  <si>
    <t>0607431930</t>
  </si>
  <si>
    <t>26.06.2021</t>
  </si>
  <si>
    <t>72  8588886</t>
  </si>
  <si>
    <t>1/142-პ20</t>
  </si>
  <si>
    <t>ჟ-1/66</t>
  </si>
  <si>
    <t xml:space="preserve"> CON210000348</t>
  </si>
  <si>
    <t xml:space="preserve"> CON200000348</t>
  </si>
  <si>
    <t xml:space="preserve"> CON210000350</t>
  </si>
  <si>
    <t>შპ "პსპ ფარმა"</t>
  </si>
  <si>
    <t>ჟ-1/67</t>
  </si>
  <si>
    <t>ჟ-1/68</t>
  </si>
  <si>
    <t xml:space="preserve"> CON200000341</t>
  </si>
  <si>
    <t>ჟ-1/69</t>
  </si>
  <si>
    <t xml:space="preserve"> CON210000180</t>
  </si>
  <si>
    <t>ჟ-1/70</t>
  </si>
  <si>
    <t xml:space="preserve"> CON200000427</t>
  </si>
  <si>
    <t>ჟ-1/71</t>
  </si>
  <si>
    <t>ჟ-1/72</t>
  </si>
  <si>
    <t xml:space="preserve"> CON200000343</t>
  </si>
  <si>
    <t>ჟ-1/73</t>
  </si>
  <si>
    <t xml:space="preserve"> CON200000381 CON200000381-00051 </t>
  </si>
  <si>
    <t>ჟ-1/74</t>
  </si>
  <si>
    <t xml:space="preserve"> CON210000312 CON210000312-00010</t>
  </si>
  <si>
    <t>0607431932</t>
  </si>
  <si>
    <t>0606981446</t>
  </si>
  <si>
    <t>21.07.2021</t>
  </si>
  <si>
    <t>0606980539</t>
  </si>
  <si>
    <t>0607431935</t>
  </si>
  <si>
    <t>0606679135</t>
  </si>
  <si>
    <t>0606679136</t>
  </si>
  <si>
    <t>0606550801</t>
  </si>
  <si>
    <t>0604396861</t>
  </si>
  <si>
    <t>0604386862</t>
  </si>
  <si>
    <t>0605151284</t>
  </si>
  <si>
    <t>შპს "აჭარის სახანძრო დაცვა"</t>
  </si>
  <si>
    <t>ცეცხლსაქრობი ფხვნილი</t>
  </si>
  <si>
    <t>CMR210079837</t>
  </si>
  <si>
    <t>72 9246006</t>
  </si>
  <si>
    <t>ჟ-2/46</t>
  </si>
  <si>
    <t>22773</t>
  </si>
  <si>
    <t>ორთოპედიული ბურღი</t>
  </si>
  <si>
    <t xml:space="preserve"> NAT210011563</t>
  </si>
  <si>
    <t>ჟ-2/47</t>
  </si>
  <si>
    <t>27.07.2021</t>
  </si>
  <si>
    <t>შპს "ერ თი ემ"</t>
  </si>
  <si>
    <t>15.09.2021</t>
  </si>
  <si>
    <t>სამედიცინო სახარჯი მასალები (არმირებული მილები 5 )</t>
  </si>
  <si>
    <t>NAT210014195</t>
  </si>
  <si>
    <t>ჟ-2/42</t>
  </si>
  <si>
    <t>შპს "ავტოსქუადი"</t>
  </si>
  <si>
    <t>0602971709</t>
  </si>
  <si>
    <t>ჟ-2/37</t>
  </si>
  <si>
    <t>06.08.2021</t>
  </si>
  <si>
    <t>0603669828</t>
  </si>
  <si>
    <t>ჟ-2/44</t>
  </si>
  <si>
    <t>0603402688</t>
  </si>
  <si>
    <t>შპს "მედიქალშოპი"</t>
  </si>
  <si>
    <t>0606513110</t>
  </si>
  <si>
    <t>ჟ-2-45</t>
  </si>
  <si>
    <t>შპს "ჩემი სახლი"</t>
  </si>
  <si>
    <t>14.08.2021</t>
  </si>
  <si>
    <t>0607044561</t>
  </si>
  <si>
    <t>CMR210083230 SMP210001899</t>
  </si>
  <si>
    <t>ჟ-3/58</t>
  </si>
  <si>
    <t>სს "ევექსის ჰოსპიტლები - ი. ციციშვილის სახელობის ბავშვთა კლინიკა"</t>
  </si>
  <si>
    <t>ძვლის ტვინის მორფოლოგიური კვლევა</t>
  </si>
  <si>
    <t>ჟ-3/59</t>
  </si>
  <si>
    <t>ჟ-3/60</t>
  </si>
  <si>
    <t xml:space="preserve">CMR210083231
</t>
  </si>
  <si>
    <t>CMR210083390</t>
  </si>
  <si>
    <t>ჟ-3/62</t>
  </si>
  <si>
    <t>კოვიდის ტესტები</t>
  </si>
  <si>
    <t>შპს "ლაბ ექსპრესი"</t>
  </si>
  <si>
    <t>CMR210086240</t>
  </si>
  <si>
    <t>CMR210088205</t>
  </si>
  <si>
    <t>სადეზინფექციო ხსნარები</t>
  </si>
  <si>
    <t>ჟ-3/63</t>
  </si>
  <si>
    <t>ჟ-3/64</t>
  </si>
  <si>
    <t>27.03.2021</t>
  </si>
  <si>
    <t>CMR210091551</t>
  </si>
  <si>
    <t>ჟ-3/65</t>
  </si>
  <si>
    <t>სს "ტუბერკულოზისა და ფილტვის დაავადებათა ეროვნული ცენტრი"</t>
  </si>
  <si>
    <t>ჟ-3/66</t>
  </si>
  <si>
    <t>04.08.2021</t>
  </si>
  <si>
    <t>CMR210091737</t>
  </si>
  <si>
    <t>ჟ-3/67</t>
  </si>
  <si>
    <t>05.08.2021</t>
  </si>
  <si>
    <t>0605700028</t>
  </si>
  <si>
    <t>0607538545</t>
  </si>
  <si>
    <t>0606689650</t>
  </si>
  <si>
    <t>0603344179</t>
  </si>
  <si>
    <t>08.10.2021</t>
  </si>
  <si>
    <t>ჟ-3/57</t>
  </si>
  <si>
    <t>CON210000203 CON210000203-00001</t>
  </si>
  <si>
    <t xml:space="preserve"> CON210000224  CON210000224-00003</t>
  </si>
  <si>
    <t xml:space="preserve"> CON210000247  CON210000247-00022</t>
  </si>
  <si>
    <t xml:space="preserve">CON210000268  CON210000268-00020   </t>
  </si>
  <si>
    <t xml:space="preserve"> CON210000281 CON210000281-00013</t>
  </si>
  <si>
    <t xml:space="preserve"> CON210000303 CON210000303-00008</t>
  </si>
  <si>
    <t xml:space="preserve"> CON210000306 CON210000306-00008</t>
  </si>
  <si>
    <t xml:space="preserve"> CON210000320 CON210000320-00007</t>
  </si>
  <si>
    <t xml:space="preserve"> CON210000321 CON210000321-00011</t>
  </si>
  <si>
    <t xml:space="preserve"> CON210000322  CON210000322-00012</t>
  </si>
  <si>
    <t xml:space="preserve"> CON200000344 CON200000344-00062</t>
  </si>
  <si>
    <t xml:space="preserve"> CON200000359  CON200000359-00008</t>
  </si>
  <si>
    <t xml:space="preserve"> CON210000308 CON210000308-00001</t>
  </si>
  <si>
    <t xml:space="preserve"> CON200000415 CON200000415-00004</t>
  </si>
  <si>
    <t xml:space="preserve"> CON210000318  CON210000318-00003</t>
  </si>
  <si>
    <t xml:space="preserve"> CON210000319 CON210000319-00007</t>
  </si>
  <si>
    <t xml:space="preserve"> CON210000324 CON210000324-00012</t>
  </si>
  <si>
    <t xml:space="preserve"> CON210000327 CON210000327-00006</t>
  </si>
  <si>
    <t>73 0975358</t>
  </si>
  <si>
    <t>17.08.2021</t>
  </si>
  <si>
    <t>73 1938052</t>
  </si>
  <si>
    <t>12.08.2021</t>
  </si>
  <si>
    <t>16.08.2021</t>
  </si>
  <si>
    <t>73 1948370</t>
  </si>
  <si>
    <t>0610221140</t>
  </si>
  <si>
    <t>13.08.2021</t>
  </si>
  <si>
    <t>0610257023</t>
  </si>
  <si>
    <t>0610737512</t>
  </si>
  <si>
    <t>08.08.2021</t>
  </si>
  <si>
    <t>0608245501</t>
  </si>
  <si>
    <t>0608845202</t>
  </si>
  <si>
    <t>29.07.2021</t>
  </si>
  <si>
    <t>0608376130</t>
  </si>
  <si>
    <t>0610076174</t>
  </si>
  <si>
    <t>0609704806</t>
  </si>
  <si>
    <t>0609823769</t>
  </si>
  <si>
    <t>0609559798</t>
  </si>
  <si>
    <t>060833018</t>
  </si>
  <si>
    <t>0609823743</t>
  </si>
  <si>
    <t>0610107627</t>
  </si>
  <si>
    <t>0610076358</t>
  </si>
  <si>
    <t>0610802291</t>
  </si>
  <si>
    <t>0610315915</t>
  </si>
  <si>
    <t>0610502752</t>
  </si>
  <si>
    <t>0610502801</t>
  </si>
  <si>
    <t>0610502715</t>
  </si>
  <si>
    <t>0610224903</t>
  </si>
  <si>
    <t>0609860963</t>
  </si>
  <si>
    <t>0610029861</t>
  </si>
  <si>
    <t>0610027792</t>
  </si>
  <si>
    <t>0610029017</t>
  </si>
  <si>
    <t>06096962082</t>
  </si>
  <si>
    <t>0609390976</t>
  </si>
  <si>
    <t>16.08.2021.</t>
  </si>
  <si>
    <t>0609385933</t>
  </si>
  <si>
    <t>0609396653</t>
  </si>
  <si>
    <t>0610221647</t>
  </si>
  <si>
    <t>0610226833</t>
  </si>
  <si>
    <t>0608551728</t>
  </si>
  <si>
    <t>28.07.2021</t>
  </si>
  <si>
    <t>0608551717</t>
  </si>
  <si>
    <t>0608944660</t>
  </si>
  <si>
    <t>CMR210093630</t>
  </si>
  <si>
    <t>0609862262</t>
  </si>
  <si>
    <t>CMR210093631</t>
  </si>
  <si>
    <t>73 1173566</t>
  </si>
  <si>
    <t>10.08.2021</t>
  </si>
  <si>
    <t>73 1085251</t>
  </si>
  <si>
    <t>73 1278568</t>
  </si>
  <si>
    <t>73 1278567</t>
  </si>
  <si>
    <t>4474631</t>
  </si>
  <si>
    <t>73 0827920</t>
  </si>
  <si>
    <t>31.07.2021</t>
  </si>
  <si>
    <t>73 0874738</t>
  </si>
  <si>
    <t>73 1019900</t>
  </si>
  <si>
    <t>73 0909722</t>
  </si>
  <si>
    <t>0608619861</t>
  </si>
  <si>
    <t>0609354721</t>
  </si>
  <si>
    <t>0609354747</t>
  </si>
  <si>
    <t>0608551722</t>
  </si>
  <si>
    <t>ჰიგიენური საშუალებები</t>
  </si>
  <si>
    <t>1/46</t>
  </si>
  <si>
    <t>შპს "ვი დი ჯი გრუპი"</t>
  </si>
  <si>
    <t>0607872155</t>
  </si>
  <si>
    <t>0607502859</t>
  </si>
  <si>
    <t>0611189031</t>
  </si>
  <si>
    <t>25.08.2021</t>
  </si>
  <si>
    <t>0611189032</t>
  </si>
  <si>
    <t>0612361798</t>
  </si>
  <si>
    <t>0612362469</t>
  </si>
  <si>
    <t>0610952176</t>
  </si>
  <si>
    <t>09.08.2021</t>
  </si>
  <si>
    <t>0610178548</t>
  </si>
  <si>
    <t>0611607416</t>
  </si>
  <si>
    <t>0612202366</t>
  </si>
  <si>
    <t>15.08.2021</t>
  </si>
  <si>
    <t>0611228162</t>
  </si>
  <si>
    <t>0611538474</t>
  </si>
  <si>
    <t>11.08.2021</t>
  </si>
  <si>
    <t>0611041485</t>
  </si>
  <si>
    <t>0611428215</t>
  </si>
  <si>
    <t>0610856531</t>
  </si>
  <si>
    <t>0611608491</t>
  </si>
  <si>
    <t>0612314327</t>
  </si>
  <si>
    <t xml:space="preserve"> CON210000360</t>
  </si>
  <si>
    <t>ჟ-1/75</t>
  </si>
  <si>
    <t>ჟ-1/76</t>
  </si>
  <si>
    <t xml:space="preserve"> CON210000362</t>
  </si>
  <si>
    <t>ჟ-1/77</t>
  </si>
  <si>
    <t>ჟ-1/78</t>
  </si>
  <si>
    <t>ჟ-1/79</t>
  </si>
  <si>
    <t>ჟ-1/80</t>
  </si>
  <si>
    <t>26.08.2021</t>
  </si>
  <si>
    <t>0611189055</t>
  </si>
  <si>
    <t>0611189033</t>
  </si>
  <si>
    <t>0613046861</t>
  </si>
  <si>
    <t>19.08.2021</t>
  </si>
  <si>
    <t>31.08.2021</t>
  </si>
  <si>
    <t>0608307460</t>
  </si>
  <si>
    <t>0608418047</t>
  </si>
  <si>
    <t>0613730267</t>
  </si>
  <si>
    <t>23.08.2021</t>
  </si>
  <si>
    <t>01.09.2021</t>
  </si>
  <si>
    <t>0613731218</t>
  </si>
  <si>
    <t>0613729870</t>
  </si>
  <si>
    <t>0613081805</t>
  </si>
  <si>
    <t>0612497991</t>
  </si>
  <si>
    <t>0613730790</t>
  </si>
  <si>
    <t>06124997970</t>
  </si>
  <si>
    <t>0612497992</t>
  </si>
  <si>
    <t>0612497972</t>
  </si>
  <si>
    <t>73 3592408</t>
  </si>
  <si>
    <t>07.09.2021</t>
  </si>
  <si>
    <t>73 3362428</t>
  </si>
  <si>
    <t>03.09.2021</t>
  </si>
  <si>
    <t>73 3362429</t>
  </si>
  <si>
    <t>06.09.2021</t>
  </si>
  <si>
    <t>73 2602714</t>
  </si>
  <si>
    <t>0615007069</t>
  </si>
  <si>
    <t>30.08.2021</t>
  </si>
  <si>
    <t>0612454615</t>
  </si>
  <si>
    <t>0613867458</t>
  </si>
  <si>
    <t>0614076389</t>
  </si>
  <si>
    <t>24.08.2021</t>
  </si>
  <si>
    <t>0613808538</t>
  </si>
  <si>
    <t>0613867465</t>
  </si>
  <si>
    <t>0612579306</t>
  </si>
  <si>
    <t>0612497973</t>
  </si>
  <si>
    <t>0612497971</t>
  </si>
  <si>
    <t>0601510968</t>
  </si>
  <si>
    <t>73 2846446</t>
  </si>
  <si>
    <t>ჟ-3/69</t>
  </si>
  <si>
    <t>0613104752</t>
  </si>
  <si>
    <t>CMR210099093</t>
  </si>
  <si>
    <t>ჟ-3/68</t>
  </si>
  <si>
    <t>ჟ-3/71</t>
  </si>
  <si>
    <t>12.09.2021</t>
  </si>
  <si>
    <t>ფ.პ გელა ტალახაძე</t>
  </si>
  <si>
    <t>სამგზავრო სატრანსპორტო საშუალებების დაქირავება მძღოლთან ერთად</t>
  </si>
  <si>
    <t>CMR210099091 SMP210002400</t>
  </si>
  <si>
    <t xml:space="preserve">CMR210101737 SMP210002586 </t>
  </si>
  <si>
    <t>0616827815</t>
  </si>
  <si>
    <t>08.09.2021</t>
  </si>
  <si>
    <t>0616406416</t>
  </si>
  <si>
    <t>73 2975467</t>
  </si>
  <si>
    <t>73 2951480</t>
  </si>
  <si>
    <t>73 3145279</t>
  </si>
  <si>
    <t>02.09.2021</t>
  </si>
  <si>
    <t>73 2895791</t>
  </si>
  <si>
    <t>ჟ-3/72</t>
  </si>
  <si>
    <t>CMR210102963</t>
  </si>
  <si>
    <t>სამედიცინო მარილი</t>
  </si>
  <si>
    <t>შპს "ენსო"</t>
  </si>
  <si>
    <t>10.09.2021</t>
  </si>
  <si>
    <t>0617010001</t>
  </si>
  <si>
    <t>09.09.2021</t>
  </si>
  <si>
    <t>73 3728661</t>
  </si>
  <si>
    <t>0615598006</t>
  </si>
  <si>
    <t>0615598016</t>
  </si>
  <si>
    <t>06144612215</t>
  </si>
  <si>
    <t>27.08.2021</t>
  </si>
  <si>
    <t>0615908623</t>
  </si>
  <si>
    <t>061547262</t>
  </si>
  <si>
    <t>0614612164</t>
  </si>
  <si>
    <t>0614624759</t>
  </si>
  <si>
    <t>0614624805</t>
  </si>
  <si>
    <t>0614624758</t>
  </si>
  <si>
    <t>73 2967515</t>
  </si>
  <si>
    <t>73 3130798</t>
  </si>
  <si>
    <t>0615084639</t>
  </si>
  <si>
    <t>0614706211</t>
  </si>
  <si>
    <t>ჟ-3/70</t>
  </si>
  <si>
    <t>0615738302</t>
  </si>
  <si>
    <t>CMR210100948</t>
  </si>
  <si>
    <t>ფარმაცევტული პროდიქტები</t>
  </si>
  <si>
    <t>0615908658</t>
  </si>
  <si>
    <t>0617577807</t>
  </si>
  <si>
    <t>17.09.2021</t>
  </si>
  <si>
    <t>0617156677</t>
  </si>
  <si>
    <t>0617156180</t>
  </si>
  <si>
    <t>0616891651</t>
  </si>
  <si>
    <t>16.09.2021</t>
  </si>
  <si>
    <t>0613946051</t>
  </si>
  <si>
    <t>06153349211</t>
  </si>
  <si>
    <t>20.09.201</t>
  </si>
  <si>
    <t>22.09.2021</t>
  </si>
  <si>
    <t>0618557207</t>
  </si>
  <si>
    <t>21.09.2021</t>
  </si>
  <si>
    <t>73 41582740</t>
  </si>
  <si>
    <t>0618560763</t>
  </si>
  <si>
    <t>0617156490</t>
  </si>
  <si>
    <t>0616892702</t>
  </si>
  <si>
    <t>0618402518</t>
  </si>
  <si>
    <t>14.09.2021</t>
  </si>
  <si>
    <t>0617183568</t>
  </si>
  <si>
    <t>0616670098</t>
  </si>
  <si>
    <t>0585317387</t>
  </si>
  <si>
    <t>72 5517917</t>
  </si>
  <si>
    <t>0617986613</t>
  </si>
  <si>
    <t>13.09.2021</t>
  </si>
  <si>
    <t>0616992394</t>
  </si>
  <si>
    <t>0617320447</t>
  </si>
  <si>
    <t>0616937028</t>
  </si>
  <si>
    <t>0616670095</t>
  </si>
  <si>
    <t>0616670092</t>
  </si>
  <si>
    <t>0616670089</t>
  </si>
  <si>
    <t>0614433718</t>
  </si>
  <si>
    <t>06166392178</t>
  </si>
  <si>
    <t>73 3963805</t>
  </si>
  <si>
    <t>ჟ-3/73</t>
  </si>
  <si>
    <t>ჟ-3/74</t>
  </si>
  <si>
    <t>ჟ-3/75</t>
  </si>
  <si>
    <t xml:space="preserve">CMR210105902
</t>
  </si>
  <si>
    <t>სს "ევექსის ჰოსპიტლები - ი. ციციშვილის სახელობის ბავშვთა პედიატრიული კლინიკა"</t>
  </si>
  <si>
    <t>CMR210105899</t>
  </si>
  <si>
    <t>შპს "სოლოფარმი"</t>
  </si>
  <si>
    <t>0617505365</t>
  </si>
  <si>
    <t xml:space="preserve">CMR210103740
</t>
  </si>
  <si>
    <t>ჟ-2/48</t>
  </si>
  <si>
    <t>0613947266</t>
  </si>
  <si>
    <t>0613948974</t>
  </si>
  <si>
    <t>0613955182</t>
  </si>
  <si>
    <t>0616670097</t>
  </si>
  <si>
    <t>0616670076</t>
  </si>
  <si>
    <t>0615598013</t>
  </si>
  <si>
    <t>0616670100</t>
  </si>
  <si>
    <t>ჟ-1/81</t>
  </si>
  <si>
    <t>შპს "Weekend"</t>
  </si>
  <si>
    <t>0616510464</t>
  </si>
  <si>
    <t>0620925658</t>
  </si>
  <si>
    <t>27.09.2021</t>
  </si>
  <si>
    <t>28.09.2021</t>
  </si>
  <si>
    <t>0619980929</t>
  </si>
  <si>
    <t>06199977980</t>
  </si>
  <si>
    <t>0620237794</t>
  </si>
  <si>
    <t>23.09.2021</t>
  </si>
  <si>
    <t>73 4241799</t>
  </si>
  <si>
    <t>0618806759</t>
  </si>
  <si>
    <t>0618431467</t>
  </si>
  <si>
    <t>0618221026</t>
  </si>
  <si>
    <t>0618221024</t>
  </si>
  <si>
    <t>0618220996</t>
  </si>
  <si>
    <t>0618221025</t>
  </si>
  <si>
    <t>0618413837</t>
  </si>
  <si>
    <t>0618413834</t>
  </si>
  <si>
    <t>0618272564</t>
  </si>
  <si>
    <t>0618247151</t>
  </si>
  <si>
    <t>0618655683</t>
  </si>
  <si>
    <t>0619743363</t>
  </si>
  <si>
    <t>0619971439</t>
  </si>
  <si>
    <t>0619630235</t>
  </si>
  <si>
    <t>20.09.2021</t>
  </si>
  <si>
    <t>28.09.201</t>
  </si>
  <si>
    <t>0619630223</t>
  </si>
  <si>
    <t>0619891859</t>
  </si>
  <si>
    <t>0619970564</t>
  </si>
  <si>
    <t>0619601231</t>
  </si>
  <si>
    <t>0620469176</t>
  </si>
  <si>
    <t>24.09.2012</t>
  </si>
  <si>
    <t>ჟ-1/82</t>
  </si>
  <si>
    <t xml:space="preserve"> CON210000387</t>
  </si>
  <si>
    <t xml:space="preserve"> CON210000300</t>
  </si>
  <si>
    <t>ჟ-1/83</t>
  </si>
  <si>
    <t xml:space="preserve"> CON210000441</t>
  </si>
  <si>
    <t>ჟ-1/84</t>
  </si>
  <si>
    <t xml:space="preserve"> CON010000396</t>
  </si>
  <si>
    <t>ჟ-3-76</t>
  </si>
  <si>
    <t>ჟ-3-77</t>
  </si>
  <si>
    <t>სს "ინფექციური პათოლოგიის, შიდსისა და კლინიკური იმუნოლოგიის ცენტრი"</t>
  </si>
  <si>
    <t>CMR210108427</t>
  </si>
  <si>
    <t>CMR210108424</t>
  </si>
  <si>
    <t>0619748119</t>
  </si>
  <si>
    <t>0622325649</t>
  </si>
  <si>
    <t>04.10.2021</t>
  </si>
  <si>
    <t>0622775920</t>
  </si>
  <si>
    <t>06.10.2021</t>
  </si>
  <si>
    <t>73 4996281</t>
  </si>
  <si>
    <t>735424521</t>
  </si>
  <si>
    <t>05.10.2021</t>
  </si>
  <si>
    <t>გახარჯული თანხა ნაზარდი ჯამით</t>
  </si>
  <si>
    <t>გახარჯული თანხა I კვარტალი</t>
  </si>
  <si>
    <t>გახარჯული თანხა III კვარტალი</t>
  </si>
  <si>
    <t>NAT210006914</t>
  </si>
  <si>
    <t>NAT210009172</t>
  </si>
  <si>
    <t>CMR210077805</t>
  </si>
  <si>
    <t>NAT200009691</t>
  </si>
  <si>
    <t>NAT210004016</t>
  </si>
  <si>
    <t>ინფორმაცია თსსუ ,,გივი ჟვანიას პედიატრიის აკადემიური კლინიკის" მიერ
  2021 წლის საკუთარი შემოსავლების დაფინანსების ფარგლებში 
2021  წლის III კვარტალში განხორციელებული შესყიდვების შესახებ</t>
  </si>
  <si>
    <t>CON200000432</t>
  </si>
  <si>
    <t>CON200000414</t>
  </si>
  <si>
    <t>CON200000388</t>
  </si>
  <si>
    <t>19.20.2021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</si>
</sst>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#,##0.0"/>
    <numFmt numFmtId="166" formatCode="#,##0;[Red]#,##0"/>
    <numFmt numFmtId="167" formatCode="0.00;[Red]0.00"/>
  </numFmts>
  <fonts count="66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8"/>
      <color theme="1"/>
      <name val="AcadNusx"/>
    </font>
    <font>
      <b/>
      <sz val="9"/>
      <color theme="1"/>
      <name val="AcadNusx"/>
    </font>
    <font>
      <b/>
      <sz val="10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Times New Roman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7"/>
      <name val="Sylfaen"/>
      <family val="1"/>
      <charset val="204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b/>
      <sz val="9"/>
      <name val="AcadNusx"/>
    </font>
    <font>
      <b/>
      <sz val="10"/>
      <name val="AcadNusx"/>
    </font>
    <font>
      <sz val="9"/>
      <name val="Times New Roman"/>
      <family val="2"/>
    </font>
    <font>
      <b/>
      <sz val="1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theme="1"/>
      <name val="Calibri"/>
      <family val="2"/>
      <charset val="204"/>
      <scheme val="minor"/>
    </font>
    <font>
      <b/>
      <sz val="8"/>
      <name val="AcadNusx"/>
    </font>
    <font>
      <b/>
      <sz val="8"/>
      <name val="Times New Roman"/>
      <family val="1"/>
      <charset val="204"/>
    </font>
    <font>
      <b/>
      <sz val="8"/>
      <name val="Sylfaen"/>
      <family val="1"/>
      <charset val="204"/>
    </font>
    <font>
      <b/>
      <sz val="14"/>
      <color theme="1"/>
      <name val="Calibri"/>
      <family val="2"/>
      <scheme val="minor"/>
    </font>
    <font>
      <sz val="9"/>
      <name val="Sylfaen"/>
      <family val="1"/>
    </font>
    <font>
      <i/>
      <sz val="10"/>
      <name val="AcadNusx"/>
    </font>
    <font>
      <b/>
      <sz val="11"/>
      <name val="Silf"/>
    </font>
    <font>
      <sz val="10"/>
      <name val="Silf"/>
    </font>
    <font>
      <sz val="10"/>
      <name val="AcadNusx"/>
    </font>
    <font>
      <sz val="10"/>
      <name val="Sylfaen"/>
      <family val="1"/>
    </font>
    <font>
      <b/>
      <sz val="12"/>
      <color rgb="FFFF0000"/>
      <name val="AcadNusx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1"/>
      <name val="Arial"/>
      <family val="2"/>
    </font>
    <font>
      <b/>
      <sz val="26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4"/>
      <color theme="1"/>
      <name val="Times New Roman"/>
      <family val="1"/>
    </font>
    <font>
      <sz val="12"/>
      <name val="AcadNusx"/>
    </font>
    <font>
      <b/>
      <sz val="12"/>
      <name val="AcadNusx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39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left" vertical="center" wrapText="1"/>
    </xf>
    <xf numFmtId="0" fontId="22" fillId="5" borderId="0" xfId="0" applyFont="1" applyFill="1" applyAlignment="1">
      <alignment vertical="center" wrapText="1"/>
    </xf>
    <xf numFmtId="4" fontId="17" fillId="5" borderId="1" xfId="1" applyNumberFormat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wrapText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4" fontId="17" fillId="5" borderId="5" xfId="1" applyNumberFormat="1" applyFont="1" applyFill="1" applyBorder="1" applyAlignment="1">
      <alignment horizontal="center" vertical="center" wrapText="1"/>
    </xf>
    <xf numFmtId="0" fontId="28" fillId="0" borderId="0" xfId="0" applyFont="1"/>
    <xf numFmtId="4" fontId="17" fillId="5" borderId="0" xfId="1" applyNumberFormat="1" applyFont="1" applyFill="1" applyAlignment="1">
      <alignment horizontal="center" vertical="center" wrapText="1"/>
    </xf>
    <xf numFmtId="4" fontId="31" fillId="5" borderId="0" xfId="1" applyNumberFormat="1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left" wrapText="1"/>
    </xf>
    <xf numFmtId="0" fontId="33" fillId="5" borderId="0" xfId="0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4" fontId="17" fillId="5" borderId="9" xfId="1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 applyProtection="1">
      <alignment horizontal="left" vertical="center" wrapText="1"/>
      <protection locked="0"/>
    </xf>
    <xf numFmtId="0" fontId="40" fillId="5" borderId="1" xfId="0" applyFont="1" applyFill="1" applyBorder="1" applyAlignment="1" applyProtection="1">
      <alignment horizontal="left" vertical="center" wrapText="1"/>
      <protection locked="0"/>
    </xf>
    <xf numFmtId="0" fontId="41" fillId="5" borderId="1" xfId="0" applyFont="1" applyFill="1" applyBorder="1" applyAlignment="1" applyProtection="1">
      <alignment horizontal="left" vertical="center" wrapText="1"/>
      <protection locked="0"/>
    </xf>
    <xf numFmtId="0" fontId="23" fillId="5" borderId="1" xfId="0" applyFont="1" applyFill="1" applyBorder="1" applyAlignment="1" applyProtection="1">
      <alignment horizontal="left" vertical="center" wrapText="1"/>
      <protection locked="0"/>
    </xf>
    <xf numFmtId="0" fontId="42" fillId="5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vertical="center" wrapText="1"/>
      <protection locked="0"/>
    </xf>
    <xf numFmtId="0" fontId="37" fillId="5" borderId="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>
      <alignment horizontal="center" vertical="center"/>
    </xf>
    <xf numFmtId="4" fontId="7" fillId="5" borderId="1" xfId="0" applyNumberFormat="1" applyFont="1" applyFill="1" applyBorder="1" applyAlignment="1">
      <alignment horizontal="left" vertical="center" wrapText="1"/>
    </xf>
    <xf numFmtId="0" fontId="26" fillId="5" borderId="0" xfId="0" applyFont="1" applyFill="1"/>
    <xf numFmtId="0" fontId="0" fillId="5" borderId="0" xfId="0" applyFill="1" applyAlignment="1">
      <alignment horizontal="center"/>
    </xf>
    <xf numFmtId="0" fontId="20" fillId="6" borderId="1" xfId="0" applyFont="1" applyFill="1" applyBorder="1" applyAlignment="1" applyProtection="1">
      <alignment horizontal="left" vertical="center" wrapText="1"/>
      <protection locked="0"/>
    </xf>
    <xf numFmtId="4" fontId="27" fillId="6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left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11" fillId="1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8" fillId="9" borderId="1" xfId="0" applyNumberFormat="1" applyFont="1" applyFill="1" applyBorder="1" applyAlignment="1">
      <alignment horizontal="left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8" fillId="5" borderId="1" xfId="1" applyFont="1" applyFill="1" applyBorder="1" applyAlignment="1">
      <alignment horizontal="center" vertical="center" wrapText="1"/>
    </xf>
    <xf numFmtId="3" fontId="14" fillId="5" borderId="0" xfId="0" applyNumberFormat="1" applyFont="1" applyFill="1" applyAlignment="1">
      <alignment wrapText="1"/>
    </xf>
    <xf numFmtId="0" fontId="24" fillId="5" borderId="0" xfId="0" applyFont="1" applyFill="1" applyAlignment="1">
      <alignment wrapText="1"/>
    </xf>
    <xf numFmtId="3" fontId="13" fillId="5" borderId="0" xfId="0" applyNumberFormat="1" applyFont="1" applyFill="1" applyAlignment="1">
      <alignment horizontal="center" wrapText="1"/>
    </xf>
    <xf numFmtId="4" fontId="14" fillId="5" borderId="0" xfId="0" applyNumberFormat="1" applyFont="1" applyFill="1" applyAlignment="1">
      <alignment wrapText="1"/>
    </xf>
    <xf numFmtId="4" fontId="18" fillId="5" borderId="0" xfId="1" applyNumberFormat="1" applyFont="1" applyFill="1" applyAlignment="1">
      <alignment horizontal="center" vertical="center" wrapText="1"/>
    </xf>
    <xf numFmtId="4" fontId="24" fillId="5" borderId="0" xfId="0" applyNumberFormat="1" applyFont="1" applyFill="1" applyAlignment="1">
      <alignment wrapText="1"/>
    </xf>
    <xf numFmtId="4" fontId="20" fillId="5" borderId="3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vertical="top" wrapText="1"/>
    </xf>
    <xf numFmtId="0" fontId="14" fillId="5" borderId="0" xfId="0" applyFont="1" applyFill="1" applyAlignment="1">
      <alignment horizont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49" fontId="10" fillId="5" borderId="0" xfId="0" applyNumberFormat="1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37" fillId="16" borderId="1" xfId="0" applyFont="1" applyFill="1" applyBorder="1" applyAlignment="1" applyProtection="1">
      <alignment horizontal="left" vertical="center" wrapText="1"/>
      <protection locked="0"/>
    </xf>
    <xf numFmtId="4" fontId="26" fillId="16" borderId="1" xfId="0" applyNumberFormat="1" applyFont="1" applyFill="1" applyBorder="1" applyAlignment="1">
      <alignment horizontal="center" vertical="center" wrapText="1"/>
    </xf>
    <xf numFmtId="4" fontId="27" fillId="16" borderId="1" xfId="0" applyNumberFormat="1" applyFont="1" applyFill="1" applyBorder="1" applyAlignment="1">
      <alignment horizontal="center" vertical="center" wrapText="1"/>
    </xf>
    <xf numFmtId="4" fontId="8" fillId="15" borderId="1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4" fontId="26" fillId="11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5" borderId="1" xfId="0" applyFont="1" applyFill="1" applyBorder="1" applyAlignment="1">
      <alignment horizontal="center" vertical="center" wrapText="1"/>
    </xf>
    <xf numFmtId="4" fontId="31" fillId="2" borderId="0" xfId="1" applyNumberFormat="1" applyFont="1" applyFill="1" applyAlignment="1">
      <alignment horizontal="center" vertical="center" wrapText="1"/>
    </xf>
    <xf numFmtId="4" fontId="45" fillId="8" borderId="17" xfId="0" applyNumberFormat="1" applyFont="1" applyFill="1" applyBorder="1" applyAlignment="1">
      <alignment horizontal="center" vertical="center" wrapText="1"/>
    </xf>
    <xf numFmtId="4" fontId="45" fillId="8" borderId="24" xfId="0" applyNumberFormat="1" applyFont="1" applyFill="1" applyBorder="1" applyAlignment="1">
      <alignment horizontal="center" vertical="center" wrapText="1"/>
    </xf>
    <xf numFmtId="0" fontId="13" fillId="16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4" fontId="27" fillId="4" borderId="11" xfId="0" applyNumberFormat="1" applyFont="1" applyFill="1" applyBorder="1" applyAlignment="1">
      <alignment horizontal="center" vertical="center" wrapText="1"/>
    </xf>
    <xf numFmtId="166" fontId="2" fillId="5" borderId="10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4" fontId="27" fillId="6" borderId="11" xfId="0" applyNumberFormat="1" applyFont="1" applyFill="1" applyBorder="1" applyAlignment="1">
      <alignment horizontal="center" vertical="center" wrapText="1"/>
    </xf>
    <xf numFmtId="166" fontId="2" fillId="16" borderId="10" xfId="0" applyNumberFormat="1" applyFont="1" applyFill="1" applyBorder="1" applyAlignment="1">
      <alignment horizontal="left" vertical="center" wrapText="1"/>
    </xf>
    <xf numFmtId="4" fontId="27" fillId="16" borderId="11" xfId="0" applyNumberFormat="1" applyFont="1" applyFill="1" applyBorder="1" applyAlignment="1">
      <alignment horizontal="center" vertical="center" wrapText="1"/>
    </xf>
    <xf numFmtId="4" fontId="26" fillId="4" borderId="11" xfId="0" applyNumberFormat="1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left" vertical="center" wrapText="1"/>
    </xf>
    <xf numFmtId="4" fontId="8" fillId="9" borderId="11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left" vertical="center" wrapText="1"/>
    </xf>
    <xf numFmtId="4" fontId="26" fillId="16" borderId="1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48" fillId="5" borderId="1" xfId="1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1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166" fontId="3" fillId="5" borderId="1" xfId="0" applyNumberFormat="1" applyFont="1" applyFill="1" applyBorder="1" applyAlignment="1">
      <alignment horizontal="left" vertical="center" wrapText="1"/>
    </xf>
    <xf numFmtId="4" fontId="7" fillId="9" borderId="10" xfId="0" applyNumberFormat="1" applyFont="1" applyFill="1" applyBorder="1" applyAlignment="1">
      <alignment horizontal="center" vertical="center" wrapText="1"/>
    </xf>
    <xf numFmtId="4" fontId="7" fillId="9" borderId="11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27" fillId="4" borderId="10" xfId="0" applyNumberFormat="1" applyFont="1" applyFill="1" applyBorder="1" applyAlignment="1">
      <alignment horizontal="center" vertical="center" wrapText="1"/>
    </xf>
    <xf numFmtId="4" fontId="27" fillId="6" borderId="10" xfId="0" applyNumberFormat="1" applyFont="1" applyFill="1" applyBorder="1" applyAlignment="1">
      <alignment horizontal="center" vertical="center" wrapText="1"/>
    </xf>
    <xf numFmtId="4" fontId="27" fillId="16" borderId="10" xfId="0" applyNumberFormat="1" applyFont="1" applyFill="1" applyBorder="1" applyAlignment="1">
      <alignment horizontal="center" vertical="center" wrapText="1"/>
    </xf>
    <xf numFmtId="4" fontId="26" fillId="4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4" fontId="11" fillId="10" borderId="11" xfId="0" applyNumberFormat="1" applyFont="1" applyFill="1" applyBorder="1" applyAlignment="1">
      <alignment horizontal="center" vertical="center" wrapText="1"/>
    </xf>
    <xf numFmtId="4" fontId="26" fillId="16" borderId="10" xfId="0" applyNumberFormat="1" applyFont="1" applyFill="1" applyBorder="1" applyAlignment="1">
      <alignment horizontal="center" vertical="center" wrapText="1"/>
    </xf>
    <xf numFmtId="4" fontId="7" fillId="17" borderId="10" xfId="0" applyNumberFormat="1" applyFont="1" applyFill="1" applyBorder="1" applyAlignment="1">
      <alignment horizontal="center" vertical="center" wrapText="1"/>
    </xf>
    <xf numFmtId="4" fontId="28" fillId="17" borderId="10" xfId="0" applyNumberFormat="1" applyFont="1" applyFill="1" applyBorder="1" applyAlignment="1">
      <alignment horizontal="center" vertical="center" wrapText="1"/>
    </xf>
    <xf numFmtId="165" fontId="34" fillId="9" borderId="11" xfId="0" applyNumberFormat="1" applyFont="1" applyFill="1" applyBorder="1" applyAlignment="1">
      <alignment horizontal="center" vertical="center" wrapText="1"/>
    </xf>
    <xf numFmtId="4" fontId="32" fillId="9" borderId="11" xfId="0" applyNumberFormat="1" applyFont="1" applyFill="1" applyBorder="1" applyAlignment="1">
      <alignment vertical="center" wrapText="1"/>
    </xf>
    <xf numFmtId="0" fontId="35" fillId="6" borderId="11" xfId="0" applyFont="1" applyFill="1" applyBorder="1" applyAlignment="1" applyProtection="1">
      <alignment vertical="center" wrapText="1"/>
      <protection locked="0"/>
    </xf>
    <xf numFmtId="49" fontId="2" fillId="4" borderId="11" xfId="0" applyNumberFormat="1" applyFont="1" applyFill="1" applyBorder="1" applyAlignment="1">
      <alignment horizontal="center" vertical="center" wrapText="1"/>
    </xf>
    <xf numFmtId="166" fontId="2" fillId="4" borderId="11" xfId="0" applyNumberFormat="1" applyFont="1" applyFill="1" applyBorder="1" applyAlignment="1">
      <alignment horizontal="center" vertical="center" wrapText="1"/>
    </xf>
    <xf numFmtId="4" fontId="7" fillId="19" borderId="11" xfId="0" applyNumberFormat="1" applyFont="1" applyFill="1" applyBorder="1" applyAlignment="1">
      <alignment horizontal="center" vertical="center" wrapText="1"/>
    </xf>
    <xf numFmtId="4" fontId="26" fillId="19" borderId="11" xfId="0" applyNumberFormat="1" applyFont="1" applyFill="1" applyBorder="1" applyAlignment="1">
      <alignment horizontal="center" vertical="center" wrapText="1"/>
    </xf>
    <xf numFmtId="4" fontId="7" fillId="18" borderId="11" xfId="0" applyNumberFormat="1" applyFont="1" applyFill="1" applyBorder="1" applyAlignment="1">
      <alignment horizontal="center" vertical="center" wrapText="1"/>
    </xf>
    <xf numFmtId="4" fontId="26" fillId="18" borderId="11" xfId="0" applyNumberFormat="1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center" vertical="center" wrapText="1"/>
    </xf>
    <xf numFmtId="4" fontId="27" fillId="8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165" fontId="34" fillId="4" borderId="11" xfId="0" applyNumberFormat="1" applyFont="1" applyFill="1" applyBorder="1" applyAlignment="1">
      <alignment horizontal="center" vertical="center" wrapText="1"/>
    </xf>
    <xf numFmtId="4" fontId="32" fillId="4" borderId="11" xfId="0" applyNumberFormat="1" applyFont="1" applyFill="1" applyBorder="1" applyAlignment="1">
      <alignment vertical="center" wrapText="1"/>
    </xf>
    <xf numFmtId="0" fontId="35" fillId="4" borderId="11" xfId="0" applyFont="1" applyFill="1" applyBorder="1" applyAlignment="1" applyProtection="1">
      <alignment vertical="center" wrapText="1"/>
      <protection locked="0"/>
    </xf>
    <xf numFmtId="4" fontId="8" fillId="9" borderId="11" xfId="0" applyNumberFormat="1" applyFont="1" applyFill="1" applyBorder="1" applyAlignment="1">
      <alignment horizontal="left" vertical="center" wrapText="1"/>
    </xf>
    <xf numFmtId="4" fontId="7" fillId="9" borderId="11" xfId="0" applyNumberFormat="1" applyFont="1" applyFill="1" applyBorder="1" applyAlignment="1">
      <alignment horizontal="left" vertical="center" wrapText="1"/>
    </xf>
    <xf numFmtId="0" fontId="20" fillId="6" borderId="11" xfId="0" applyFont="1" applyFill="1" applyBorder="1" applyAlignment="1" applyProtection="1">
      <alignment horizontal="left" vertical="center" wrapText="1"/>
      <protection locked="0"/>
    </xf>
    <xf numFmtId="0" fontId="37" fillId="16" borderId="11" xfId="0" applyFont="1" applyFill="1" applyBorder="1" applyAlignment="1" applyProtection="1">
      <alignment horizontal="left" vertical="center" wrapText="1"/>
      <protection locked="0"/>
    </xf>
    <xf numFmtId="166" fontId="3" fillId="5" borderId="1" xfId="0" applyNumberFormat="1" applyFont="1" applyFill="1" applyBorder="1" applyAlignment="1">
      <alignment vertical="center" wrapText="1"/>
    </xf>
    <xf numFmtId="0" fontId="2" fillId="5" borderId="30" xfId="0" applyFont="1" applyFill="1" applyBorder="1" applyAlignment="1">
      <alignment horizontal="left" wrapText="1"/>
    </xf>
    <xf numFmtId="0" fontId="2" fillId="5" borderId="33" xfId="0" applyFont="1" applyFill="1" applyBorder="1" applyAlignment="1">
      <alignment horizontal="left" wrapText="1"/>
    </xf>
    <xf numFmtId="4" fontId="52" fillId="2" borderId="21" xfId="0" applyNumberFormat="1" applyFont="1" applyFill="1" applyBorder="1" applyAlignment="1">
      <alignment horizontal="center" vertical="center" wrapText="1"/>
    </xf>
    <xf numFmtId="4" fontId="36" fillId="3" borderId="19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4" fontId="8" fillId="16" borderId="1" xfId="0" applyNumberFormat="1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9" borderId="35" xfId="0" applyFont="1" applyFill="1" applyBorder="1" applyAlignment="1">
      <alignment horizontal="center" vertical="center" wrapText="1"/>
    </xf>
    <xf numFmtId="166" fontId="3" fillId="16" borderId="1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42" xfId="0" applyFont="1" applyFill="1" applyBorder="1" applyAlignment="1">
      <alignment horizontal="left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15" borderId="47" xfId="0" applyFont="1" applyFill="1" applyBorder="1" applyAlignment="1">
      <alignment horizontal="center" vertical="center" wrapText="1"/>
    </xf>
    <xf numFmtId="0" fontId="8" fillId="19" borderId="37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45" fillId="8" borderId="49" xfId="0" applyNumberFormat="1" applyFont="1" applyFill="1" applyBorder="1" applyAlignment="1">
      <alignment horizontal="center" vertical="center" wrapText="1"/>
    </xf>
    <xf numFmtId="166" fontId="3" fillId="4" borderId="11" xfId="0" applyNumberFormat="1" applyFont="1" applyFill="1" applyBorder="1" applyAlignment="1">
      <alignment vertical="center" wrapText="1"/>
    </xf>
    <xf numFmtId="4" fontId="7" fillId="8" borderId="15" xfId="0" applyNumberFormat="1" applyFont="1" applyFill="1" applyBorder="1" applyAlignment="1">
      <alignment horizontal="center" vertical="center" wrapText="1"/>
    </xf>
    <xf numFmtId="4" fontId="8" fillId="15" borderId="16" xfId="0" applyNumberFormat="1" applyFont="1" applyFill="1" applyBorder="1" applyAlignment="1">
      <alignment horizontal="center" vertical="center" wrapText="1"/>
    </xf>
    <xf numFmtId="4" fontId="45" fillId="8" borderId="23" xfId="0" applyNumberFormat="1" applyFont="1" applyFill="1" applyBorder="1" applyAlignment="1">
      <alignment horizontal="center" vertical="center" wrapText="1"/>
    </xf>
    <xf numFmtId="4" fontId="7" fillId="17" borderId="15" xfId="0" applyNumberFormat="1" applyFont="1" applyFill="1" applyBorder="1" applyAlignment="1">
      <alignment horizontal="center" vertical="center" wrapText="1"/>
    </xf>
    <xf numFmtId="0" fontId="40" fillId="5" borderId="2" xfId="0" applyFont="1" applyFill="1" applyBorder="1" applyAlignment="1" applyProtection="1">
      <alignment horizontal="left" vertical="center" wrapText="1"/>
      <protection locked="0"/>
    </xf>
    <xf numFmtId="49" fontId="2" fillId="4" borderId="44" xfId="0" applyNumberFormat="1" applyFont="1" applyFill="1" applyBorder="1" applyAlignment="1">
      <alignment horizontal="center" vertical="center" wrapText="1"/>
    </xf>
    <xf numFmtId="4" fontId="27" fillId="8" borderId="42" xfId="0" applyNumberFormat="1" applyFont="1" applyFill="1" applyBorder="1" applyAlignment="1">
      <alignment horizontal="center" vertical="center" wrapText="1"/>
    </xf>
    <xf numFmtId="4" fontId="7" fillId="17" borderId="42" xfId="0" applyNumberFormat="1" applyFont="1" applyFill="1" applyBorder="1" applyAlignment="1">
      <alignment horizontal="center" vertical="center" wrapText="1"/>
    </xf>
    <xf numFmtId="4" fontId="26" fillId="18" borderId="44" xfId="0" applyNumberFormat="1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left" vertical="center" wrapText="1"/>
    </xf>
    <xf numFmtId="0" fontId="39" fillId="10" borderId="17" xfId="0" applyFont="1" applyFill="1" applyBorder="1" applyAlignment="1" applyProtection="1">
      <alignment horizontal="left" vertical="center" wrapText="1"/>
      <protection locked="0"/>
    </xf>
    <xf numFmtId="166" fontId="2" fillId="10" borderId="24" xfId="0" applyNumberFormat="1" applyFont="1" applyFill="1" applyBorder="1" applyAlignment="1">
      <alignment horizontal="center" vertical="center" wrapText="1"/>
    </xf>
    <xf numFmtId="4" fontId="29" fillId="10" borderId="23" xfId="0" applyNumberFormat="1" applyFont="1" applyFill="1" applyBorder="1" applyAlignment="1">
      <alignment horizontal="center" vertical="center" wrapText="1"/>
    </xf>
    <xf numFmtId="4" fontId="27" fillId="10" borderId="17" xfId="0" applyNumberFormat="1" applyFont="1" applyFill="1" applyBorder="1" applyAlignment="1">
      <alignment horizontal="center" vertical="center" wrapText="1"/>
    </xf>
    <xf numFmtId="4" fontId="27" fillId="10" borderId="24" xfId="0" applyNumberFormat="1" applyFont="1" applyFill="1" applyBorder="1" applyAlignment="1">
      <alignment horizontal="center" vertical="center" wrapText="1"/>
    </xf>
    <xf numFmtId="4" fontId="27" fillId="10" borderId="23" xfId="0" applyNumberFormat="1" applyFont="1" applyFill="1" applyBorder="1" applyAlignment="1">
      <alignment horizontal="center" vertical="center" wrapText="1"/>
    </xf>
    <xf numFmtId="4" fontId="29" fillId="10" borderId="24" xfId="0" applyNumberFormat="1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left" vertical="center" wrapText="1"/>
    </xf>
    <xf numFmtId="0" fontId="39" fillId="10" borderId="27" xfId="0" applyFont="1" applyFill="1" applyBorder="1" applyAlignment="1" applyProtection="1">
      <alignment horizontal="left" vertical="center" wrapText="1"/>
      <protection locked="0"/>
    </xf>
    <xf numFmtId="166" fontId="2" fillId="10" borderId="28" xfId="0" applyNumberFormat="1" applyFont="1" applyFill="1" applyBorder="1" applyAlignment="1">
      <alignment horizontal="center" vertical="center" wrapText="1"/>
    </xf>
    <xf numFmtId="4" fontId="27" fillId="10" borderId="26" xfId="0" applyNumberFormat="1" applyFont="1" applyFill="1" applyBorder="1" applyAlignment="1">
      <alignment horizontal="center" vertical="center" wrapText="1"/>
    </xf>
    <xf numFmtId="4" fontId="27" fillId="10" borderId="27" xfId="0" applyNumberFormat="1" applyFont="1" applyFill="1" applyBorder="1" applyAlignment="1">
      <alignment horizontal="center" vertical="center" wrapText="1"/>
    </xf>
    <xf numFmtId="4" fontId="26" fillId="10" borderId="27" xfId="0" applyNumberFormat="1" applyFont="1" applyFill="1" applyBorder="1" applyAlignment="1">
      <alignment horizontal="center" vertical="center" wrapText="1"/>
    </xf>
    <xf numFmtId="4" fontId="26" fillId="10" borderId="28" xfId="0" applyNumberFormat="1" applyFont="1" applyFill="1" applyBorder="1" applyAlignment="1">
      <alignment horizontal="center" vertical="center" wrapText="1"/>
    </xf>
    <xf numFmtId="4" fontId="26" fillId="10" borderId="26" xfId="0" applyNumberFormat="1" applyFont="1" applyFill="1" applyBorder="1" applyAlignment="1">
      <alignment horizontal="center" vertical="center" wrapText="1"/>
    </xf>
    <xf numFmtId="4" fontId="27" fillId="10" borderId="28" xfId="0" applyNumberFormat="1" applyFont="1" applyFill="1" applyBorder="1" applyAlignment="1">
      <alignment horizontal="center" vertical="center" wrapText="1"/>
    </xf>
    <xf numFmtId="4" fontId="27" fillId="6" borderId="5" xfId="0" applyNumberFormat="1" applyFont="1" applyFill="1" applyBorder="1" applyAlignment="1">
      <alignment horizontal="center" vertical="center" wrapText="1"/>
    </xf>
    <xf numFmtId="4" fontId="27" fillId="6" borderId="50" xfId="0" applyNumberFormat="1" applyFont="1" applyFill="1" applyBorder="1" applyAlignment="1">
      <alignment horizontal="center" vertical="center" wrapText="1"/>
    </xf>
    <xf numFmtId="4" fontId="7" fillId="18" borderId="5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5" fillId="5" borderId="0" xfId="0" applyFont="1" applyFill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center" vertical="center" wrapText="1"/>
    </xf>
    <xf numFmtId="4" fontId="26" fillId="5" borderId="0" xfId="0" applyNumberFormat="1" applyFont="1" applyFill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4" fontId="26" fillId="3" borderId="1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53" fillId="3" borderId="19" xfId="0" applyFont="1" applyFill="1" applyBorder="1" applyAlignment="1">
      <alignment horizontal="center" vertical="center"/>
    </xf>
    <xf numFmtId="0" fontId="53" fillId="3" borderId="19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vertical="center" wrapText="1"/>
    </xf>
    <xf numFmtId="0" fontId="55" fillId="5" borderId="0" xfId="0" applyFont="1" applyFill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2" fontId="0" fillId="0" borderId="0" xfId="0" applyNumberFormat="1"/>
    <xf numFmtId="0" fontId="57" fillId="0" borderId="25" xfId="0" applyFont="1" applyBorder="1" applyAlignment="1">
      <alignment horizontal="justify" vertical="center"/>
    </xf>
    <xf numFmtId="4" fontId="58" fillId="0" borderId="25" xfId="0" applyNumberFormat="1" applyFont="1" applyBorder="1" applyAlignment="1">
      <alignment horizontal="justify" vertical="center"/>
    </xf>
    <xf numFmtId="4" fontId="59" fillId="0" borderId="34" xfId="0" applyNumberFormat="1" applyFont="1" applyBorder="1" applyAlignment="1">
      <alignment horizontal="justify" vertical="center"/>
    </xf>
    <xf numFmtId="0" fontId="57" fillId="0" borderId="34" xfId="0" applyFont="1" applyBorder="1" applyAlignment="1">
      <alignment horizontal="justify" vertical="center"/>
    </xf>
    <xf numFmtId="0" fontId="58" fillId="0" borderId="34" xfId="0" applyFont="1" applyBorder="1" applyAlignment="1">
      <alignment horizontal="justify" vertical="center"/>
    </xf>
    <xf numFmtId="4" fontId="58" fillId="0" borderId="34" xfId="0" applyNumberFormat="1" applyFont="1" applyBorder="1" applyAlignment="1">
      <alignment horizontal="justify" vertical="center"/>
    </xf>
    <xf numFmtId="0" fontId="59" fillId="0" borderId="34" xfId="0" applyFont="1" applyBorder="1" applyAlignment="1">
      <alignment horizontal="justify" vertical="center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center" wrapText="1"/>
    </xf>
    <xf numFmtId="49" fontId="62" fillId="5" borderId="1" xfId="0" applyNumberFormat="1" applyFont="1" applyFill="1" applyBorder="1" applyAlignment="1">
      <alignment horizontal="center" vertical="center" wrapText="1"/>
    </xf>
    <xf numFmtId="49" fontId="62" fillId="5" borderId="1" xfId="0" applyNumberFormat="1" applyFont="1" applyFill="1" applyBorder="1" applyAlignment="1">
      <alignment horizontal="center" wrapText="1"/>
    </xf>
    <xf numFmtId="4" fontId="63" fillId="5" borderId="1" xfId="0" applyNumberFormat="1" applyFont="1" applyFill="1" applyBorder="1" applyAlignment="1">
      <alignment horizontal="center" wrapText="1"/>
    </xf>
    <xf numFmtId="4" fontId="63" fillId="5" borderId="1" xfId="0" applyNumberFormat="1" applyFont="1" applyFill="1" applyBorder="1" applyAlignment="1">
      <alignment horizontal="center" vertical="center" wrapText="1"/>
    </xf>
    <xf numFmtId="0" fontId="1" fillId="20" borderId="0" xfId="0" applyFont="1" applyFill="1" applyAlignment="1">
      <alignment wrapText="1"/>
    </xf>
    <xf numFmtId="0" fontId="1" fillId="13" borderId="0" xfId="0" applyFont="1" applyFill="1" applyAlignment="1">
      <alignment wrapText="1"/>
    </xf>
    <xf numFmtId="0" fontId="1" fillId="14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0" fontId="1" fillId="11" borderId="0" xfId="0" applyFont="1" applyFill="1" applyAlignment="1">
      <alignment textRotation="90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36" fillId="12" borderId="21" xfId="0" applyNumberFormat="1" applyFont="1" applyFill="1" applyBorder="1" applyAlignment="1">
      <alignment horizontal="center" vertical="center" wrapText="1"/>
    </xf>
    <xf numFmtId="4" fontId="36" fillId="12" borderId="7" xfId="0" applyNumberFormat="1" applyFont="1" applyFill="1" applyBorder="1" applyAlignment="1">
      <alignment horizontal="center" vertical="center" wrapText="1"/>
    </xf>
    <xf numFmtId="4" fontId="36" fillId="12" borderId="8" xfId="0" applyNumberFormat="1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4" fontId="45" fillId="3" borderId="18" xfId="0" applyNumberFormat="1" applyFont="1" applyFill="1" applyBorder="1" applyAlignment="1">
      <alignment horizontal="center" vertical="center" wrapText="1"/>
    </xf>
    <xf numFmtId="4" fontId="45" fillId="3" borderId="22" xfId="0" applyNumberFormat="1" applyFont="1" applyFill="1" applyBorder="1" applyAlignment="1">
      <alignment horizontal="center" vertical="center" wrapText="1"/>
    </xf>
    <xf numFmtId="4" fontId="27" fillId="2" borderId="31" xfId="0" applyNumberFormat="1" applyFont="1" applyFill="1" applyBorder="1" applyAlignment="1">
      <alignment horizontal="center" vertical="center" wrapText="1"/>
    </xf>
    <xf numFmtId="4" fontId="27" fillId="2" borderId="30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0" fillId="5" borderId="31" xfId="0" applyNumberFormat="1" applyFill="1" applyBorder="1" applyAlignment="1">
      <alignment horizontal="center"/>
    </xf>
    <xf numFmtId="4" fontId="27" fillId="2" borderId="21" xfId="0" applyNumberFormat="1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  <xf numFmtId="0" fontId="8" fillId="17" borderId="43" xfId="0" applyFont="1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/>
    </xf>
    <xf numFmtId="0" fontId="0" fillId="18" borderId="48" xfId="0" applyFill="1" applyBorder="1" applyAlignment="1">
      <alignment horizontal="center"/>
    </xf>
    <xf numFmtId="0" fontId="8" fillId="11" borderId="16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165" fontId="25" fillId="4" borderId="35" xfId="0" applyNumberFormat="1" applyFont="1" applyFill="1" applyBorder="1" applyAlignment="1">
      <alignment horizontal="center" vertical="center" wrapText="1"/>
    </xf>
    <xf numFmtId="165" fontId="25" fillId="4" borderId="44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19" borderId="53" xfId="0" applyFont="1" applyFill="1" applyBorder="1" applyAlignment="1">
      <alignment horizontal="center" vertical="center" wrapText="1"/>
    </xf>
    <xf numFmtId="0" fontId="8" fillId="19" borderId="44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11" fillId="17" borderId="24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166" fontId="3" fillId="16" borderId="1" xfId="0" applyNumberFormat="1" applyFont="1" applyFill="1" applyBorder="1" applyAlignment="1">
      <alignment vertical="center" wrapText="1"/>
    </xf>
    <xf numFmtId="166" fontId="3" fillId="16" borderId="1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4" fontId="45" fillId="3" borderId="21" xfId="0" applyNumberFormat="1" applyFont="1" applyFill="1" applyBorder="1" applyAlignment="1">
      <alignment horizontal="center" vertical="center" wrapText="1"/>
    </xf>
    <xf numFmtId="4" fontId="45" fillId="3" borderId="8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45" fillId="3" borderId="40" xfId="0" applyNumberFormat="1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4" fontId="11" fillId="10" borderId="1" xfId="0" applyNumberFormat="1" applyFont="1" applyFill="1" applyBorder="1" applyAlignment="1">
      <alignment horizontal="left" vertical="center" wrapText="1"/>
    </xf>
    <xf numFmtId="4" fontId="11" fillId="10" borderId="11" xfId="0" applyNumberFormat="1" applyFont="1" applyFill="1" applyBorder="1" applyAlignment="1">
      <alignment horizontal="left" vertical="center" wrapText="1"/>
    </xf>
    <xf numFmtId="14" fontId="2" fillId="5" borderId="10" xfId="0" applyNumberFormat="1" applyFont="1" applyFill="1" applyBorder="1" applyAlignment="1">
      <alignment horizontal="left" vertical="center" wrapText="1"/>
    </xf>
    <xf numFmtId="4" fontId="27" fillId="2" borderId="32" xfId="0" applyNumberFormat="1" applyFont="1" applyFill="1" applyBorder="1" applyAlignment="1">
      <alignment horizontal="center" vertical="center" wrapText="1"/>
    </xf>
    <xf numFmtId="4" fontId="27" fillId="2" borderId="39" xfId="0" applyNumberFormat="1" applyFont="1" applyFill="1" applyBorder="1" applyAlignment="1">
      <alignment horizontal="center" vertical="center" wrapText="1"/>
    </xf>
    <xf numFmtId="4" fontId="27" fillId="2" borderId="34" xfId="0" applyNumberFormat="1" applyFont="1" applyFill="1" applyBorder="1" applyAlignment="1">
      <alignment horizontal="center" vertical="center" wrapText="1"/>
    </xf>
    <xf numFmtId="166" fontId="3" fillId="16" borderId="1" xfId="0" applyNumberFormat="1" applyFont="1" applyFill="1" applyBorder="1" applyAlignment="1">
      <alignment horizontal="left" vertical="center" wrapText="1"/>
    </xf>
    <xf numFmtId="166" fontId="3" fillId="16" borderId="11" xfId="0" applyNumberFormat="1" applyFont="1" applyFill="1" applyBorder="1" applyAlignment="1">
      <alignment horizontal="left" vertical="center" wrapText="1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4" fontId="28" fillId="5" borderId="52" xfId="0" applyNumberFormat="1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4" fontId="30" fillId="5" borderId="0" xfId="1" applyNumberFormat="1" applyFont="1" applyFill="1" applyAlignment="1">
      <alignment horizontal="center" vertical="center" wrapText="1"/>
    </xf>
    <xf numFmtId="4" fontId="17" fillId="5" borderId="9" xfId="1" applyNumberFormat="1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50" fillId="5" borderId="2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0" fillId="11" borderId="1" xfId="0" applyNumberFormat="1" applyFont="1" applyFill="1" applyBorder="1" applyAlignment="1">
      <alignment horizontal="center" vertical="center" wrapText="1"/>
    </xf>
    <xf numFmtId="4" fontId="10" fillId="11" borderId="1" xfId="0" applyNumberFormat="1" applyFont="1" applyFill="1" applyBorder="1" applyAlignment="1">
      <alignment horizontal="center" vertical="center" textRotation="90" wrapText="1"/>
    </xf>
    <xf numFmtId="4" fontId="10" fillId="4" borderId="1" xfId="0" applyNumberFormat="1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textRotation="90" wrapText="1"/>
    </xf>
    <xf numFmtId="0" fontId="9" fillId="11" borderId="1" xfId="0" applyFont="1" applyFill="1" applyBorder="1" applyAlignment="1">
      <alignment horizontal="center" vertical="center" textRotation="90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11" borderId="2" xfId="0" applyNumberFormat="1" applyFont="1" applyFill="1" applyBorder="1" applyAlignment="1">
      <alignment horizontal="center" vertical="center" textRotation="90" wrapText="1"/>
    </xf>
    <xf numFmtId="4" fontId="10" fillId="11" borderId="4" xfId="0" applyNumberFormat="1" applyFont="1" applyFill="1" applyBorder="1" applyAlignment="1">
      <alignment horizontal="center" vertical="center" textRotation="90" wrapText="1"/>
    </xf>
    <xf numFmtId="4" fontId="10" fillId="11" borderId="3" xfId="0" applyNumberFormat="1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4" fontId="10" fillId="11" borderId="2" xfId="0" applyNumberFormat="1" applyFont="1" applyFill="1" applyBorder="1" applyAlignment="1">
      <alignment horizontal="center" vertical="center" wrapText="1"/>
    </xf>
    <xf numFmtId="4" fontId="10" fillId="11" borderId="4" xfId="0" applyNumberFormat="1" applyFont="1" applyFill="1" applyBorder="1" applyAlignment="1">
      <alignment horizontal="center" vertical="center" wrapText="1"/>
    </xf>
    <xf numFmtId="4" fontId="10" fillId="11" borderId="3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" fontId="10" fillId="5" borderId="54" xfId="0" applyNumberFormat="1" applyFont="1" applyFill="1" applyBorder="1" applyAlignment="1">
      <alignment horizontal="center" vertical="center" wrapText="1"/>
    </xf>
    <xf numFmtId="2" fontId="10" fillId="5" borderId="0" xfId="0" applyNumberFormat="1" applyFont="1" applyFill="1" applyAlignment="1">
      <alignment horizontal="center" vertical="center" wrapText="1"/>
    </xf>
    <xf numFmtId="2" fontId="10" fillId="5" borderId="55" xfId="0" applyNumberFormat="1" applyFont="1" applyFill="1" applyBorder="1" applyAlignment="1">
      <alignment horizontal="center" vertical="center" wrapText="1"/>
    </xf>
    <xf numFmtId="4" fontId="47" fillId="5" borderId="0" xfId="0" applyNumberFormat="1" applyFont="1" applyFill="1" applyAlignment="1">
      <alignment horizontal="center" vertical="center" textRotation="90" wrapText="1"/>
    </xf>
    <xf numFmtId="0" fontId="10" fillId="5" borderId="0" xfId="0" applyFont="1" applyFill="1" applyBorder="1" applyAlignment="1">
      <alignment horizontal="center" vertical="center" wrapText="1"/>
    </xf>
    <xf numFmtId="4" fontId="44" fillId="11" borderId="1" xfId="0" applyNumberFormat="1" applyFont="1" applyFill="1" applyBorder="1" applyAlignment="1">
      <alignment horizontal="center" vertical="center" textRotation="90" wrapText="1"/>
    </xf>
    <xf numFmtId="0" fontId="43" fillId="11" borderId="1" xfId="0" applyFont="1" applyFill="1" applyBorder="1" applyAlignment="1">
      <alignment horizontal="center" vertical="center" wrapText="1"/>
    </xf>
    <xf numFmtId="4" fontId="44" fillId="11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/>
    </xf>
    <xf numFmtId="0" fontId="60" fillId="0" borderId="2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63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54" fillId="5" borderId="4" xfId="0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wrapText="1"/>
    </xf>
    <xf numFmtId="49" fontId="65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wrapText="1"/>
    </xf>
    <xf numFmtId="2" fontId="10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49" fontId="50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9" fontId="50" fillId="5" borderId="4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9" fontId="50" fillId="5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50" fillId="5" borderId="1" xfId="0" applyNumberFormat="1" applyFont="1" applyFill="1" applyBorder="1" applyAlignment="1">
      <alignment horizontal="center" vertical="center" wrapText="1"/>
    </xf>
    <xf numFmtId="2" fontId="50" fillId="5" borderId="1" xfId="0" applyNumberFormat="1" applyFont="1" applyFill="1" applyBorder="1" applyAlignment="1">
      <alignment horizontal="center" vertical="center" wrapText="1"/>
    </xf>
    <xf numFmtId="0" fontId="61" fillId="5" borderId="5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C66"/>
      <color rgb="FFFF33CC"/>
      <color rgb="FFFFFF66"/>
      <color rgb="FFF2F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6"/>
  <sheetViews>
    <sheetView view="pageBreakPreview" zoomScale="80" zoomScaleNormal="70" zoomScaleSheetLayoutView="80" workbookViewId="0">
      <pane ySplit="5" topLeftCell="A6" activePane="bottomLeft" state="frozen"/>
      <selection pane="bottomLeft" activeCell="D13" sqref="D13"/>
    </sheetView>
  </sheetViews>
  <sheetFormatPr defaultRowHeight="15"/>
  <cols>
    <col min="1" max="1" width="12" style="16" customWidth="1"/>
    <col min="2" max="2" width="31.7109375" style="10" customWidth="1"/>
    <col min="3" max="3" width="4.7109375" style="18" customWidth="1"/>
    <col min="4" max="4" width="16.28515625" style="7" customWidth="1"/>
    <col min="5" max="5" width="17.28515625" style="7" customWidth="1"/>
    <col min="6" max="7" width="17.140625" style="7" customWidth="1"/>
    <col min="8" max="8" width="17.28515625" style="15" customWidth="1"/>
    <col min="9" max="9" width="17" style="7" customWidth="1"/>
    <col min="10" max="10" width="17.5703125" style="7" customWidth="1"/>
    <col min="11" max="11" width="17.7109375" style="15" customWidth="1"/>
    <col min="12" max="12" width="17.42578125" style="7" customWidth="1"/>
    <col min="13" max="13" width="17.140625" style="7" customWidth="1"/>
    <col min="14" max="14" width="15.85546875" style="15" customWidth="1"/>
    <col min="15" max="15" width="15.85546875" style="7" customWidth="1"/>
    <col min="16" max="16" width="14.42578125" style="7" customWidth="1"/>
    <col min="17" max="17" width="14.85546875" style="15" customWidth="1"/>
    <col min="18" max="18" width="14.85546875" style="7" customWidth="1"/>
    <col min="19" max="19" width="12.5703125" style="7" customWidth="1"/>
    <col min="20" max="20" width="16.42578125" style="15" customWidth="1"/>
    <col min="21" max="21" width="14.42578125" style="15" customWidth="1"/>
    <col min="22" max="22" width="15.7109375" customWidth="1"/>
    <col min="23" max="23" width="5.28515625" customWidth="1"/>
  </cols>
  <sheetData>
    <row r="1" spans="1:22" ht="23.25" customHeight="1">
      <c r="T1" s="29" t="s">
        <v>359</v>
      </c>
      <c r="U1" s="29"/>
    </row>
    <row r="2" spans="1:22" s="15" customFormat="1" ht="27" customHeight="1" thickBot="1">
      <c r="A2" s="313" t="s">
        <v>357</v>
      </c>
      <c r="B2" s="313"/>
      <c r="C2" s="313"/>
      <c r="D2" s="313"/>
      <c r="E2" s="7"/>
      <c r="F2" s="7"/>
      <c r="G2" s="7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29"/>
      <c r="S2" s="29"/>
      <c r="T2" s="29" t="s">
        <v>358</v>
      </c>
      <c r="U2" s="29"/>
    </row>
    <row r="3" spans="1:22" s="15" customFormat="1" ht="32.25" customHeight="1" thickBot="1">
      <c r="A3" s="16"/>
      <c r="B3" s="10"/>
      <c r="C3" s="17"/>
      <c r="D3" s="7"/>
      <c r="F3" s="198" t="s">
        <v>439</v>
      </c>
      <c r="G3" s="198" t="s">
        <v>434</v>
      </c>
      <c r="H3" s="197"/>
      <c r="I3" s="197"/>
      <c r="J3" s="199" t="s">
        <v>435</v>
      </c>
      <c r="K3" s="197"/>
      <c r="L3" s="197"/>
      <c r="M3" s="199" t="s">
        <v>436</v>
      </c>
      <c r="N3" s="197"/>
      <c r="O3" s="197"/>
      <c r="P3" s="199" t="s">
        <v>437</v>
      </c>
      <c r="Q3" s="197"/>
      <c r="R3" s="103"/>
      <c r="S3" s="199" t="s">
        <v>438</v>
      </c>
    </row>
    <row r="4" spans="1:22" s="15" customFormat="1" ht="70.5" customHeight="1" thickBot="1">
      <c r="A4" s="252" t="s">
        <v>225</v>
      </c>
      <c r="B4" s="266" t="s">
        <v>288</v>
      </c>
      <c r="C4" s="264" t="s">
        <v>70</v>
      </c>
      <c r="D4" s="262" t="s">
        <v>426</v>
      </c>
      <c r="E4" s="260" t="s">
        <v>407</v>
      </c>
      <c r="F4" s="258" t="s">
        <v>408</v>
      </c>
      <c r="G4" s="268" t="s">
        <v>416</v>
      </c>
      <c r="H4" s="270" t="s">
        <v>360</v>
      </c>
      <c r="I4" s="271"/>
      <c r="J4" s="272"/>
      <c r="K4" s="273" t="s">
        <v>361</v>
      </c>
      <c r="L4" s="274"/>
      <c r="M4" s="275"/>
      <c r="N4" s="276" t="s">
        <v>362</v>
      </c>
      <c r="O4" s="277"/>
      <c r="P4" s="278"/>
      <c r="Q4" s="279" t="s">
        <v>363</v>
      </c>
      <c r="R4" s="280"/>
      <c r="S4" s="281"/>
      <c r="T4" s="254" t="s">
        <v>373</v>
      </c>
      <c r="U4" s="256"/>
    </row>
    <row r="5" spans="1:22" ht="77.25" customHeight="1" thickBot="1">
      <c r="A5" s="253"/>
      <c r="B5" s="267"/>
      <c r="C5" s="265"/>
      <c r="D5" s="263"/>
      <c r="E5" s="261"/>
      <c r="F5" s="259"/>
      <c r="G5" s="269"/>
      <c r="H5" s="152" t="s">
        <v>360</v>
      </c>
      <c r="I5" s="153" t="s">
        <v>419</v>
      </c>
      <c r="J5" s="154" t="s">
        <v>416</v>
      </c>
      <c r="K5" s="155" t="s">
        <v>361</v>
      </c>
      <c r="L5" s="153" t="s">
        <v>419</v>
      </c>
      <c r="M5" s="154" t="s">
        <v>416</v>
      </c>
      <c r="N5" s="155" t="s">
        <v>362</v>
      </c>
      <c r="O5" s="153" t="s">
        <v>419</v>
      </c>
      <c r="P5" s="154" t="s">
        <v>416</v>
      </c>
      <c r="Q5" s="155" t="s">
        <v>363</v>
      </c>
      <c r="R5" s="153" t="s">
        <v>419</v>
      </c>
      <c r="S5" s="154" t="s">
        <v>416</v>
      </c>
      <c r="T5" s="255"/>
      <c r="U5" s="257"/>
    </row>
    <row r="6" spans="1:22" ht="33" customHeight="1">
      <c r="A6" s="148"/>
      <c r="B6" s="156" t="s">
        <v>345</v>
      </c>
      <c r="C6" s="131"/>
      <c r="D6" s="159">
        <f>H6+K6+N6+Q6</f>
        <v>464362</v>
      </c>
      <c r="E6" s="160">
        <f t="shared" ref="E6:E12" si="0">D6-F6</f>
        <v>464362</v>
      </c>
      <c r="F6" s="145"/>
      <c r="G6" s="146"/>
      <c r="H6" s="159">
        <v>100000</v>
      </c>
      <c r="I6" s="160"/>
      <c r="J6" s="146"/>
      <c r="K6" s="159">
        <v>0</v>
      </c>
      <c r="L6" s="160"/>
      <c r="M6" s="146"/>
      <c r="N6" s="159">
        <v>100000</v>
      </c>
      <c r="O6" s="160"/>
      <c r="P6" s="146"/>
      <c r="Q6" s="159">
        <v>264362</v>
      </c>
      <c r="R6" s="160">
        <f t="shared" ref="R6:R11" si="1">Q6-S6</f>
        <v>264362</v>
      </c>
      <c r="S6" s="146"/>
      <c r="T6" s="162">
        <f t="shared" ref="T6:T12" si="2">H6+K6+N6+Q6</f>
        <v>464362</v>
      </c>
      <c r="U6" s="187">
        <f t="shared" ref="U6:U12" si="3">D6-T6</f>
        <v>0</v>
      </c>
      <c r="V6" s="188">
        <f>G6-J6</f>
        <v>0</v>
      </c>
    </row>
    <row r="7" spans="1:22" ht="39" customHeight="1">
      <c r="A7" s="148"/>
      <c r="B7" s="25" t="s">
        <v>346</v>
      </c>
      <c r="C7" s="131"/>
      <c r="D7" s="128">
        <f>H7+K7+N7+Q7</f>
        <v>6587000</v>
      </c>
      <c r="E7" s="70">
        <f t="shared" si="0"/>
        <v>6587000</v>
      </c>
      <c r="F7" s="71"/>
      <c r="G7" s="124"/>
      <c r="H7" s="128">
        <v>1750000</v>
      </c>
      <c r="I7" s="70">
        <f t="shared" ref="I7:I12" si="4">H7-J7</f>
        <v>1750000</v>
      </c>
      <c r="J7" s="124"/>
      <c r="K7" s="128">
        <v>1713000</v>
      </c>
      <c r="L7" s="70">
        <f t="shared" ref="L7:L12" si="5">K7-M7</f>
        <v>1713000</v>
      </c>
      <c r="M7" s="124"/>
      <c r="N7" s="128">
        <v>1475000</v>
      </c>
      <c r="O7" s="70">
        <f t="shared" ref="O7:O12" si="6">N7-P7</f>
        <v>1475000</v>
      </c>
      <c r="P7" s="124"/>
      <c r="Q7" s="128">
        <v>1649000</v>
      </c>
      <c r="R7" s="70">
        <f t="shared" si="1"/>
        <v>1649000</v>
      </c>
      <c r="S7" s="124"/>
      <c r="T7" s="117">
        <f t="shared" si="2"/>
        <v>6587000</v>
      </c>
      <c r="U7" s="126">
        <f t="shared" si="3"/>
        <v>0</v>
      </c>
      <c r="V7" s="188">
        <f t="shared" ref="V7:V70" si="7">G7-J7</f>
        <v>0</v>
      </c>
    </row>
    <row r="8" spans="1:22" ht="23.25" customHeight="1">
      <c r="A8" s="148"/>
      <c r="B8" s="24" t="s">
        <v>347</v>
      </c>
      <c r="C8" s="131"/>
      <c r="D8" s="129">
        <v>0</v>
      </c>
      <c r="E8" s="70">
        <f t="shared" si="0"/>
        <v>0</v>
      </c>
      <c r="F8" s="71"/>
      <c r="G8" s="124"/>
      <c r="H8" s="129">
        <v>0</v>
      </c>
      <c r="I8" s="70">
        <f t="shared" si="4"/>
        <v>0</v>
      </c>
      <c r="J8" s="124"/>
      <c r="K8" s="129">
        <v>0</v>
      </c>
      <c r="L8" s="70">
        <f t="shared" si="5"/>
        <v>0</v>
      </c>
      <c r="M8" s="124"/>
      <c r="N8" s="129">
        <v>0</v>
      </c>
      <c r="O8" s="70">
        <f t="shared" si="6"/>
        <v>0</v>
      </c>
      <c r="P8" s="124"/>
      <c r="Q8" s="129">
        <v>0</v>
      </c>
      <c r="R8" s="70">
        <f t="shared" si="1"/>
        <v>0</v>
      </c>
      <c r="S8" s="124"/>
      <c r="T8" s="117">
        <f t="shared" si="2"/>
        <v>0</v>
      </c>
      <c r="U8" s="126">
        <f t="shared" si="3"/>
        <v>0</v>
      </c>
      <c r="V8" s="188">
        <f t="shared" si="7"/>
        <v>0</v>
      </c>
    </row>
    <row r="9" spans="1:22" ht="22.5" customHeight="1">
      <c r="A9" s="148"/>
      <c r="B9" s="24" t="s">
        <v>348</v>
      </c>
      <c r="C9" s="131"/>
      <c r="D9" s="129">
        <v>0</v>
      </c>
      <c r="E9" s="70">
        <f t="shared" si="0"/>
        <v>0</v>
      </c>
      <c r="F9" s="71"/>
      <c r="G9" s="124"/>
      <c r="H9" s="129">
        <v>0</v>
      </c>
      <c r="I9" s="70">
        <f t="shared" si="4"/>
        <v>0</v>
      </c>
      <c r="J9" s="124"/>
      <c r="K9" s="129">
        <v>0</v>
      </c>
      <c r="L9" s="70">
        <f t="shared" si="5"/>
        <v>0</v>
      </c>
      <c r="M9" s="124"/>
      <c r="N9" s="129">
        <v>0</v>
      </c>
      <c r="O9" s="70">
        <f t="shared" si="6"/>
        <v>0</v>
      </c>
      <c r="P9" s="124"/>
      <c r="Q9" s="129">
        <v>0</v>
      </c>
      <c r="R9" s="70">
        <f t="shared" si="1"/>
        <v>0</v>
      </c>
      <c r="S9" s="124"/>
      <c r="T9" s="117">
        <f t="shared" si="2"/>
        <v>0</v>
      </c>
      <c r="U9" s="126">
        <f t="shared" si="3"/>
        <v>0</v>
      </c>
      <c r="V9" s="188">
        <f t="shared" si="7"/>
        <v>0</v>
      </c>
    </row>
    <row r="10" spans="1:22" ht="24.75" customHeight="1">
      <c r="A10" s="148"/>
      <c r="B10" s="22" t="s">
        <v>303</v>
      </c>
      <c r="C10" s="131"/>
      <c r="D10" s="129">
        <v>0</v>
      </c>
      <c r="E10" s="70">
        <f t="shared" si="0"/>
        <v>0</v>
      </c>
      <c r="F10" s="71"/>
      <c r="G10" s="124"/>
      <c r="H10" s="129">
        <v>0</v>
      </c>
      <c r="I10" s="70">
        <f t="shared" si="4"/>
        <v>0</v>
      </c>
      <c r="J10" s="124"/>
      <c r="K10" s="129">
        <v>0</v>
      </c>
      <c r="L10" s="70">
        <f t="shared" si="5"/>
        <v>0</v>
      </c>
      <c r="M10" s="124"/>
      <c r="N10" s="129">
        <v>0</v>
      </c>
      <c r="O10" s="70">
        <f t="shared" si="6"/>
        <v>0</v>
      </c>
      <c r="P10" s="124"/>
      <c r="Q10" s="129">
        <v>0</v>
      </c>
      <c r="R10" s="70">
        <f t="shared" si="1"/>
        <v>0</v>
      </c>
      <c r="S10" s="124"/>
      <c r="T10" s="117">
        <f t="shared" si="2"/>
        <v>0</v>
      </c>
      <c r="U10" s="126">
        <f t="shared" si="3"/>
        <v>0</v>
      </c>
      <c r="V10" s="188">
        <f t="shared" si="7"/>
        <v>0</v>
      </c>
    </row>
    <row r="11" spans="1:22" ht="35.25" customHeight="1">
      <c r="A11" s="80"/>
      <c r="B11" s="38" t="s">
        <v>349</v>
      </c>
      <c r="C11" s="119"/>
      <c r="D11" s="105">
        <f>D6+D7</f>
        <v>7051362</v>
      </c>
      <c r="E11" s="36">
        <f t="shared" si="0"/>
        <v>7051362</v>
      </c>
      <c r="F11" s="36"/>
      <c r="G11" s="106"/>
      <c r="H11" s="105">
        <f>H6+H7</f>
        <v>1850000</v>
      </c>
      <c r="I11" s="36">
        <f t="shared" si="4"/>
        <v>1850000</v>
      </c>
      <c r="J11" s="106"/>
      <c r="K11" s="105">
        <f>K6+K7</f>
        <v>1713000</v>
      </c>
      <c r="L11" s="36">
        <f t="shared" si="5"/>
        <v>1713000</v>
      </c>
      <c r="M11" s="106"/>
      <c r="N11" s="105">
        <f>N6+N7</f>
        <v>1575000</v>
      </c>
      <c r="O11" s="36">
        <f t="shared" si="6"/>
        <v>1575000</v>
      </c>
      <c r="P11" s="106"/>
      <c r="Q11" s="105">
        <f>Q6+Q7</f>
        <v>1913362</v>
      </c>
      <c r="R11" s="36">
        <f t="shared" si="1"/>
        <v>1913362</v>
      </c>
      <c r="S11" s="106"/>
      <c r="T11" s="117">
        <f t="shared" si="2"/>
        <v>7051362</v>
      </c>
      <c r="U11" s="126">
        <f t="shared" si="3"/>
        <v>0</v>
      </c>
      <c r="V11" s="188">
        <f t="shared" si="7"/>
        <v>0</v>
      </c>
    </row>
    <row r="12" spans="1:22" ht="18.75">
      <c r="A12" s="148"/>
      <c r="B12" s="24"/>
      <c r="C12" s="131"/>
      <c r="D12" s="129">
        <v>0</v>
      </c>
      <c r="E12" s="70">
        <f t="shared" si="0"/>
        <v>0</v>
      </c>
      <c r="F12" s="72"/>
      <c r="G12" s="125"/>
      <c r="H12" s="129">
        <v>0</v>
      </c>
      <c r="I12" s="70">
        <f t="shared" si="4"/>
        <v>0</v>
      </c>
      <c r="J12" s="125"/>
      <c r="K12" s="129">
        <v>0</v>
      </c>
      <c r="L12" s="70">
        <f t="shared" si="5"/>
        <v>0</v>
      </c>
      <c r="M12" s="125"/>
      <c r="N12" s="129">
        <v>0</v>
      </c>
      <c r="O12" s="70">
        <f t="shared" si="6"/>
        <v>0</v>
      </c>
      <c r="P12" s="125"/>
      <c r="Q12" s="129">
        <v>0</v>
      </c>
      <c r="R12" s="70">
        <f>Q12-S12</f>
        <v>0</v>
      </c>
      <c r="S12" s="125"/>
      <c r="T12" s="117">
        <f t="shared" si="2"/>
        <v>0</v>
      </c>
      <c r="U12" s="126">
        <f t="shared" si="3"/>
        <v>0</v>
      </c>
      <c r="V12" s="188">
        <f t="shared" si="7"/>
        <v>0</v>
      </c>
    </row>
    <row r="13" spans="1:22" ht="33" customHeight="1">
      <c r="A13" s="80"/>
      <c r="B13" s="38" t="s">
        <v>297</v>
      </c>
      <c r="C13" s="119"/>
      <c r="D13" s="105">
        <f t="shared" ref="D13:U13" si="8">D22+D249+D295</f>
        <v>1861344</v>
      </c>
      <c r="E13" s="36" t="e">
        <f t="shared" si="8"/>
        <v>#REF!</v>
      </c>
      <c r="F13" s="36" t="e">
        <f t="shared" si="8"/>
        <v>#REF!</v>
      </c>
      <c r="G13" s="106" t="e">
        <f t="shared" si="8"/>
        <v>#REF!</v>
      </c>
      <c r="H13" s="105">
        <f t="shared" si="8"/>
        <v>0</v>
      </c>
      <c r="I13" s="36" t="e">
        <f t="shared" si="8"/>
        <v>#REF!</v>
      </c>
      <c r="J13" s="106" t="e">
        <f t="shared" si="8"/>
        <v>#REF!</v>
      </c>
      <c r="K13" s="105">
        <f t="shared" si="8"/>
        <v>0</v>
      </c>
      <c r="L13" s="36" t="e">
        <f t="shared" si="8"/>
        <v>#REF!</v>
      </c>
      <c r="M13" s="106" t="e">
        <f t="shared" si="8"/>
        <v>#REF!</v>
      </c>
      <c r="N13" s="105">
        <f t="shared" si="8"/>
        <v>0</v>
      </c>
      <c r="O13" s="36" t="e">
        <f t="shared" si="8"/>
        <v>#REF!</v>
      </c>
      <c r="P13" s="106" t="e">
        <f t="shared" si="8"/>
        <v>#REF!</v>
      </c>
      <c r="Q13" s="105">
        <f t="shared" si="8"/>
        <v>0</v>
      </c>
      <c r="R13" s="36" t="e">
        <f t="shared" si="8"/>
        <v>#REF!</v>
      </c>
      <c r="S13" s="106" t="e">
        <f t="shared" si="8"/>
        <v>#REF!</v>
      </c>
      <c r="T13" s="105">
        <f t="shared" si="8"/>
        <v>0</v>
      </c>
      <c r="U13" s="106">
        <f t="shared" si="8"/>
        <v>1865344</v>
      </c>
      <c r="V13" s="188" t="e">
        <f t="shared" si="7"/>
        <v>#REF!</v>
      </c>
    </row>
    <row r="14" spans="1:22" ht="30">
      <c r="A14" s="148"/>
      <c r="B14" s="26" t="s">
        <v>350</v>
      </c>
      <c r="C14" s="131"/>
      <c r="D14" s="129">
        <v>0</v>
      </c>
      <c r="E14" s="70">
        <f t="shared" ref="E14:E21" si="9">D14-F14</f>
        <v>0</v>
      </c>
      <c r="F14" s="72"/>
      <c r="G14" s="125"/>
      <c r="H14" s="129">
        <v>0</v>
      </c>
      <c r="I14" s="70">
        <f t="shared" ref="I14:I21" si="10">H14-J14</f>
        <v>0</v>
      </c>
      <c r="J14" s="125"/>
      <c r="K14" s="129">
        <v>0</v>
      </c>
      <c r="L14" s="70">
        <f t="shared" ref="L14:L21" si="11">K14-M14</f>
        <v>0</v>
      </c>
      <c r="M14" s="125"/>
      <c r="N14" s="129">
        <v>0</v>
      </c>
      <c r="O14" s="70">
        <f t="shared" ref="O14:O21" si="12">N14-P14</f>
        <v>0</v>
      </c>
      <c r="P14" s="125"/>
      <c r="Q14" s="129">
        <v>0</v>
      </c>
      <c r="R14" s="70">
        <f t="shared" ref="R14:R21" si="13">Q14-S14</f>
        <v>0</v>
      </c>
      <c r="S14" s="125"/>
      <c r="T14" s="117">
        <f t="shared" ref="T14:T88" si="14">H14+K14+N14+Q14</f>
        <v>0</v>
      </c>
      <c r="U14" s="126">
        <f t="shared" ref="U14:U21" si="15">D14-T14</f>
        <v>0</v>
      </c>
      <c r="V14" s="188">
        <f t="shared" si="7"/>
        <v>0</v>
      </c>
    </row>
    <row r="15" spans="1:22" ht="27" customHeight="1">
      <c r="A15" s="148"/>
      <c r="B15" s="24" t="s">
        <v>352</v>
      </c>
      <c r="C15" s="131"/>
      <c r="D15" s="129">
        <v>0</v>
      </c>
      <c r="E15" s="70">
        <f t="shared" si="9"/>
        <v>0</v>
      </c>
      <c r="F15" s="72"/>
      <c r="G15" s="125"/>
      <c r="H15" s="129">
        <v>0</v>
      </c>
      <c r="I15" s="70">
        <f t="shared" si="10"/>
        <v>0</v>
      </c>
      <c r="J15" s="125"/>
      <c r="K15" s="129">
        <v>0</v>
      </c>
      <c r="L15" s="70">
        <f t="shared" si="11"/>
        <v>0</v>
      </c>
      <c r="M15" s="125"/>
      <c r="N15" s="129">
        <v>0</v>
      </c>
      <c r="O15" s="70">
        <f t="shared" si="12"/>
        <v>0</v>
      </c>
      <c r="P15" s="125"/>
      <c r="Q15" s="129">
        <v>0</v>
      </c>
      <c r="R15" s="70">
        <f t="shared" si="13"/>
        <v>0</v>
      </c>
      <c r="S15" s="125"/>
      <c r="T15" s="117">
        <f t="shared" si="14"/>
        <v>0</v>
      </c>
      <c r="U15" s="126">
        <f t="shared" si="15"/>
        <v>0</v>
      </c>
      <c r="V15" s="188">
        <f t="shared" si="7"/>
        <v>0</v>
      </c>
    </row>
    <row r="16" spans="1:22" ht="24.75" customHeight="1">
      <c r="A16" s="148"/>
      <c r="B16" s="24" t="s">
        <v>353</v>
      </c>
      <c r="C16" s="131"/>
      <c r="D16" s="129">
        <v>0</v>
      </c>
      <c r="E16" s="70">
        <f t="shared" si="9"/>
        <v>0</v>
      </c>
      <c r="F16" s="72"/>
      <c r="G16" s="125"/>
      <c r="H16" s="129">
        <v>0</v>
      </c>
      <c r="I16" s="70">
        <f t="shared" si="10"/>
        <v>0</v>
      </c>
      <c r="J16" s="125"/>
      <c r="K16" s="129">
        <v>0</v>
      </c>
      <c r="L16" s="70">
        <f t="shared" si="11"/>
        <v>0</v>
      </c>
      <c r="M16" s="125"/>
      <c r="N16" s="129">
        <v>0</v>
      </c>
      <c r="O16" s="70">
        <f t="shared" si="12"/>
        <v>0</v>
      </c>
      <c r="P16" s="125"/>
      <c r="Q16" s="129">
        <v>0</v>
      </c>
      <c r="R16" s="70">
        <f t="shared" si="13"/>
        <v>0</v>
      </c>
      <c r="S16" s="125"/>
      <c r="T16" s="117">
        <f t="shared" si="14"/>
        <v>0</v>
      </c>
      <c r="U16" s="126">
        <f t="shared" si="15"/>
        <v>0</v>
      </c>
      <c r="V16" s="188">
        <f t="shared" si="7"/>
        <v>0</v>
      </c>
    </row>
    <row r="17" spans="1:22" ht="46.5" customHeight="1">
      <c r="A17" s="148"/>
      <c r="B17" s="24" t="s">
        <v>354</v>
      </c>
      <c r="C17" s="131"/>
      <c r="D17" s="129">
        <v>0</v>
      </c>
      <c r="E17" s="70">
        <f t="shared" si="9"/>
        <v>0</v>
      </c>
      <c r="F17" s="72"/>
      <c r="G17" s="125"/>
      <c r="H17" s="129">
        <v>0</v>
      </c>
      <c r="I17" s="70">
        <f t="shared" si="10"/>
        <v>0</v>
      </c>
      <c r="J17" s="125"/>
      <c r="K17" s="129">
        <v>0</v>
      </c>
      <c r="L17" s="70">
        <f t="shared" si="11"/>
        <v>0</v>
      </c>
      <c r="M17" s="125"/>
      <c r="N17" s="129">
        <v>0</v>
      </c>
      <c r="O17" s="70">
        <f t="shared" si="12"/>
        <v>0</v>
      </c>
      <c r="P17" s="125"/>
      <c r="Q17" s="129">
        <v>0</v>
      </c>
      <c r="R17" s="70">
        <f t="shared" si="13"/>
        <v>0</v>
      </c>
      <c r="S17" s="125"/>
      <c r="T17" s="117">
        <f t="shared" si="14"/>
        <v>0</v>
      </c>
      <c r="U17" s="126">
        <f t="shared" si="15"/>
        <v>0</v>
      </c>
      <c r="V17" s="188">
        <f t="shared" si="7"/>
        <v>0</v>
      </c>
    </row>
    <row r="18" spans="1:22" ht="36" customHeight="1">
      <c r="A18" s="148"/>
      <c r="B18" s="26" t="s">
        <v>351</v>
      </c>
      <c r="C18" s="131"/>
      <c r="D18" s="129">
        <v>0</v>
      </c>
      <c r="E18" s="70">
        <f t="shared" si="9"/>
        <v>0</v>
      </c>
      <c r="F18" s="72"/>
      <c r="G18" s="125"/>
      <c r="H18" s="129">
        <v>0</v>
      </c>
      <c r="I18" s="70">
        <f t="shared" si="10"/>
        <v>0</v>
      </c>
      <c r="J18" s="125"/>
      <c r="K18" s="129">
        <v>0</v>
      </c>
      <c r="L18" s="70">
        <f t="shared" si="11"/>
        <v>0</v>
      </c>
      <c r="M18" s="125"/>
      <c r="N18" s="129">
        <v>0</v>
      </c>
      <c r="O18" s="70">
        <f t="shared" si="12"/>
        <v>0</v>
      </c>
      <c r="P18" s="125"/>
      <c r="Q18" s="129">
        <v>0</v>
      </c>
      <c r="R18" s="70">
        <f t="shared" si="13"/>
        <v>0</v>
      </c>
      <c r="S18" s="125"/>
      <c r="T18" s="117">
        <f t="shared" si="14"/>
        <v>0</v>
      </c>
      <c r="U18" s="126">
        <f t="shared" si="15"/>
        <v>0</v>
      </c>
      <c r="V18" s="188">
        <f t="shared" si="7"/>
        <v>0</v>
      </c>
    </row>
    <row r="19" spans="1:22" ht="30">
      <c r="A19" s="148"/>
      <c r="B19" s="26" t="s">
        <v>351</v>
      </c>
      <c r="C19" s="131"/>
      <c r="D19" s="129">
        <v>0</v>
      </c>
      <c r="E19" s="70">
        <f t="shared" si="9"/>
        <v>0</v>
      </c>
      <c r="F19" s="72"/>
      <c r="G19" s="125"/>
      <c r="H19" s="129">
        <v>0</v>
      </c>
      <c r="I19" s="70">
        <f t="shared" si="10"/>
        <v>0</v>
      </c>
      <c r="J19" s="125"/>
      <c r="K19" s="129">
        <v>0</v>
      </c>
      <c r="L19" s="70">
        <f t="shared" si="11"/>
        <v>0</v>
      </c>
      <c r="M19" s="125"/>
      <c r="N19" s="129">
        <v>0</v>
      </c>
      <c r="O19" s="70">
        <f t="shared" si="12"/>
        <v>0</v>
      </c>
      <c r="P19" s="125"/>
      <c r="Q19" s="129">
        <v>0</v>
      </c>
      <c r="R19" s="70">
        <f t="shared" si="13"/>
        <v>0</v>
      </c>
      <c r="S19" s="125"/>
      <c r="T19" s="117">
        <f t="shared" si="14"/>
        <v>0</v>
      </c>
      <c r="U19" s="126">
        <f t="shared" si="15"/>
        <v>0</v>
      </c>
      <c r="V19" s="188">
        <f t="shared" si="7"/>
        <v>0</v>
      </c>
    </row>
    <row r="20" spans="1:22" ht="18.75">
      <c r="A20" s="148"/>
      <c r="B20" s="24" t="s">
        <v>355</v>
      </c>
      <c r="C20" s="131"/>
      <c r="D20" s="129">
        <v>0</v>
      </c>
      <c r="E20" s="70">
        <f t="shared" si="9"/>
        <v>0</v>
      </c>
      <c r="F20" s="72"/>
      <c r="G20" s="125"/>
      <c r="H20" s="129">
        <v>0</v>
      </c>
      <c r="I20" s="70">
        <f t="shared" si="10"/>
        <v>0</v>
      </c>
      <c r="J20" s="125"/>
      <c r="K20" s="129">
        <v>0</v>
      </c>
      <c r="L20" s="70">
        <f t="shared" si="11"/>
        <v>0</v>
      </c>
      <c r="M20" s="125"/>
      <c r="N20" s="129">
        <v>0</v>
      </c>
      <c r="O20" s="70">
        <f t="shared" si="12"/>
        <v>0</v>
      </c>
      <c r="P20" s="125"/>
      <c r="Q20" s="129">
        <v>0</v>
      </c>
      <c r="R20" s="70">
        <f t="shared" si="13"/>
        <v>0</v>
      </c>
      <c r="S20" s="125"/>
      <c r="T20" s="117">
        <f t="shared" si="14"/>
        <v>0</v>
      </c>
      <c r="U20" s="126">
        <f t="shared" si="15"/>
        <v>0</v>
      </c>
      <c r="V20" s="188">
        <f t="shared" si="7"/>
        <v>0</v>
      </c>
    </row>
    <row r="21" spans="1:22" ht="18.75">
      <c r="A21" s="148"/>
      <c r="B21" s="24" t="s">
        <v>303</v>
      </c>
      <c r="C21" s="131"/>
      <c r="D21" s="129">
        <v>0</v>
      </c>
      <c r="E21" s="70">
        <f t="shared" si="9"/>
        <v>0</v>
      </c>
      <c r="F21" s="72"/>
      <c r="G21" s="125"/>
      <c r="H21" s="129">
        <v>0</v>
      </c>
      <c r="I21" s="70">
        <f t="shared" si="10"/>
        <v>0</v>
      </c>
      <c r="J21" s="125"/>
      <c r="K21" s="129">
        <v>0</v>
      </c>
      <c r="L21" s="70">
        <f t="shared" si="11"/>
        <v>0</v>
      </c>
      <c r="M21" s="125"/>
      <c r="N21" s="129">
        <v>0</v>
      </c>
      <c r="O21" s="70">
        <f t="shared" si="12"/>
        <v>0</v>
      </c>
      <c r="P21" s="125"/>
      <c r="Q21" s="129">
        <v>0</v>
      </c>
      <c r="R21" s="70">
        <f t="shared" si="13"/>
        <v>0</v>
      </c>
      <c r="S21" s="125"/>
      <c r="T21" s="117">
        <f t="shared" si="14"/>
        <v>0</v>
      </c>
      <c r="U21" s="126">
        <f t="shared" si="15"/>
        <v>0</v>
      </c>
      <c r="V21" s="188">
        <f t="shared" si="7"/>
        <v>0</v>
      </c>
    </row>
    <row r="22" spans="1:22" s="12" customFormat="1" ht="30" customHeight="1">
      <c r="A22" s="81">
        <v>2</v>
      </c>
      <c r="B22" s="35" t="s">
        <v>228</v>
      </c>
      <c r="C22" s="120"/>
      <c r="D22" s="105">
        <f t="shared" ref="D22:U22" si="16">D23+D30+D228+D229+D230</f>
        <v>1802344</v>
      </c>
      <c r="E22" s="36" t="e">
        <f t="shared" si="16"/>
        <v>#REF!</v>
      </c>
      <c r="F22" s="36" t="e">
        <f t="shared" si="16"/>
        <v>#REF!</v>
      </c>
      <c r="G22" s="106" t="e">
        <f t="shared" si="16"/>
        <v>#REF!</v>
      </c>
      <c r="H22" s="105">
        <f t="shared" si="16"/>
        <v>0</v>
      </c>
      <c r="I22" s="36" t="e">
        <f t="shared" si="16"/>
        <v>#REF!</v>
      </c>
      <c r="J22" s="106" t="e">
        <f t="shared" si="16"/>
        <v>#REF!</v>
      </c>
      <c r="K22" s="105">
        <f t="shared" si="16"/>
        <v>0</v>
      </c>
      <c r="L22" s="36" t="e">
        <f t="shared" si="16"/>
        <v>#REF!</v>
      </c>
      <c r="M22" s="106" t="e">
        <f t="shared" si="16"/>
        <v>#REF!</v>
      </c>
      <c r="N22" s="105">
        <f t="shared" si="16"/>
        <v>0</v>
      </c>
      <c r="O22" s="36" t="e">
        <f t="shared" si="16"/>
        <v>#REF!</v>
      </c>
      <c r="P22" s="106" t="e">
        <f t="shared" si="16"/>
        <v>#REF!</v>
      </c>
      <c r="Q22" s="105">
        <f t="shared" si="16"/>
        <v>0</v>
      </c>
      <c r="R22" s="36" t="e">
        <f t="shared" si="16"/>
        <v>#REF!</v>
      </c>
      <c r="S22" s="106" t="e">
        <f t="shared" si="16"/>
        <v>#REF!</v>
      </c>
      <c r="T22" s="105">
        <f t="shared" si="16"/>
        <v>0</v>
      </c>
      <c r="U22" s="106">
        <f t="shared" si="16"/>
        <v>1806344</v>
      </c>
      <c r="V22" s="188" t="e">
        <f t="shared" si="7"/>
        <v>#REF!</v>
      </c>
    </row>
    <row r="23" spans="1:22" s="12" customFormat="1" ht="18.75">
      <c r="A23" s="98">
        <v>2.1</v>
      </c>
      <c r="B23" s="30" t="s">
        <v>229</v>
      </c>
      <c r="C23" s="132"/>
      <c r="D23" s="107">
        <f>SUM(D24:D29)</f>
        <v>0</v>
      </c>
      <c r="E23" s="70">
        <f t="shared" ref="E23:E29" si="17">D23-F23</f>
        <v>0</v>
      </c>
      <c r="F23" s="72"/>
      <c r="G23" s="125"/>
      <c r="H23" s="108">
        <v>0</v>
      </c>
      <c r="I23" s="70">
        <f t="shared" ref="I23:I29" si="18">H23-J23</f>
        <v>0</v>
      </c>
      <c r="J23" s="125"/>
      <c r="K23" s="108">
        <v>0</v>
      </c>
      <c r="L23" s="70">
        <f t="shared" ref="L23:L29" si="19">K23-M23</f>
        <v>0</v>
      </c>
      <c r="M23" s="125"/>
      <c r="N23" s="108">
        <v>0</v>
      </c>
      <c r="O23" s="70">
        <f t="shared" ref="O23:O29" si="20">N23-P23</f>
        <v>0</v>
      </c>
      <c r="P23" s="125"/>
      <c r="Q23" s="108">
        <v>0</v>
      </c>
      <c r="R23" s="70">
        <f t="shared" ref="R23:R29" si="21">Q23-S23</f>
        <v>0</v>
      </c>
      <c r="S23" s="125"/>
      <c r="T23" s="107">
        <f>SUM(T24:T29)</f>
        <v>0</v>
      </c>
      <c r="U23" s="82">
        <f t="shared" ref="U23:U29" si="22">D23-T23</f>
        <v>0</v>
      </c>
      <c r="V23" s="188">
        <f t="shared" si="7"/>
        <v>0</v>
      </c>
    </row>
    <row r="24" spans="1:22" ht="18.75">
      <c r="A24" s="83" t="s">
        <v>238</v>
      </c>
      <c r="B24" s="9" t="s">
        <v>230</v>
      </c>
      <c r="C24" s="131"/>
      <c r="D24" s="128">
        <f t="shared" ref="D24:D29" si="23">H24+K24+N24+Q24</f>
        <v>0</v>
      </c>
      <c r="E24" s="70">
        <f t="shared" si="17"/>
        <v>0</v>
      </c>
      <c r="F24" s="72"/>
      <c r="G24" s="125"/>
      <c r="H24" s="129">
        <v>0</v>
      </c>
      <c r="I24" s="70">
        <f t="shared" si="18"/>
        <v>0</v>
      </c>
      <c r="J24" s="125"/>
      <c r="K24" s="129">
        <v>0</v>
      </c>
      <c r="L24" s="70">
        <f t="shared" si="19"/>
        <v>0</v>
      </c>
      <c r="M24" s="125"/>
      <c r="N24" s="129">
        <v>0</v>
      </c>
      <c r="O24" s="70">
        <f t="shared" si="20"/>
        <v>0</v>
      </c>
      <c r="P24" s="125"/>
      <c r="Q24" s="129">
        <v>0</v>
      </c>
      <c r="R24" s="70">
        <f t="shared" si="21"/>
        <v>0</v>
      </c>
      <c r="S24" s="125"/>
      <c r="T24" s="117">
        <f>H24+K24+N24+Q24</f>
        <v>0</v>
      </c>
      <c r="U24" s="126">
        <f t="shared" si="22"/>
        <v>0</v>
      </c>
      <c r="V24" s="188">
        <f t="shared" si="7"/>
        <v>0</v>
      </c>
    </row>
    <row r="25" spans="1:22" ht="18.75">
      <c r="A25" s="83"/>
      <c r="B25" s="24" t="s">
        <v>352</v>
      </c>
      <c r="C25" s="131"/>
      <c r="D25" s="128">
        <f t="shared" si="23"/>
        <v>0</v>
      </c>
      <c r="E25" s="70">
        <f t="shared" si="17"/>
        <v>0</v>
      </c>
      <c r="F25" s="72"/>
      <c r="G25" s="125"/>
      <c r="H25" s="129">
        <v>0</v>
      </c>
      <c r="I25" s="70">
        <f t="shared" si="18"/>
        <v>0</v>
      </c>
      <c r="J25" s="125"/>
      <c r="K25" s="129">
        <v>0</v>
      </c>
      <c r="L25" s="70">
        <f t="shared" si="19"/>
        <v>0</v>
      </c>
      <c r="M25" s="125"/>
      <c r="N25" s="129">
        <v>0</v>
      </c>
      <c r="O25" s="70">
        <f t="shared" si="20"/>
        <v>0</v>
      </c>
      <c r="P25" s="125"/>
      <c r="Q25" s="129">
        <v>0</v>
      </c>
      <c r="R25" s="70">
        <f t="shared" si="21"/>
        <v>0</v>
      </c>
      <c r="S25" s="125"/>
      <c r="T25" s="117">
        <f t="shared" si="14"/>
        <v>0</v>
      </c>
      <c r="U25" s="126">
        <f t="shared" si="22"/>
        <v>0</v>
      </c>
      <c r="V25" s="188">
        <f t="shared" si="7"/>
        <v>0</v>
      </c>
    </row>
    <row r="26" spans="1:22" ht="18.75">
      <c r="A26" s="83"/>
      <c r="B26" s="24" t="s">
        <v>353</v>
      </c>
      <c r="C26" s="131"/>
      <c r="D26" s="128">
        <f t="shared" si="23"/>
        <v>0</v>
      </c>
      <c r="E26" s="70">
        <f t="shared" si="17"/>
        <v>0</v>
      </c>
      <c r="F26" s="72"/>
      <c r="G26" s="125"/>
      <c r="H26" s="129">
        <v>0</v>
      </c>
      <c r="I26" s="70">
        <f t="shared" si="18"/>
        <v>0</v>
      </c>
      <c r="J26" s="125"/>
      <c r="K26" s="129">
        <v>0</v>
      </c>
      <c r="L26" s="70">
        <f t="shared" si="19"/>
        <v>0</v>
      </c>
      <c r="M26" s="125"/>
      <c r="N26" s="129">
        <v>0</v>
      </c>
      <c r="O26" s="70">
        <f t="shared" si="20"/>
        <v>0</v>
      </c>
      <c r="P26" s="125"/>
      <c r="Q26" s="129">
        <v>0</v>
      </c>
      <c r="R26" s="70">
        <f t="shared" si="21"/>
        <v>0</v>
      </c>
      <c r="S26" s="125"/>
      <c r="T26" s="117">
        <f t="shared" si="14"/>
        <v>0</v>
      </c>
      <c r="U26" s="126">
        <f t="shared" si="22"/>
        <v>0</v>
      </c>
      <c r="V26" s="188">
        <f t="shared" si="7"/>
        <v>0</v>
      </c>
    </row>
    <row r="27" spans="1:22" ht="18.75">
      <c r="A27" s="83"/>
      <c r="B27" s="9" t="s">
        <v>356</v>
      </c>
      <c r="C27" s="131"/>
      <c r="D27" s="128">
        <f t="shared" si="23"/>
        <v>0</v>
      </c>
      <c r="E27" s="70">
        <f t="shared" si="17"/>
        <v>0</v>
      </c>
      <c r="F27" s="72"/>
      <c r="G27" s="125"/>
      <c r="H27" s="129">
        <v>0</v>
      </c>
      <c r="I27" s="70">
        <f t="shared" si="18"/>
        <v>0</v>
      </c>
      <c r="J27" s="125"/>
      <c r="K27" s="129">
        <v>0</v>
      </c>
      <c r="L27" s="70">
        <f t="shared" si="19"/>
        <v>0</v>
      </c>
      <c r="M27" s="125"/>
      <c r="N27" s="129">
        <v>0</v>
      </c>
      <c r="O27" s="70">
        <f t="shared" si="20"/>
        <v>0</v>
      </c>
      <c r="P27" s="125"/>
      <c r="Q27" s="129">
        <v>0</v>
      </c>
      <c r="R27" s="70">
        <f t="shared" si="21"/>
        <v>0</v>
      </c>
      <c r="S27" s="125"/>
      <c r="T27" s="117">
        <f t="shared" si="14"/>
        <v>0</v>
      </c>
      <c r="U27" s="126">
        <f t="shared" si="22"/>
        <v>0</v>
      </c>
      <c r="V27" s="188">
        <f t="shared" si="7"/>
        <v>0</v>
      </c>
    </row>
    <row r="28" spans="1:22" ht="18.75">
      <c r="A28" s="83" t="s">
        <v>239</v>
      </c>
      <c r="B28" s="9" t="s">
        <v>231</v>
      </c>
      <c r="C28" s="131"/>
      <c r="D28" s="128">
        <f t="shared" si="23"/>
        <v>0</v>
      </c>
      <c r="E28" s="70">
        <f t="shared" si="17"/>
        <v>0</v>
      </c>
      <c r="F28" s="72"/>
      <c r="G28" s="125"/>
      <c r="H28" s="129">
        <v>0</v>
      </c>
      <c r="I28" s="70">
        <f t="shared" si="18"/>
        <v>0</v>
      </c>
      <c r="J28" s="125"/>
      <c r="K28" s="129">
        <v>0</v>
      </c>
      <c r="L28" s="70">
        <f t="shared" si="19"/>
        <v>0</v>
      </c>
      <c r="M28" s="125"/>
      <c r="N28" s="129">
        <v>0</v>
      </c>
      <c r="O28" s="70">
        <f t="shared" si="20"/>
        <v>0</v>
      </c>
      <c r="P28" s="125"/>
      <c r="Q28" s="129">
        <v>0</v>
      </c>
      <c r="R28" s="70">
        <f t="shared" si="21"/>
        <v>0</v>
      </c>
      <c r="S28" s="125"/>
      <c r="T28" s="117">
        <f t="shared" si="14"/>
        <v>0</v>
      </c>
      <c r="U28" s="126">
        <f t="shared" si="22"/>
        <v>0</v>
      </c>
      <c r="V28" s="188">
        <f t="shared" si="7"/>
        <v>0</v>
      </c>
    </row>
    <row r="29" spans="1:22" ht="18.75">
      <c r="A29" s="83" t="s">
        <v>240</v>
      </c>
      <c r="B29" s="9" t="s">
        <v>232</v>
      </c>
      <c r="C29" s="131"/>
      <c r="D29" s="128">
        <f t="shared" si="23"/>
        <v>0</v>
      </c>
      <c r="E29" s="70">
        <f t="shared" si="17"/>
        <v>0</v>
      </c>
      <c r="F29" s="72"/>
      <c r="G29" s="125"/>
      <c r="H29" s="129">
        <v>0</v>
      </c>
      <c r="I29" s="70">
        <f t="shared" si="18"/>
        <v>0</v>
      </c>
      <c r="J29" s="125"/>
      <c r="K29" s="129">
        <v>0</v>
      </c>
      <c r="L29" s="70">
        <f t="shared" si="19"/>
        <v>0</v>
      </c>
      <c r="M29" s="125"/>
      <c r="N29" s="129">
        <v>0</v>
      </c>
      <c r="O29" s="70">
        <f t="shared" si="20"/>
        <v>0</v>
      </c>
      <c r="P29" s="125"/>
      <c r="Q29" s="129">
        <v>0</v>
      </c>
      <c r="R29" s="70">
        <f t="shared" si="21"/>
        <v>0</v>
      </c>
      <c r="S29" s="125"/>
      <c r="T29" s="117">
        <f t="shared" si="14"/>
        <v>0</v>
      </c>
      <c r="U29" s="126">
        <f t="shared" si="22"/>
        <v>0</v>
      </c>
      <c r="V29" s="188">
        <f t="shared" si="7"/>
        <v>0</v>
      </c>
    </row>
    <row r="30" spans="1:22" s="12" customFormat="1" ht="35.25" customHeight="1">
      <c r="A30" s="81" t="s">
        <v>241</v>
      </c>
      <c r="B30" s="35" t="s">
        <v>233</v>
      </c>
      <c r="C30" s="120"/>
      <c r="D30" s="105">
        <f t="shared" ref="D30:U30" si="24">D31+D32+D35+D145+D147+D149+D164+D173+D184</f>
        <v>1763344</v>
      </c>
      <c r="E30" s="36" t="e">
        <f t="shared" si="24"/>
        <v>#REF!</v>
      </c>
      <c r="F30" s="36" t="e">
        <f t="shared" si="24"/>
        <v>#REF!</v>
      </c>
      <c r="G30" s="106" t="e">
        <f t="shared" si="24"/>
        <v>#REF!</v>
      </c>
      <c r="H30" s="105">
        <f t="shared" si="24"/>
        <v>0</v>
      </c>
      <c r="I30" s="36" t="e">
        <f t="shared" si="24"/>
        <v>#REF!</v>
      </c>
      <c r="J30" s="106" t="e">
        <f t="shared" si="24"/>
        <v>#REF!</v>
      </c>
      <c r="K30" s="105">
        <f t="shared" si="24"/>
        <v>0</v>
      </c>
      <c r="L30" s="36" t="e">
        <f t="shared" si="24"/>
        <v>#REF!</v>
      </c>
      <c r="M30" s="106" t="e">
        <f t="shared" si="24"/>
        <v>#REF!</v>
      </c>
      <c r="N30" s="105">
        <f t="shared" si="24"/>
        <v>0</v>
      </c>
      <c r="O30" s="36" t="e">
        <f t="shared" si="24"/>
        <v>#REF!</v>
      </c>
      <c r="P30" s="106" t="e">
        <f t="shared" si="24"/>
        <v>#REF!</v>
      </c>
      <c r="Q30" s="105">
        <f t="shared" si="24"/>
        <v>0</v>
      </c>
      <c r="R30" s="36" t="e">
        <f t="shared" si="24"/>
        <v>#REF!</v>
      </c>
      <c r="S30" s="106" t="e">
        <f t="shared" si="24"/>
        <v>#REF!</v>
      </c>
      <c r="T30" s="105">
        <f t="shared" si="24"/>
        <v>0</v>
      </c>
      <c r="U30" s="106">
        <f t="shared" si="24"/>
        <v>1767344</v>
      </c>
      <c r="V30" s="188" t="e">
        <f t="shared" si="7"/>
        <v>#REF!</v>
      </c>
    </row>
    <row r="31" spans="1:22" s="12" customFormat="1" ht="33" customHeight="1">
      <c r="A31" s="98" t="s">
        <v>242</v>
      </c>
      <c r="B31" s="150" t="s">
        <v>234</v>
      </c>
      <c r="C31" s="133"/>
      <c r="D31" s="108">
        <v>170000</v>
      </c>
      <c r="E31" s="70">
        <f>D31-F31</f>
        <v>170000</v>
      </c>
      <c r="F31" s="72"/>
      <c r="G31" s="125"/>
      <c r="H31" s="108">
        <v>0</v>
      </c>
      <c r="I31" s="70">
        <f>H31-J31</f>
        <v>0</v>
      </c>
      <c r="J31" s="125"/>
      <c r="K31" s="108">
        <v>0</v>
      </c>
      <c r="L31" s="70">
        <f>K31-M31</f>
        <v>0</v>
      </c>
      <c r="M31" s="125"/>
      <c r="N31" s="108">
        <v>0</v>
      </c>
      <c r="O31" s="70">
        <f>N31-P31</f>
        <v>0</v>
      </c>
      <c r="P31" s="125"/>
      <c r="Q31" s="108">
        <v>0</v>
      </c>
      <c r="R31" s="70">
        <f>Q31-S31</f>
        <v>0</v>
      </c>
      <c r="S31" s="125"/>
      <c r="T31" s="107">
        <f t="shared" si="14"/>
        <v>0</v>
      </c>
      <c r="U31" s="82">
        <f>D31-T31</f>
        <v>170000</v>
      </c>
      <c r="V31" s="188">
        <f t="shared" si="7"/>
        <v>0</v>
      </c>
    </row>
    <row r="32" spans="1:22" s="12" customFormat="1" ht="18.75">
      <c r="A32" s="98" t="s">
        <v>243</v>
      </c>
      <c r="B32" s="150" t="s">
        <v>235</v>
      </c>
      <c r="C32" s="133"/>
      <c r="D32" s="108">
        <f>D33+D34</f>
        <v>7000</v>
      </c>
      <c r="E32" s="70">
        <f>D32-F32</f>
        <v>7000</v>
      </c>
      <c r="F32" s="72"/>
      <c r="G32" s="125"/>
      <c r="H32" s="108">
        <v>0</v>
      </c>
      <c r="I32" s="70">
        <f>H32-J32</f>
        <v>0</v>
      </c>
      <c r="J32" s="125"/>
      <c r="K32" s="108">
        <v>0</v>
      </c>
      <c r="L32" s="70">
        <f>K32-M32</f>
        <v>0</v>
      </c>
      <c r="M32" s="125"/>
      <c r="N32" s="108">
        <v>0</v>
      </c>
      <c r="O32" s="70">
        <f>N32-P32</f>
        <v>0</v>
      </c>
      <c r="P32" s="125"/>
      <c r="Q32" s="108">
        <v>0</v>
      </c>
      <c r="R32" s="70">
        <f>Q32-S32</f>
        <v>0</v>
      </c>
      <c r="S32" s="125"/>
      <c r="T32" s="108">
        <f>T33+T34</f>
        <v>0</v>
      </c>
      <c r="U32" s="84">
        <f>D32-T32</f>
        <v>7000</v>
      </c>
      <c r="V32" s="188">
        <f t="shared" si="7"/>
        <v>0</v>
      </c>
    </row>
    <row r="33" spans="1:22" ht="18.75">
      <c r="A33" s="85" t="s">
        <v>244</v>
      </c>
      <c r="B33" s="138" t="s">
        <v>236</v>
      </c>
      <c r="C33" s="158"/>
      <c r="D33" s="108">
        <v>7000</v>
      </c>
      <c r="E33" s="70">
        <f>D33-F33</f>
        <v>7000</v>
      </c>
      <c r="F33" s="72"/>
      <c r="G33" s="125"/>
      <c r="H33" s="108">
        <v>0</v>
      </c>
      <c r="I33" s="70">
        <f>H33-J33</f>
        <v>0</v>
      </c>
      <c r="J33" s="125"/>
      <c r="K33" s="108">
        <v>0</v>
      </c>
      <c r="L33" s="70">
        <f>K33-M33</f>
        <v>0</v>
      </c>
      <c r="M33" s="125"/>
      <c r="N33" s="108">
        <v>0</v>
      </c>
      <c r="O33" s="70">
        <f>N33-P33</f>
        <v>0</v>
      </c>
      <c r="P33" s="125"/>
      <c r="Q33" s="108">
        <v>0</v>
      </c>
      <c r="R33" s="70">
        <f>Q33-S33</f>
        <v>0</v>
      </c>
      <c r="S33" s="125"/>
      <c r="T33" s="108">
        <f t="shared" si="14"/>
        <v>0</v>
      </c>
      <c r="U33" s="84">
        <f>D33-T33</f>
        <v>7000</v>
      </c>
      <c r="V33" s="188">
        <f t="shared" si="7"/>
        <v>0</v>
      </c>
    </row>
    <row r="34" spans="1:22" ht="18.75">
      <c r="A34" s="85" t="s">
        <v>245</v>
      </c>
      <c r="B34" s="138" t="s">
        <v>237</v>
      </c>
      <c r="C34" s="158"/>
      <c r="D34" s="194">
        <v>0</v>
      </c>
      <c r="E34" s="70">
        <f>D34-F34</f>
        <v>0</v>
      </c>
      <c r="F34" s="72"/>
      <c r="G34" s="125"/>
      <c r="H34" s="108">
        <v>0</v>
      </c>
      <c r="I34" s="70">
        <f>H34-J34</f>
        <v>0</v>
      </c>
      <c r="J34" s="125"/>
      <c r="K34" s="108">
        <v>0</v>
      </c>
      <c r="L34" s="70">
        <f>K34-M34</f>
        <v>0</v>
      </c>
      <c r="M34" s="125"/>
      <c r="N34" s="108">
        <v>0</v>
      </c>
      <c r="O34" s="70">
        <f>N34-P34</f>
        <v>0</v>
      </c>
      <c r="P34" s="125"/>
      <c r="Q34" s="108">
        <v>0</v>
      </c>
      <c r="R34" s="70">
        <f>Q34-S34</f>
        <v>0</v>
      </c>
      <c r="S34" s="125"/>
      <c r="T34" s="107">
        <f t="shared" si="14"/>
        <v>0</v>
      </c>
      <c r="U34" s="195">
        <f>D34-T34</f>
        <v>0</v>
      </c>
      <c r="V34" s="188">
        <f t="shared" si="7"/>
        <v>0</v>
      </c>
    </row>
    <row r="35" spans="1:22" s="12" customFormat="1" ht="34.5" customHeight="1">
      <c r="A35" s="86" t="s">
        <v>71</v>
      </c>
      <c r="B35" s="33" t="s">
        <v>72</v>
      </c>
      <c r="C35" s="121"/>
      <c r="D35" s="109">
        <f t="shared" ref="D35:U35" si="25">D36+D39+D42+D50+D74+D86+D111+D116+D118+D130+D134+D136+D144</f>
        <v>421000</v>
      </c>
      <c r="E35" s="34" t="e">
        <f t="shared" si="25"/>
        <v>#REF!</v>
      </c>
      <c r="F35" s="34" t="e">
        <f t="shared" si="25"/>
        <v>#REF!</v>
      </c>
      <c r="G35" s="87" t="e">
        <f>G36+G39+G42+G50+G74+G86+G111+G116+G118+G130+G134+G136+G144</f>
        <v>#REF!</v>
      </c>
      <c r="H35" s="109">
        <f t="shared" si="25"/>
        <v>0</v>
      </c>
      <c r="I35" s="34" t="e">
        <f>I36+I39+I42+I50+I74+I86+I111+I116+I118+I130+I134+I136+I144</f>
        <v>#REF!</v>
      </c>
      <c r="J35" s="87" t="e">
        <f>J36+J39+J42+J50+J74+J86+J111+J116+J118+J130+J134+J136+J144</f>
        <v>#REF!</v>
      </c>
      <c r="K35" s="109">
        <f t="shared" si="25"/>
        <v>0</v>
      </c>
      <c r="L35" s="34" t="e">
        <f t="shared" si="25"/>
        <v>#REF!</v>
      </c>
      <c r="M35" s="87" t="e">
        <f t="shared" si="25"/>
        <v>#REF!</v>
      </c>
      <c r="N35" s="109">
        <f t="shared" si="25"/>
        <v>0</v>
      </c>
      <c r="O35" s="34" t="e">
        <f>O36+O39+O42+O50+O74+O86+O111+O116+O118+O130+O134+O136+O144</f>
        <v>#REF!</v>
      </c>
      <c r="P35" s="87" t="e">
        <f>P36+P39+P42+P50+P74+P86+P111+P116+P118+P130+P134+P136+P144</f>
        <v>#REF!</v>
      </c>
      <c r="Q35" s="109">
        <f t="shared" si="25"/>
        <v>0</v>
      </c>
      <c r="R35" s="34" t="e">
        <f t="shared" si="25"/>
        <v>#REF!</v>
      </c>
      <c r="S35" s="87" t="e">
        <f t="shared" si="25"/>
        <v>#REF!</v>
      </c>
      <c r="T35" s="109">
        <f t="shared" si="25"/>
        <v>0</v>
      </c>
      <c r="U35" s="87">
        <f t="shared" si="25"/>
        <v>425000</v>
      </c>
      <c r="V35" s="188" t="e">
        <f t="shared" si="7"/>
        <v>#REF!</v>
      </c>
    </row>
    <row r="36" spans="1:22" s="12" customFormat="1" ht="76.5" customHeight="1">
      <c r="A36" s="88" t="s">
        <v>73</v>
      </c>
      <c r="B36" s="306" t="s">
        <v>74</v>
      </c>
      <c r="C36" s="307"/>
      <c r="D36" s="110">
        <f>D37+D38</f>
        <v>25000</v>
      </c>
      <c r="E36" s="69">
        <f t="shared" ref="E36:U36" si="26">E37+E38</f>
        <v>25000</v>
      </c>
      <c r="F36" s="69">
        <f t="shared" si="26"/>
        <v>0</v>
      </c>
      <c r="G36" s="89">
        <f>G37+G38</f>
        <v>0</v>
      </c>
      <c r="H36" s="110">
        <f t="shared" si="26"/>
        <v>0</v>
      </c>
      <c r="I36" s="69">
        <f>I37+I38</f>
        <v>0</v>
      </c>
      <c r="J36" s="89">
        <f>J37+J38</f>
        <v>0</v>
      </c>
      <c r="K36" s="110">
        <f t="shared" si="26"/>
        <v>0</v>
      </c>
      <c r="L36" s="69">
        <f t="shared" si="26"/>
        <v>0</v>
      </c>
      <c r="M36" s="89">
        <f t="shared" si="26"/>
        <v>0</v>
      </c>
      <c r="N36" s="110">
        <f t="shared" si="26"/>
        <v>0</v>
      </c>
      <c r="O36" s="69">
        <f>O37+O38</f>
        <v>0</v>
      </c>
      <c r="P36" s="89">
        <f>P37+P38</f>
        <v>0</v>
      </c>
      <c r="Q36" s="110">
        <f t="shared" si="26"/>
        <v>0</v>
      </c>
      <c r="R36" s="69">
        <f t="shared" si="26"/>
        <v>0</v>
      </c>
      <c r="S36" s="89">
        <f t="shared" si="26"/>
        <v>0</v>
      </c>
      <c r="T36" s="110">
        <f t="shared" si="26"/>
        <v>0</v>
      </c>
      <c r="U36" s="89">
        <f t="shared" si="26"/>
        <v>25000</v>
      </c>
      <c r="V36" s="188">
        <f t="shared" si="7"/>
        <v>0</v>
      </c>
    </row>
    <row r="37" spans="1:22" ht="21" customHeight="1">
      <c r="A37" s="148"/>
      <c r="B37" s="149"/>
      <c r="C37" s="122">
        <v>228</v>
      </c>
      <c r="D37" s="129">
        <v>10000</v>
      </c>
      <c r="E37" s="70">
        <f>D37-F37</f>
        <v>10000</v>
      </c>
      <c r="F37" s="72"/>
      <c r="G37" s="125"/>
      <c r="H37" s="129">
        <v>0</v>
      </c>
      <c r="I37" s="70">
        <f>H37-J37</f>
        <v>0</v>
      </c>
      <c r="J37" s="125"/>
      <c r="K37" s="129">
        <v>0</v>
      </c>
      <c r="L37" s="70">
        <f>K37-M37</f>
        <v>0</v>
      </c>
      <c r="M37" s="125"/>
      <c r="N37" s="129">
        <v>0</v>
      </c>
      <c r="O37" s="70">
        <f>N37-P37</f>
        <v>0</v>
      </c>
      <c r="P37" s="125"/>
      <c r="Q37" s="129">
        <v>0</v>
      </c>
      <c r="R37" s="70">
        <f>Q37-S37</f>
        <v>0</v>
      </c>
      <c r="S37" s="125"/>
      <c r="T37" s="117">
        <f t="shared" si="14"/>
        <v>0</v>
      </c>
      <c r="U37" s="127">
        <f>D37-T37</f>
        <v>10000</v>
      </c>
      <c r="V37" s="188">
        <f t="shared" si="7"/>
        <v>0</v>
      </c>
    </row>
    <row r="38" spans="1:22" ht="19.5" customHeight="1">
      <c r="A38" s="148"/>
      <c r="B38" s="149"/>
      <c r="C38" s="122">
        <v>301</v>
      </c>
      <c r="D38" s="129">
        <v>15000</v>
      </c>
      <c r="E38" s="70">
        <f>D38-F38</f>
        <v>15000</v>
      </c>
      <c r="F38" s="72"/>
      <c r="G38" s="125"/>
      <c r="H38" s="129">
        <v>0</v>
      </c>
      <c r="I38" s="70">
        <f>H38-J38</f>
        <v>0</v>
      </c>
      <c r="J38" s="125"/>
      <c r="K38" s="129">
        <v>0</v>
      </c>
      <c r="L38" s="70">
        <f>K38-M38</f>
        <v>0</v>
      </c>
      <c r="M38" s="125"/>
      <c r="N38" s="129">
        <v>0</v>
      </c>
      <c r="O38" s="70">
        <f>N38-P38</f>
        <v>0</v>
      </c>
      <c r="P38" s="125"/>
      <c r="Q38" s="129">
        <v>0</v>
      </c>
      <c r="R38" s="70">
        <f>Q38-S38</f>
        <v>0</v>
      </c>
      <c r="S38" s="125"/>
      <c r="T38" s="117">
        <f t="shared" si="14"/>
        <v>0</v>
      </c>
      <c r="U38" s="127">
        <f>D38-T38</f>
        <v>15000</v>
      </c>
      <c r="V38" s="188">
        <f t="shared" si="7"/>
        <v>0</v>
      </c>
    </row>
    <row r="39" spans="1:22" s="12" customFormat="1" ht="45" customHeight="1">
      <c r="A39" s="88" t="s">
        <v>75</v>
      </c>
      <c r="B39" s="306" t="s">
        <v>76</v>
      </c>
      <c r="C39" s="307"/>
      <c r="D39" s="110">
        <f t="shared" ref="D39:U39" si="27">D40+D41</f>
        <v>1000</v>
      </c>
      <c r="E39" s="69">
        <f t="shared" si="27"/>
        <v>1000</v>
      </c>
      <c r="F39" s="69">
        <f t="shared" si="27"/>
        <v>0</v>
      </c>
      <c r="G39" s="89">
        <f>G40+G41</f>
        <v>0</v>
      </c>
      <c r="H39" s="110">
        <f t="shared" si="27"/>
        <v>0</v>
      </c>
      <c r="I39" s="69">
        <f>I40+I41</f>
        <v>0</v>
      </c>
      <c r="J39" s="89">
        <f>J40+J41</f>
        <v>0</v>
      </c>
      <c r="K39" s="110">
        <f t="shared" si="27"/>
        <v>0</v>
      </c>
      <c r="L39" s="69">
        <f t="shared" si="27"/>
        <v>0</v>
      </c>
      <c r="M39" s="89">
        <f t="shared" si="27"/>
        <v>0</v>
      </c>
      <c r="N39" s="110">
        <f t="shared" si="27"/>
        <v>0</v>
      </c>
      <c r="O39" s="69">
        <f>O40+O41</f>
        <v>0</v>
      </c>
      <c r="P39" s="89">
        <f>P40+P41</f>
        <v>0</v>
      </c>
      <c r="Q39" s="110">
        <f t="shared" si="27"/>
        <v>0</v>
      </c>
      <c r="R39" s="69">
        <f t="shared" si="27"/>
        <v>0</v>
      </c>
      <c r="S39" s="89">
        <f t="shared" si="27"/>
        <v>0</v>
      </c>
      <c r="T39" s="110">
        <f t="shared" si="27"/>
        <v>0</v>
      </c>
      <c r="U39" s="89">
        <f t="shared" si="27"/>
        <v>0</v>
      </c>
      <c r="V39" s="188">
        <f t="shared" si="7"/>
        <v>0</v>
      </c>
    </row>
    <row r="40" spans="1:22" ht="26.25" customHeight="1">
      <c r="A40" s="148"/>
      <c r="B40" s="74"/>
      <c r="C40" s="122">
        <v>722</v>
      </c>
      <c r="D40" s="129">
        <v>1000</v>
      </c>
      <c r="E40" s="70">
        <f>D40-F40</f>
        <v>1000</v>
      </c>
      <c r="F40" s="72"/>
      <c r="G40" s="125"/>
      <c r="H40" s="129">
        <v>0</v>
      </c>
      <c r="I40" s="70">
        <f>H40-J40</f>
        <v>0</v>
      </c>
      <c r="J40" s="125"/>
      <c r="K40" s="129">
        <v>0</v>
      </c>
      <c r="L40" s="70">
        <f>K40-M40</f>
        <v>0</v>
      </c>
      <c r="M40" s="125"/>
      <c r="N40" s="129">
        <v>0</v>
      </c>
      <c r="O40" s="70">
        <f>N40-P40</f>
        <v>0</v>
      </c>
      <c r="P40" s="125"/>
      <c r="Q40" s="129">
        <v>0</v>
      </c>
      <c r="R40" s="70">
        <f>Q40-S40</f>
        <v>0</v>
      </c>
      <c r="S40" s="125"/>
      <c r="T40" s="117">
        <f t="shared" si="14"/>
        <v>0</v>
      </c>
      <c r="U40" s="127">
        <v>0</v>
      </c>
      <c r="V40" s="188">
        <f t="shared" si="7"/>
        <v>0</v>
      </c>
    </row>
    <row r="41" spans="1:22" ht="23.25" customHeight="1">
      <c r="A41" s="148"/>
      <c r="B41" s="74"/>
      <c r="C41" s="122">
        <v>481</v>
      </c>
      <c r="D41" s="129">
        <v>0</v>
      </c>
      <c r="E41" s="70">
        <f>D41-F41</f>
        <v>0</v>
      </c>
      <c r="F41" s="72"/>
      <c r="G41" s="125"/>
      <c r="H41" s="129">
        <v>0</v>
      </c>
      <c r="I41" s="70">
        <f>H41-J41</f>
        <v>0</v>
      </c>
      <c r="J41" s="125"/>
      <c r="K41" s="129">
        <v>0</v>
      </c>
      <c r="L41" s="70">
        <f>K41-M41</f>
        <v>0</v>
      </c>
      <c r="M41" s="125"/>
      <c r="N41" s="129">
        <v>0</v>
      </c>
      <c r="O41" s="70">
        <f>N41-P41</f>
        <v>0</v>
      </c>
      <c r="P41" s="125"/>
      <c r="Q41" s="129">
        <v>0</v>
      </c>
      <c r="R41" s="70">
        <f>Q41-S41</f>
        <v>0</v>
      </c>
      <c r="S41" s="125"/>
      <c r="T41" s="117">
        <f t="shared" si="14"/>
        <v>0</v>
      </c>
      <c r="U41" s="127">
        <v>0</v>
      </c>
      <c r="V41" s="188">
        <f t="shared" si="7"/>
        <v>0</v>
      </c>
    </row>
    <row r="42" spans="1:22" s="12" customFormat="1" ht="107.25" customHeight="1">
      <c r="A42" s="88" t="s">
        <v>77</v>
      </c>
      <c r="B42" s="306" t="s">
        <v>78</v>
      </c>
      <c r="C42" s="307"/>
      <c r="D42" s="110">
        <f t="shared" ref="D42:U42" si="28">SUM(D43:D49)</f>
        <v>30000</v>
      </c>
      <c r="E42" s="69">
        <f t="shared" si="28"/>
        <v>30000</v>
      </c>
      <c r="F42" s="69">
        <f t="shared" si="28"/>
        <v>0</v>
      </c>
      <c r="G42" s="89">
        <f>SUM(G43:G49)</f>
        <v>0</v>
      </c>
      <c r="H42" s="110">
        <f t="shared" si="28"/>
        <v>0</v>
      </c>
      <c r="I42" s="69">
        <f>SUM(I43:I49)</f>
        <v>0</v>
      </c>
      <c r="J42" s="89">
        <f>SUM(J43:J49)</f>
        <v>0</v>
      </c>
      <c r="K42" s="110">
        <f t="shared" si="28"/>
        <v>0</v>
      </c>
      <c r="L42" s="89">
        <f t="shared" si="28"/>
        <v>0</v>
      </c>
      <c r="M42" s="89">
        <f t="shared" si="28"/>
        <v>0</v>
      </c>
      <c r="N42" s="110">
        <f t="shared" si="28"/>
        <v>0</v>
      </c>
      <c r="O42" s="69">
        <f>SUM(O43:O49)</f>
        <v>0</v>
      </c>
      <c r="P42" s="89">
        <f>SUM(P43:P49)</f>
        <v>0</v>
      </c>
      <c r="Q42" s="110">
        <f t="shared" si="28"/>
        <v>0</v>
      </c>
      <c r="R42" s="69">
        <f t="shared" si="28"/>
        <v>0</v>
      </c>
      <c r="S42" s="89">
        <f t="shared" si="28"/>
        <v>0</v>
      </c>
      <c r="T42" s="110">
        <f t="shared" si="28"/>
        <v>0</v>
      </c>
      <c r="U42" s="89">
        <f t="shared" si="28"/>
        <v>30000</v>
      </c>
      <c r="V42" s="188">
        <f t="shared" si="7"/>
        <v>0</v>
      </c>
    </row>
    <row r="43" spans="1:22" ht="15" customHeight="1">
      <c r="A43" s="98"/>
      <c r="B43" s="79"/>
      <c r="C43" s="122">
        <v>221</v>
      </c>
      <c r="D43" s="129">
        <v>500</v>
      </c>
      <c r="E43" s="70">
        <f t="shared" ref="E43:E49" si="29">D43-F43</f>
        <v>500</v>
      </c>
      <c r="F43" s="72"/>
      <c r="G43" s="125"/>
      <c r="H43" s="129">
        <v>0</v>
      </c>
      <c r="I43" s="70">
        <f t="shared" ref="I43:I49" si="30">H43-J43</f>
        <v>0</v>
      </c>
      <c r="J43" s="125"/>
      <c r="K43" s="129">
        <v>0</v>
      </c>
      <c r="L43" s="70">
        <f t="shared" ref="L43:L49" si="31">K43-M43</f>
        <v>0</v>
      </c>
      <c r="M43" s="125"/>
      <c r="N43" s="129">
        <v>0</v>
      </c>
      <c r="O43" s="70">
        <f t="shared" ref="O43:O49" si="32">N43-P43</f>
        <v>0</v>
      </c>
      <c r="P43" s="125"/>
      <c r="Q43" s="129">
        <v>0</v>
      </c>
      <c r="R43" s="70">
        <f t="shared" ref="R43:R49" si="33">Q43-S43</f>
        <v>0</v>
      </c>
      <c r="S43" s="125"/>
      <c r="T43" s="117">
        <f t="shared" si="14"/>
        <v>0</v>
      </c>
      <c r="U43" s="127">
        <f t="shared" ref="U43:U49" si="34">D43-T43</f>
        <v>500</v>
      </c>
      <c r="V43" s="188">
        <f t="shared" si="7"/>
        <v>0</v>
      </c>
    </row>
    <row r="44" spans="1:22" ht="15" customHeight="1">
      <c r="A44" s="98"/>
      <c r="B44" s="79"/>
      <c r="C44" s="122">
        <v>222</v>
      </c>
      <c r="D44" s="129">
        <v>500</v>
      </c>
      <c r="E44" s="70">
        <f t="shared" si="29"/>
        <v>500</v>
      </c>
      <c r="F44" s="72"/>
      <c r="G44" s="125"/>
      <c r="H44" s="129">
        <v>0</v>
      </c>
      <c r="I44" s="70">
        <f t="shared" si="30"/>
        <v>0</v>
      </c>
      <c r="J44" s="125"/>
      <c r="K44" s="129">
        <v>0</v>
      </c>
      <c r="L44" s="70">
        <f t="shared" si="31"/>
        <v>0</v>
      </c>
      <c r="M44" s="125"/>
      <c r="N44" s="129">
        <v>0</v>
      </c>
      <c r="O44" s="70">
        <f t="shared" si="32"/>
        <v>0</v>
      </c>
      <c r="P44" s="125"/>
      <c r="Q44" s="129">
        <v>0</v>
      </c>
      <c r="R44" s="70">
        <f t="shared" si="33"/>
        <v>0</v>
      </c>
      <c r="S44" s="125"/>
      <c r="T44" s="117">
        <f t="shared" si="14"/>
        <v>0</v>
      </c>
      <c r="U44" s="127">
        <f t="shared" si="34"/>
        <v>500</v>
      </c>
      <c r="V44" s="188">
        <f t="shared" si="7"/>
        <v>0</v>
      </c>
    </row>
    <row r="45" spans="1:22" ht="15" customHeight="1">
      <c r="A45" s="98"/>
      <c r="B45" s="79"/>
      <c r="C45" s="122">
        <v>223</v>
      </c>
      <c r="D45" s="129">
        <v>500</v>
      </c>
      <c r="E45" s="70">
        <f t="shared" si="29"/>
        <v>500</v>
      </c>
      <c r="F45" s="72"/>
      <c r="G45" s="125"/>
      <c r="H45" s="129">
        <v>0</v>
      </c>
      <c r="I45" s="70">
        <f t="shared" si="30"/>
        <v>0</v>
      </c>
      <c r="J45" s="125"/>
      <c r="K45" s="129">
        <v>0</v>
      </c>
      <c r="L45" s="70">
        <f t="shared" si="31"/>
        <v>0</v>
      </c>
      <c r="M45" s="125"/>
      <c r="N45" s="129">
        <v>0</v>
      </c>
      <c r="O45" s="70">
        <f t="shared" si="32"/>
        <v>0</v>
      </c>
      <c r="P45" s="125"/>
      <c r="Q45" s="129">
        <v>0</v>
      </c>
      <c r="R45" s="70">
        <f t="shared" si="33"/>
        <v>0</v>
      </c>
      <c r="S45" s="125"/>
      <c r="T45" s="117">
        <f t="shared" si="14"/>
        <v>0</v>
      </c>
      <c r="U45" s="127">
        <f t="shared" si="34"/>
        <v>500</v>
      </c>
      <c r="V45" s="188">
        <f t="shared" si="7"/>
        <v>0</v>
      </c>
    </row>
    <row r="46" spans="1:22" ht="15" customHeight="1">
      <c r="A46" s="98"/>
      <c r="B46" s="79"/>
      <c r="C46" s="122">
        <v>224</v>
      </c>
      <c r="D46" s="129">
        <v>500</v>
      </c>
      <c r="E46" s="70">
        <f t="shared" si="29"/>
        <v>500</v>
      </c>
      <c r="F46" s="72"/>
      <c r="G46" s="125"/>
      <c r="H46" s="129">
        <v>0</v>
      </c>
      <c r="I46" s="70">
        <f t="shared" si="30"/>
        <v>0</v>
      </c>
      <c r="J46" s="125"/>
      <c r="K46" s="129">
        <v>0</v>
      </c>
      <c r="L46" s="70">
        <f t="shared" si="31"/>
        <v>0</v>
      </c>
      <c r="M46" s="125"/>
      <c r="N46" s="129">
        <v>0</v>
      </c>
      <c r="O46" s="70">
        <f t="shared" si="32"/>
        <v>0</v>
      </c>
      <c r="P46" s="125"/>
      <c r="Q46" s="129">
        <v>0</v>
      </c>
      <c r="R46" s="70">
        <f t="shared" si="33"/>
        <v>0</v>
      </c>
      <c r="S46" s="125"/>
      <c r="T46" s="117">
        <f t="shared" si="14"/>
        <v>0</v>
      </c>
      <c r="U46" s="127">
        <f t="shared" si="34"/>
        <v>500</v>
      </c>
      <c r="V46" s="188">
        <f t="shared" si="7"/>
        <v>0</v>
      </c>
    </row>
    <row r="47" spans="1:22" ht="15" customHeight="1">
      <c r="A47" s="98"/>
      <c r="B47" s="79"/>
      <c r="C47" s="122">
        <v>798</v>
      </c>
      <c r="D47" s="129">
        <v>27400</v>
      </c>
      <c r="E47" s="70">
        <f t="shared" si="29"/>
        <v>27400</v>
      </c>
      <c r="F47" s="72"/>
      <c r="G47" s="125"/>
      <c r="H47" s="129">
        <v>0</v>
      </c>
      <c r="I47" s="70">
        <f t="shared" si="30"/>
        <v>0</v>
      </c>
      <c r="J47" s="125"/>
      <c r="K47" s="129">
        <v>0</v>
      </c>
      <c r="L47" s="70">
        <f t="shared" si="31"/>
        <v>0</v>
      </c>
      <c r="M47" s="125"/>
      <c r="N47" s="129">
        <v>0</v>
      </c>
      <c r="O47" s="70">
        <f t="shared" si="32"/>
        <v>0</v>
      </c>
      <c r="P47" s="125"/>
      <c r="Q47" s="129">
        <v>0</v>
      </c>
      <c r="R47" s="70">
        <f t="shared" si="33"/>
        <v>0</v>
      </c>
      <c r="S47" s="125"/>
      <c r="T47" s="117">
        <f t="shared" si="14"/>
        <v>0</v>
      </c>
      <c r="U47" s="127">
        <f t="shared" si="34"/>
        <v>27400</v>
      </c>
      <c r="V47" s="188">
        <f t="shared" si="7"/>
        <v>0</v>
      </c>
    </row>
    <row r="48" spans="1:22" ht="15" customHeight="1">
      <c r="A48" s="98"/>
      <c r="B48" s="79"/>
      <c r="C48" s="122" t="s">
        <v>227</v>
      </c>
      <c r="D48" s="129">
        <v>300</v>
      </c>
      <c r="E48" s="70">
        <f t="shared" si="29"/>
        <v>300</v>
      </c>
      <c r="F48" s="72"/>
      <c r="G48" s="125"/>
      <c r="H48" s="129">
        <v>0</v>
      </c>
      <c r="I48" s="70">
        <f t="shared" si="30"/>
        <v>0</v>
      </c>
      <c r="J48" s="125"/>
      <c r="K48" s="129">
        <v>0</v>
      </c>
      <c r="L48" s="70">
        <f t="shared" si="31"/>
        <v>0</v>
      </c>
      <c r="M48" s="125"/>
      <c r="N48" s="129">
        <v>0</v>
      </c>
      <c r="O48" s="70">
        <f t="shared" si="32"/>
        <v>0</v>
      </c>
      <c r="P48" s="125"/>
      <c r="Q48" s="129">
        <v>0</v>
      </c>
      <c r="R48" s="70">
        <f t="shared" si="33"/>
        <v>0</v>
      </c>
      <c r="S48" s="125"/>
      <c r="T48" s="117">
        <f t="shared" si="14"/>
        <v>0</v>
      </c>
      <c r="U48" s="127">
        <f t="shared" si="34"/>
        <v>300</v>
      </c>
      <c r="V48" s="188">
        <f t="shared" si="7"/>
        <v>0</v>
      </c>
    </row>
    <row r="49" spans="1:22" ht="15" customHeight="1">
      <c r="A49" s="98"/>
      <c r="B49" s="79"/>
      <c r="C49" s="122" t="s">
        <v>412</v>
      </c>
      <c r="D49" s="129">
        <v>300</v>
      </c>
      <c r="E49" s="70">
        <f t="shared" si="29"/>
        <v>300</v>
      </c>
      <c r="F49" s="72"/>
      <c r="G49" s="125"/>
      <c r="H49" s="129">
        <v>0</v>
      </c>
      <c r="I49" s="70">
        <f t="shared" si="30"/>
        <v>0</v>
      </c>
      <c r="J49" s="125"/>
      <c r="K49" s="129">
        <v>0</v>
      </c>
      <c r="L49" s="70">
        <f t="shared" si="31"/>
        <v>0</v>
      </c>
      <c r="M49" s="125"/>
      <c r="N49" s="129">
        <v>0</v>
      </c>
      <c r="O49" s="70">
        <f t="shared" si="32"/>
        <v>0</v>
      </c>
      <c r="P49" s="125"/>
      <c r="Q49" s="129">
        <v>0</v>
      </c>
      <c r="R49" s="70">
        <f t="shared" si="33"/>
        <v>0</v>
      </c>
      <c r="S49" s="125"/>
      <c r="T49" s="117">
        <f t="shared" si="14"/>
        <v>0</v>
      </c>
      <c r="U49" s="127">
        <f t="shared" si="34"/>
        <v>300</v>
      </c>
      <c r="V49" s="188">
        <f t="shared" si="7"/>
        <v>0</v>
      </c>
    </row>
    <row r="50" spans="1:22" s="12" customFormat="1" ht="45.75" customHeight="1">
      <c r="A50" s="88" t="s">
        <v>79</v>
      </c>
      <c r="B50" s="306" t="s">
        <v>80</v>
      </c>
      <c r="C50" s="307"/>
      <c r="D50" s="110">
        <f>SUM(D51:D62)+D63</f>
        <v>25000</v>
      </c>
      <c r="E50" s="69" t="e">
        <f>SUM(E51:E73)</f>
        <v>#REF!</v>
      </c>
      <c r="F50" s="69" t="e">
        <f>SUM(F51:F73)</f>
        <v>#REF!</v>
      </c>
      <c r="G50" s="89" t="e">
        <f>SUM(G51:G73)</f>
        <v>#REF!</v>
      </c>
      <c r="H50" s="110">
        <f t="shared" ref="H50:Q50" si="35">SUM(H51:H62)+H63</f>
        <v>0</v>
      </c>
      <c r="I50" s="69" t="e">
        <f t="shared" si="35"/>
        <v>#REF!</v>
      </c>
      <c r="J50" s="89" t="e">
        <f t="shared" si="35"/>
        <v>#REF!</v>
      </c>
      <c r="K50" s="110">
        <f t="shared" si="35"/>
        <v>0</v>
      </c>
      <c r="L50" s="69" t="e">
        <f t="shared" si="35"/>
        <v>#REF!</v>
      </c>
      <c r="M50" s="89" t="e">
        <f t="shared" si="35"/>
        <v>#REF!</v>
      </c>
      <c r="N50" s="110">
        <f t="shared" si="35"/>
        <v>0</v>
      </c>
      <c r="O50" s="69" t="e">
        <f t="shared" si="35"/>
        <v>#REF!</v>
      </c>
      <c r="P50" s="89" t="e">
        <f t="shared" si="35"/>
        <v>#REF!</v>
      </c>
      <c r="Q50" s="110">
        <f t="shared" si="35"/>
        <v>0</v>
      </c>
      <c r="R50" s="69" t="e">
        <f>SUM(R51:R73)</f>
        <v>#REF!</v>
      </c>
      <c r="S50" s="89" t="e">
        <f>SUM(S51:S73)</f>
        <v>#REF!</v>
      </c>
      <c r="T50" s="110">
        <f>SUM(T51:T73)</f>
        <v>0</v>
      </c>
      <c r="U50" s="89">
        <f>SUM(U51:U73)</f>
        <v>29000</v>
      </c>
      <c r="V50" s="188" t="e">
        <f t="shared" si="7"/>
        <v>#REF!</v>
      </c>
    </row>
    <row r="51" spans="1:22" ht="18.75">
      <c r="A51" s="98" t="s">
        <v>81</v>
      </c>
      <c r="B51" s="79" t="s">
        <v>82</v>
      </c>
      <c r="C51" s="122">
        <v>323</v>
      </c>
      <c r="D51" s="129">
        <v>0</v>
      </c>
      <c r="E51" s="70">
        <f t="shared" ref="E51:E62" si="36">D51-F51</f>
        <v>0</v>
      </c>
      <c r="F51" s="72"/>
      <c r="G51" s="125"/>
      <c r="H51" s="129">
        <v>0</v>
      </c>
      <c r="I51" s="70">
        <f t="shared" ref="I51:I62" si="37">H51-J51</f>
        <v>0</v>
      </c>
      <c r="J51" s="125"/>
      <c r="K51" s="129">
        <v>0</v>
      </c>
      <c r="L51" s="70">
        <f t="shared" ref="L51:L62" si="38">K51-M51</f>
        <v>0</v>
      </c>
      <c r="M51" s="125"/>
      <c r="N51" s="129">
        <v>0</v>
      </c>
      <c r="O51" s="70">
        <f t="shared" ref="O51:O62" si="39">N51-P51</f>
        <v>0</v>
      </c>
      <c r="P51" s="125"/>
      <c r="Q51" s="129">
        <v>0</v>
      </c>
      <c r="R51" s="70">
        <f t="shared" ref="R51:R62" si="40">Q51-S51</f>
        <v>0</v>
      </c>
      <c r="S51" s="125"/>
      <c r="T51" s="117">
        <f t="shared" si="14"/>
        <v>0</v>
      </c>
      <c r="U51" s="127">
        <f t="shared" ref="U51:U73" si="41">D51-T51</f>
        <v>0</v>
      </c>
      <c r="V51" s="188">
        <f t="shared" si="7"/>
        <v>0</v>
      </c>
    </row>
    <row r="52" spans="1:22" ht="18.75">
      <c r="A52" s="98" t="s">
        <v>83</v>
      </c>
      <c r="B52" s="79" t="s">
        <v>84</v>
      </c>
      <c r="C52" s="122">
        <v>397</v>
      </c>
      <c r="D52" s="129">
        <v>0</v>
      </c>
      <c r="E52" s="70">
        <f t="shared" si="36"/>
        <v>0</v>
      </c>
      <c r="F52" s="72"/>
      <c r="G52" s="125"/>
      <c r="H52" s="129">
        <v>0</v>
      </c>
      <c r="I52" s="70">
        <f t="shared" si="37"/>
        <v>0</v>
      </c>
      <c r="J52" s="125"/>
      <c r="K52" s="129">
        <v>0</v>
      </c>
      <c r="L52" s="70">
        <f t="shared" si="38"/>
        <v>0</v>
      </c>
      <c r="M52" s="125"/>
      <c r="N52" s="129">
        <v>0</v>
      </c>
      <c r="O52" s="70">
        <f t="shared" si="39"/>
        <v>0</v>
      </c>
      <c r="P52" s="125"/>
      <c r="Q52" s="129">
        <v>0</v>
      </c>
      <c r="R52" s="70">
        <f t="shared" si="40"/>
        <v>0</v>
      </c>
      <c r="S52" s="125"/>
      <c r="T52" s="117">
        <f t="shared" si="14"/>
        <v>0</v>
      </c>
      <c r="U52" s="127">
        <f t="shared" si="41"/>
        <v>0</v>
      </c>
      <c r="V52" s="188">
        <f t="shared" si="7"/>
        <v>0</v>
      </c>
    </row>
    <row r="53" spans="1:22" ht="18.75">
      <c r="A53" s="98" t="s">
        <v>85</v>
      </c>
      <c r="B53" s="79" t="s">
        <v>86</v>
      </c>
      <c r="C53" s="122">
        <v>302</v>
      </c>
      <c r="D53" s="129">
        <v>5000</v>
      </c>
      <c r="E53" s="70">
        <f t="shared" si="36"/>
        <v>-37500</v>
      </c>
      <c r="F53" s="193">
        <f>'ხელშეკრულებები '!G816</f>
        <v>42500</v>
      </c>
      <c r="G53" s="193">
        <f>'ხელშეკრულებები '!Y816</f>
        <v>31418</v>
      </c>
      <c r="H53" s="129">
        <v>0</v>
      </c>
      <c r="I53" s="70">
        <f t="shared" si="37"/>
        <v>-8353</v>
      </c>
      <c r="J53" s="193">
        <f>'ხელშეკრულებები '!Q816</f>
        <v>8353</v>
      </c>
      <c r="K53" s="129">
        <v>0</v>
      </c>
      <c r="L53" s="70">
        <f t="shared" si="38"/>
        <v>-13136</v>
      </c>
      <c r="M53" s="193">
        <f>'ხელშეკრულებები '!S816</f>
        <v>13136</v>
      </c>
      <c r="N53" s="129">
        <v>0</v>
      </c>
      <c r="O53" s="70">
        <f t="shared" si="39"/>
        <v>-9929</v>
      </c>
      <c r="P53" s="193">
        <f>'ხელშეკრულებები '!U816</f>
        <v>9929</v>
      </c>
      <c r="Q53" s="129">
        <v>0</v>
      </c>
      <c r="R53" s="70">
        <f t="shared" si="40"/>
        <v>0</v>
      </c>
      <c r="S53" s="193">
        <f>'ხელშეკრულებები '!W816</f>
        <v>0</v>
      </c>
      <c r="T53" s="117">
        <f t="shared" si="14"/>
        <v>0</v>
      </c>
      <c r="U53" s="127">
        <f t="shared" si="41"/>
        <v>5000</v>
      </c>
      <c r="V53" s="188">
        <f t="shared" si="7"/>
        <v>23065</v>
      </c>
    </row>
    <row r="54" spans="1:22" ht="18" customHeight="1">
      <c r="A54" s="98" t="s">
        <v>87</v>
      </c>
      <c r="B54" s="79" t="s">
        <v>88</v>
      </c>
      <c r="C54" s="122">
        <v>302</v>
      </c>
      <c r="D54" s="129">
        <v>0</v>
      </c>
      <c r="E54" s="70">
        <f t="shared" si="36"/>
        <v>0</v>
      </c>
      <c r="F54" s="72"/>
      <c r="G54" s="125"/>
      <c r="H54" s="129">
        <v>0</v>
      </c>
      <c r="I54" s="70">
        <f t="shared" si="37"/>
        <v>0</v>
      </c>
      <c r="J54" s="125"/>
      <c r="K54" s="129">
        <v>0</v>
      </c>
      <c r="L54" s="70">
        <f t="shared" si="38"/>
        <v>0</v>
      </c>
      <c r="M54" s="125"/>
      <c r="N54" s="129">
        <v>0</v>
      </c>
      <c r="O54" s="70">
        <f t="shared" si="39"/>
        <v>0</v>
      </c>
      <c r="P54" s="125"/>
      <c r="Q54" s="129">
        <v>0</v>
      </c>
      <c r="R54" s="70">
        <f t="shared" si="40"/>
        <v>0</v>
      </c>
      <c r="S54" s="125"/>
      <c r="T54" s="117">
        <f t="shared" si="14"/>
        <v>0</v>
      </c>
      <c r="U54" s="127">
        <f t="shared" si="41"/>
        <v>0</v>
      </c>
      <c r="V54" s="188">
        <f t="shared" si="7"/>
        <v>0</v>
      </c>
    </row>
    <row r="55" spans="1:22" ht="18" customHeight="1">
      <c r="A55" s="295" t="s">
        <v>89</v>
      </c>
      <c r="B55" s="284" t="s">
        <v>90</v>
      </c>
      <c r="C55" s="122">
        <v>503</v>
      </c>
      <c r="D55" s="129">
        <v>5000</v>
      </c>
      <c r="E55" s="70" t="e">
        <f t="shared" si="36"/>
        <v>#REF!</v>
      </c>
      <c r="F55" s="193" t="e">
        <f>'ხელშეკრულებები '!#REF!+'ხელშეკრულებები '!#REF!</f>
        <v>#REF!</v>
      </c>
      <c r="G55" s="196" t="e">
        <f>'ხელშეკრულებები '!#REF!+'ხელშეკრულებები '!#REF!</f>
        <v>#REF!</v>
      </c>
      <c r="H55" s="129">
        <v>0</v>
      </c>
      <c r="I55" s="70" t="e">
        <f t="shared" si="37"/>
        <v>#REF!</v>
      </c>
      <c r="J55" s="196" t="e">
        <f>'ხელშეკრულებები '!#REF!+'ხელშეკრულებები '!#REF!</f>
        <v>#REF!</v>
      </c>
      <c r="K55" s="129">
        <v>0</v>
      </c>
      <c r="L55" s="70" t="e">
        <f t="shared" si="38"/>
        <v>#REF!</v>
      </c>
      <c r="M55" s="196" t="e">
        <f>'ხელშეკრულებები '!#REF!+'ხელშეკრულებები '!#REF!</f>
        <v>#REF!</v>
      </c>
      <c r="N55" s="129">
        <v>0</v>
      </c>
      <c r="O55" s="70" t="e">
        <f t="shared" si="39"/>
        <v>#REF!</v>
      </c>
      <c r="P55" s="196" t="e">
        <f>'ხელშეკრულებები '!#REF!+'ხელშეკრულებები '!#REF!</f>
        <v>#REF!</v>
      </c>
      <c r="Q55" s="129">
        <v>0</v>
      </c>
      <c r="R55" s="70" t="e">
        <f t="shared" si="40"/>
        <v>#REF!</v>
      </c>
      <c r="S55" s="196" t="e">
        <f>'ხელშეკრულებები '!#REF!+'ხელშეკრულებები '!#REF!</f>
        <v>#REF!</v>
      </c>
      <c r="T55" s="117">
        <f t="shared" si="14"/>
        <v>0</v>
      </c>
      <c r="U55" s="127">
        <f t="shared" si="41"/>
        <v>5000</v>
      </c>
      <c r="V55" s="188" t="e">
        <f t="shared" si="7"/>
        <v>#REF!</v>
      </c>
    </row>
    <row r="56" spans="1:22" ht="18.75">
      <c r="A56" s="295"/>
      <c r="B56" s="284"/>
      <c r="C56" s="122">
        <v>301</v>
      </c>
      <c r="D56" s="129">
        <v>10000</v>
      </c>
      <c r="E56" s="70">
        <f t="shared" si="36"/>
        <v>10000</v>
      </c>
      <c r="F56" s="72"/>
      <c r="G56" s="125"/>
      <c r="H56" s="129">
        <v>0</v>
      </c>
      <c r="I56" s="70">
        <f t="shared" si="37"/>
        <v>0</v>
      </c>
      <c r="J56" s="125"/>
      <c r="K56" s="129">
        <v>0</v>
      </c>
      <c r="L56" s="70">
        <f t="shared" si="38"/>
        <v>0</v>
      </c>
      <c r="M56" s="125"/>
      <c r="N56" s="129">
        <v>0</v>
      </c>
      <c r="O56" s="70">
        <f t="shared" si="39"/>
        <v>0</v>
      </c>
      <c r="P56" s="125"/>
      <c r="Q56" s="129">
        <v>0</v>
      </c>
      <c r="R56" s="70">
        <f t="shared" si="40"/>
        <v>0</v>
      </c>
      <c r="S56" s="125"/>
      <c r="T56" s="117">
        <f t="shared" si="14"/>
        <v>0</v>
      </c>
      <c r="U56" s="127">
        <f t="shared" si="41"/>
        <v>10000</v>
      </c>
      <c r="V56" s="188">
        <f t="shared" si="7"/>
        <v>0</v>
      </c>
    </row>
    <row r="57" spans="1:22" ht="18.75">
      <c r="A57" s="295" t="s">
        <v>91</v>
      </c>
      <c r="B57" s="284" t="s">
        <v>92</v>
      </c>
      <c r="C57" s="122">
        <v>323</v>
      </c>
      <c r="D57" s="129">
        <v>0</v>
      </c>
      <c r="E57" s="70">
        <f t="shared" si="36"/>
        <v>0</v>
      </c>
      <c r="F57" s="72"/>
      <c r="G57" s="125"/>
      <c r="H57" s="129">
        <v>0</v>
      </c>
      <c r="I57" s="70">
        <f t="shared" si="37"/>
        <v>0</v>
      </c>
      <c r="J57" s="125"/>
      <c r="K57" s="129">
        <v>0</v>
      </c>
      <c r="L57" s="70">
        <f t="shared" si="38"/>
        <v>0</v>
      </c>
      <c r="M57" s="125"/>
      <c r="N57" s="129">
        <v>0</v>
      </c>
      <c r="O57" s="70">
        <f t="shared" si="39"/>
        <v>0</v>
      </c>
      <c r="P57" s="125"/>
      <c r="Q57" s="129">
        <v>0</v>
      </c>
      <c r="R57" s="70">
        <f t="shared" si="40"/>
        <v>0</v>
      </c>
      <c r="S57" s="125"/>
      <c r="T57" s="117">
        <f t="shared" si="14"/>
        <v>0</v>
      </c>
      <c r="U57" s="127">
        <f t="shared" si="41"/>
        <v>0</v>
      </c>
      <c r="V57" s="188">
        <f t="shared" si="7"/>
        <v>0</v>
      </c>
    </row>
    <row r="58" spans="1:22" ht="18.75">
      <c r="A58" s="295"/>
      <c r="B58" s="284"/>
      <c r="C58" s="122">
        <v>386</v>
      </c>
      <c r="D58" s="129">
        <v>0</v>
      </c>
      <c r="E58" s="70">
        <f t="shared" si="36"/>
        <v>0</v>
      </c>
      <c r="F58" s="72"/>
      <c r="G58" s="125"/>
      <c r="H58" s="129">
        <v>0</v>
      </c>
      <c r="I58" s="70">
        <f t="shared" si="37"/>
        <v>0</v>
      </c>
      <c r="J58" s="125"/>
      <c r="K58" s="129">
        <v>0</v>
      </c>
      <c r="L58" s="70">
        <f t="shared" si="38"/>
        <v>0</v>
      </c>
      <c r="M58" s="125"/>
      <c r="N58" s="129">
        <v>0</v>
      </c>
      <c r="O58" s="70">
        <f t="shared" si="39"/>
        <v>0</v>
      </c>
      <c r="P58" s="125"/>
      <c r="Q58" s="129">
        <v>0</v>
      </c>
      <c r="R58" s="70">
        <f t="shared" si="40"/>
        <v>0</v>
      </c>
      <c r="S58" s="125"/>
      <c r="T58" s="117">
        <f t="shared" si="14"/>
        <v>0</v>
      </c>
      <c r="U58" s="127">
        <f t="shared" si="41"/>
        <v>0</v>
      </c>
      <c r="V58" s="188">
        <f t="shared" si="7"/>
        <v>0</v>
      </c>
    </row>
    <row r="59" spans="1:22" ht="21.75" customHeight="1">
      <c r="A59" s="98" t="s">
        <v>93</v>
      </c>
      <c r="B59" s="79" t="s">
        <v>94</v>
      </c>
      <c r="C59" s="122">
        <v>322</v>
      </c>
      <c r="D59" s="129">
        <v>0</v>
      </c>
      <c r="E59" s="70">
        <f t="shared" si="36"/>
        <v>0</v>
      </c>
      <c r="F59" s="72"/>
      <c r="G59" s="125"/>
      <c r="H59" s="129">
        <v>0</v>
      </c>
      <c r="I59" s="70">
        <f t="shared" si="37"/>
        <v>0</v>
      </c>
      <c r="J59" s="125"/>
      <c r="K59" s="129">
        <v>0</v>
      </c>
      <c r="L59" s="70">
        <f t="shared" si="38"/>
        <v>0</v>
      </c>
      <c r="M59" s="125"/>
      <c r="N59" s="129">
        <v>0</v>
      </c>
      <c r="O59" s="70">
        <f t="shared" si="39"/>
        <v>0</v>
      </c>
      <c r="P59" s="125"/>
      <c r="Q59" s="129">
        <v>0</v>
      </c>
      <c r="R59" s="70">
        <f t="shared" si="40"/>
        <v>0</v>
      </c>
      <c r="S59" s="125"/>
      <c r="T59" s="117">
        <f t="shared" si="14"/>
        <v>0</v>
      </c>
      <c r="U59" s="127">
        <f t="shared" si="41"/>
        <v>0</v>
      </c>
      <c r="V59" s="188">
        <f t="shared" si="7"/>
        <v>0</v>
      </c>
    </row>
    <row r="60" spans="1:22" ht="22.5" customHeight="1">
      <c r="A60" s="98" t="s">
        <v>95</v>
      </c>
      <c r="B60" s="79" t="s">
        <v>96</v>
      </c>
      <c r="C60" s="122">
        <v>325</v>
      </c>
      <c r="D60" s="129">
        <v>1000</v>
      </c>
      <c r="E60" s="70">
        <f t="shared" si="36"/>
        <v>1000</v>
      </c>
      <c r="F60" s="72"/>
      <c r="G60" s="125"/>
      <c r="H60" s="129">
        <v>0</v>
      </c>
      <c r="I60" s="70">
        <f t="shared" si="37"/>
        <v>0</v>
      </c>
      <c r="J60" s="125"/>
      <c r="K60" s="129">
        <v>0</v>
      </c>
      <c r="L60" s="70">
        <f t="shared" si="38"/>
        <v>0</v>
      </c>
      <c r="M60" s="125"/>
      <c r="N60" s="129">
        <v>0</v>
      </c>
      <c r="O60" s="70">
        <f t="shared" si="39"/>
        <v>0</v>
      </c>
      <c r="P60" s="125"/>
      <c r="Q60" s="129">
        <v>0</v>
      </c>
      <c r="R60" s="70">
        <f t="shared" si="40"/>
        <v>0</v>
      </c>
      <c r="S60" s="125"/>
      <c r="T60" s="117">
        <f t="shared" si="14"/>
        <v>0</v>
      </c>
      <c r="U60" s="127">
        <f t="shared" si="41"/>
        <v>1000</v>
      </c>
      <c r="V60" s="188">
        <f t="shared" si="7"/>
        <v>0</v>
      </c>
    </row>
    <row r="61" spans="1:22" ht="22.5" customHeight="1">
      <c r="A61" s="98" t="s">
        <v>97</v>
      </c>
      <c r="B61" s="79" t="s">
        <v>246</v>
      </c>
      <c r="C61" s="122">
        <v>373</v>
      </c>
      <c r="D61" s="129">
        <v>0</v>
      </c>
      <c r="E61" s="70">
        <f t="shared" si="36"/>
        <v>0</v>
      </c>
      <c r="F61" s="72"/>
      <c r="G61" s="125"/>
      <c r="H61" s="129">
        <v>0</v>
      </c>
      <c r="I61" s="70">
        <f t="shared" si="37"/>
        <v>0</v>
      </c>
      <c r="J61" s="125"/>
      <c r="K61" s="129">
        <v>0</v>
      </c>
      <c r="L61" s="70">
        <f t="shared" si="38"/>
        <v>0</v>
      </c>
      <c r="M61" s="125"/>
      <c r="N61" s="129">
        <v>0</v>
      </c>
      <c r="O61" s="70">
        <f t="shared" si="39"/>
        <v>0</v>
      </c>
      <c r="P61" s="125"/>
      <c r="Q61" s="129">
        <v>0</v>
      </c>
      <c r="R61" s="70">
        <f t="shared" si="40"/>
        <v>0</v>
      </c>
      <c r="S61" s="125"/>
      <c r="T61" s="117">
        <f t="shared" si="14"/>
        <v>0</v>
      </c>
      <c r="U61" s="127">
        <f t="shared" si="41"/>
        <v>0</v>
      </c>
      <c r="V61" s="188">
        <f t="shared" si="7"/>
        <v>0</v>
      </c>
    </row>
    <row r="62" spans="1:22" ht="27" customHeight="1">
      <c r="A62" s="98" t="s">
        <v>98</v>
      </c>
      <c r="B62" s="79" t="s">
        <v>99</v>
      </c>
      <c r="C62" s="122" t="s">
        <v>380</v>
      </c>
      <c r="D62" s="129">
        <v>0</v>
      </c>
      <c r="E62" s="70">
        <f t="shared" si="36"/>
        <v>0</v>
      </c>
      <c r="F62" s="72"/>
      <c r="G62" s="125"/>
      <c r="H62" s="129">
        <v>0</v>
      </c>
      <c r="I62" s="70">
        <f t="shared" si="37"/>
        <v>0</v>
      </c>
      <c r="J62" s="125"/>
      <c r="K62" s="129">
        <v>0</v>
      </c>
      <c r="L62" s="70">
        <f t="shared" si="38"/>
        <v>0</v>
      </c>
      <c r="M62" s="125"/>
      <c r="N62" s="129">
        <v>0</v>
      </c>
      <c r="O62" s="70">
        <f t="shared" si="39"/>
        <v>0</v>
      </c>
      <c r="P62" s="125"/>
      <c r="Q62" s="129">
        <v>0</v>
      </c>
      <c r="R62" s="70">
        <f t="shared" si="40"/>
        <v>0</v>
      </c>
      <c r="S62" s="125"/>
      <c r="T62" s="117">
        <f t="shared" si="14"/>
        <v>0</v>
      </c>
      <c r="U62" s="127">
        <f t="shared" si="41"/>
        <v>0</v>
      </c>
      <c r="V62" s="188">
        <f t="shared" si="7"/>
        <v>0</v>
      </c>
    </row>
    <row r="63" spans="1:22" ht="27" customHeight="1">
      <c r="A63" s="295" t="s">
        <v>100</v>
      </c>
      <c r="B63" s="288" t="s">
        <v>101</v>
      </c>
      <c r="C63" s="143"/>
      <c r="D63" s="110">
        <f>SUM(D64:D73)</f>
        <v>4000</v>
      </c>
      <c r="E63" s="144"/>
      <c r="F63" s="68"/>
      <c r="G63" s="97"/>
      <c r="H63" s="110">
        <f t="shared" ref="H63:U63" si="42">SUM(H64:H73)</f>
        <v>0</v>
      </c>
      <c r="I63" s="69">
        <f t="shared" si="42"/>
        <v>0</v>
      </c>
      <c r="J63" s="89">
        <f t="shared" si="42"/>
        <v>0</v>
      </c>
      <c r="K63" s="110">
        <f t="shared" si="42"/>
        <v>0</v>
      </c>
      <c r="L63" s="69">
        <f t="shared" si="42"/>
        <v>0</v>
      </c>
      <c r="M63" s="89">
        <f t="shared" si="42"/>
        <v>0</v>
      </c>
      <c r="N63" s="110">
        <f t="shared" si="42"/>
        <v>0</v>
      </c>
      <c r="O63" s="69">
        <f t="shared" si="42"/>
        <v>0</v>
      </c>
      <c r="P63" s="89">
        <f t="shared" si="42"/>
        <v>0</v>
      </c>
      <c r="Q63" s="110">
        <f t="shared" si="42"/>
        <v>0</v>
      </c>
      <c r="R63" s="110">
        <f t="shared" si="42"/>
        <v>0</v>
      </c>
      <c r="S63" s="110">
        <f t="shared" si="42"/>
        <v>0</v>
      </c>
      <c r="T63" s="110">
        <f t="shared" si="42"/>
        <v>0</v>
      </c>
      <c r="U63" s="110">
        <f t="shared" si="42"/>
        <v>4000</v>
      </c>
      <c r="V63" s="188">
        <f t="shared" si="7"/>
        <v>0</v>
      </c>
    </row>
    <row r="64" spans="1:22" ht="15" customHeight="1">
      <c r="A64" s="295"/>
      <c r="B64" s="288"/>
      <c r="C64" s="122">
        <v>324</v>
      </c>
      <c r="D64" s="129">
        <v>0</v>
      </c>
      <c r="E64" s="70">
        <f t="shared" ref="E64:E73" si="43">D64-F64</f>
        <v>0</v>
      </c>
      <c r="F64" s="72"/>
      <c r="G64" s="125"/>
      <c r="H64" s="129">
        <v>0</v>
      </c>
      <c r="I64" s="70">
        <f t="shared" ref="I64:I73" si="44">H64-J64</f>
        <v>0</v>
      </c>
      <c r="J64" s="125"/>
      <c r="K64" s="129">
        <v>0</v>
      </c>
      <c r="L64" s="70">
        <f t="shared" ref="L64:L73" si="45">K64-M64</f>
        <v>0</v>
      </c>
      <c r="M64" s="125"/>
      <c r="N64" s="129">
        <v>0</v>
      </c>
      <c r="O64" s="70">
        <f t="shared" ref="O64:O73" si="46">N64-P64</f>
        <v>0</v>
      </c>
      <c r="P64" s="125"/>
      <c r="Q64" s="129">
        <v>0</v>
      </c>
      <c r="R64" s="70">
        <f t="shared" ref="R64:R73" si="47">Q64-S64</f>
        <v>0</v>
      </c>
      <c r="S64" s="125"/>
      <c r="T64" s="117">
        <f t="shared" si="14"/>
        <v>0</v>
      </c>
      <c r="U64" s="127">
        <f t="shared" si="41"/>
        <v>0</v>
      </c>
      <c r="V64" s="188">
        <f t="shared" si="7"/>
        <v>0</v>
      </c>
    </row>
    <row r="65" spans="1:22" ht="18.75">
      <c r="A65" s="295"/>
      <c r="B65" s="288"/>
      <c r="C65" s="122">
        <v>383</v>
      </c>
      <c r="D65" s="129">
        <v>0</v>
      </c>
      <c r="E65" s="70">
        <f t="shared" si="43"/>
        <v>0</v>
      </c>
      <c r="F65" s="72"/>
      <c r="G65" s="125"/>
      <c r="H65" s="129">
        <v>0</v>
      </c>
      <c r="I65" s="70">
        <f t="shared" si="44"/>
        <v>0</v>
      </c>
      <c r="J65" s="125"/>
      <c r="K65" s="129">
        <v>0</v>
      </c>
      <c r="L65" s="70">
        <f t="shared" si="45"/>
        <v>0</v>
      </c>
      <c r="M65" s="125"/>
      <c r="N65" s="129">
        <v>0</v>
      </c>
      <c r="O65" s="70">
        <f t="shared" si="46"/>
        <v>0</v>
      </c>
      <c r="P65" s="125"/>
      <c r="Q65" s="129">
        <v>0</v>
      </c>
      <c r="R65" s="70">
        <f t="shared" si="47"/>
        <v>0</v>
      </c>
      <c r="S65" s="125"/>
      <c r="T65" s="117">
        <f t="shared" si="14"/>
        <v>0</v>
      </c>
      <c r="U65" s="127">
        <f t="shared" si="41"/>
        <v>0</v>
      </c>
      <c r="V65" s="188">
        <f t="shared" si="7"/>
        <v>0</v>
      </c>
    </row>
    <row r="66" spans="1:22" ht="18.75">
      <c r="A66" s="295"/>
      <c r="B66" s="288"/>
      <c r="C66" s="122" t="s">
        <v>379</v>
      </c>
      <c r="D66" s="129">
        <v>0</v>
      </c>
      <c r="E66" s="70">
        <f t="shared" si="43"/>
        <v>0</v>
      </c>
      <c r="F66" s="72"/>
      <c r="G66" s="125"/>
      <c r="H66" s="129">
        <v>0</v>
      </c>
      <c r="I66" s="70">
        <f t="shared" si="44"/>
        <v>0</v>
      </c>
      <c r="J66" s="125"/>
      <c r="K66" s="129">
        <v>0</v>
      </c>
      <c r="L66" s="70">
        <f t="shared" si="45"/>
        <v>0</v>
      </c>
      <c r="M66" s="125"/>
      <c r="N66" s="129">
        <v>0</v>
      </c>
      <c r="O66" s="70">
        <f t="shared" si="46"/>
        <v>0</v>
      </c>
      <c r="P66" s="125"/>
      <c r="Q66" s="129">
        <v>0</v>
      </c>
      <c r="R66" s="70">
        <f t="shared" si="47"/>
        <v>0</v>
      </c>
      <c r="S66" s="125"/>
      <c r="T66" s="117">
        <f t="shared" si="14"/>
        <v>0</v>
      </c>
      <c r="U66" s="127">
        <f t="shared" si="41"/>
        <v>0</v>
      </c>
      <c r="V66" s="188">
        <f t="shared" si="7"/>
        <v>0</v>
      </c>
    </row>
    <row r="67" spans="1:22" ht="18.75">
      <c r="A67" s="295"/>
      <c r="B67" s="288"/>
      <c r="C67" s="122">
        <v>516</v>
      </c>
      <c r="D67" s="129">
        <v>0</v>
      </c>
      <c r="E67" s="70">
        <f t="shared" si="43"/>
        <v>0</v>
      </c>
      <c r="F67" s="72"/>
      <c r="G67" s="125"/>
      <c r="H67" s="129">
        <v>0</v>
      </c>
      <c r="I67" s="70">
        <f t="shared" si="44"/>
        <v>0</v>
      </c>
      <c r="J67" s="125"/>
      <c r="K67" s="129">
        <v>0</v>
      </c>
      <c r="L67" s="70">
        <f t="shared" si="45"/>
        <v>0</v>
      </c>
      <c r="M67" s="125"/>
      <c r="N67" s="129">
        <v>0</v>
      </c>
      <c r="O67" s="70">
        <f t="shared" si="46"/>
        <v>0</v>
      </c>
      <c r="P67" s="125"/>
      <c r="Q67" s="129">
        <v>0</v>
      </c>
      <c r="R67" s="70">
        <f t="shared" si="47"/>
        <v>0</v>
      </c>
      <c r="S67" s="125"/>
      <c r="T67" s="117">
        <f t="shared" si="14"/>
        <v>0</v>
      </c>
      <c r="U67" s="127">
        <f t="shared" si="41"/>
        <v>0</v>
      </c>
      <c r="V67" s="188">
        <f t="shared" si="7"/>
        <v>0</v>
      </c>
    </row>
    <row r="68" spans="1:22" ht="18.75">
      <c r="A68" s="295"/>
      <c r="B68" s="288"/>
      <c r="C68" s="122" t="s">
        <v>422</v>
      </c>
      <c r="D68" s="129">
        <v>500</v>
      </c>
      <c r="E68" s="70">
        <f t="shared" si="43"/>
        <v>500</v>
      </c>
      <c r="F68" s="72"/>
      <c r="G68" s="125"/>
      <c r="H68" s="129">
        <v>0</v>
      </c>
      <c r="I68" s="70">
        <f t="shared" si="44"/>
        <v>0</v>
      </c>
      <c r="J68" s="125"/>
      <c r="K68" s="129">
        <v>0</v>
      </c>
      <c r="L68" s="70">
        <f t="shared" si="45"/>
        <v>0</v>
      </c>
      <c r="M68" s="125"/>
      <c r="N68" s="129">
        <v>0</v>
      </c>
      <c r="O68" s="70">
        <f t="shared" si="46"/>
        <v>0</v>
      </c>
      <c r="P68" s="125"/>
      <c r="Q68" s="129">
        <v>0</v>
      </c>
      <c r="R68" s="70">
        <f t="shared" si="47"/>
        <v>0</v>
      </c>
      <c r="S68" s="125"/>
      <c r="T68" s="117">
        <f t="shared" si="14"/>
        <v>0</v>
      </c>
      <c r="U68" s="127">
        <f t="shared" si="41"/>
        <v>500</v>
      </c>
      <c r="V68" s="188">
        <f t="shared" si="7"/>
        <v>0</v>
      </c>
    </row>
    <row r="69" spans="1:22" ht="18.75">
      <c r="A69" s="295"/>
      <c r="B69" s="288"/>
      <c r="C69" s="122">
        <v>511</v>
      </c>
      <c r="D69" s="129">
        <v>0</v>
      </c>
      <c r="E69" s="70">
        <f t="shared" si="43"/>
        <v>0</v>
      </c>
      <c r="F69" s="72"/>
      <c r="G69" s="125"/>
      <c r="H69" s="129">
        <v>0</v>
      </c>
      <c r="I69" s="70">
        <f t="shared" si="44"/>
        <v>0</v>
      </c>
      <c r="J69" s="125"/>
      <c r="K69" s="129">
        <v>0</v>
      </c>
      <c r="L69" s="70">
        <f t="shared" si="45"/>
        <v>0</v>
      </c>
      <c r="M69" s="125"/>
      <c r="N69" s="129">
        <v>0</v>
      </c>
      <c r="O69" s="70">
        <f t="shared" si="46"/>
        <v>0</v>
      </c>
      <c r="P69" s="125"/>
      <c r="Q69" s="129">
        <v>0</v>
      </c>
      <c r="R69" s="70">
        <f t="shared" si="47"/>
        <v>0</v>
      </c>
      <c r="S69" s="125"/>
      <c r="T69" s="117">
        <f t="shared" si="14"/>
        <v>0</v>
      </c>
      <c r="U69" s="127">
        <f t="shared" si="41"/>
        <v>0</v>
      </c>
      <c r="V69" s="188">
        <f t="shared" si="7"/>
        <v>0</v>
      </c>
    </row>
    <row r="70" spans="1:22" ht="18.75">
      <c r="A70" s="295"/>
      <c r="B70" s="288"/>
      <c r="C70" s="122">
        <v>421</v>
      </c>
      <c r="D70" s="129">
        <v>500</v>
      </c>
      <c r="E70" s="70">
        <f t="shared" si="43"/>
        <v>500</v>
      </c>
      <c r="F70" s="72"/>
      <c r="G70" s="125"/>
      <c r="H70" s="129">
        <v>0</v>
      </c>
      <c r="I70" s="70">
        <f t="shared" si="44"/>
        <v>0</v>
      </c>
      <c r="J70" s="125"/>
      <c r="K70" s="129">
        <v>0</v>
      </c>
      <c r="L70" s="70">
        <f t="shared" si="45"/>
        <v>0</v>
      </c>
      <c r="M70" s="125"/>
      <c r="N70" s="129">
        <v>0</v>
      </c>
      <c r="O70" s="70">
        <f t="shared" si="46"/>
        <v>0</v>
      </c>
      <c r="P70" s="125"/>
      <c r="Q70" s="129">
        <v>0</v>
      </c>
      <c r="R70" s="70">
        <f t="shared" si="47"/>
        <v>0</v>
      </c>
      <c r="S70" s="125"/>
      <c r="T70" s="117">
        <f t="shared" si="14"/>
        <v>0</v>
      </c>
      <c r="U70" s="127">
        <f t="shared" si="41"/>
        <v>500</v>
      </c>
      <c r="V70" s="188">
        <f t="shared" si="7"/>
        <v>0</v>
      </c>
    </row>
    <row r="71" spans="1:22" ht="18.75">
      <c r="A71" s="295"/>
      <c r="B71" s="288"/>
      <c r="C71" s="122" t="s">
        <v>405</v>
      </c>
      <c r="D71" s="129">
        <v>1500</v>
      </c>
      <c r="E71" s="70">
        <f t="shared" si="43"/>
        <v>1500</v>
      </c>
      <c r="F71" s="72"/>
      <c r="G71" s="125"/>
      <c r="H71" s="129">
        <v>0</v>
      </c>
      <c r="I71" s="70">
        <f t="shared" si="44"/>
        <v>0</v>
      </c>
      <c r="J71" s="125"/>
      <c r="K71" s="129">
        <v>0</v>
      </c>
      <c r="L71" s="70">
        <f t="shared" si="45"/>
        <v>0</v>
      </c>
      <c r="M71" s="125"/>
      <c r="N71" s="129">
        <v>0</v>
      </c>
      <c r="O71" s="70">
        <f t="shared" si="46"/>
        <v>0</v>
      </c>
      <c r="P71" s="125"/>
      <c r="Q71" s="129">
        <v>0</v>
      </c>
      <c r="R71" s="70">
        <f t="shared" si="47"/>
        <v>0</v>
      </c>
      <c r="S71" s="125"/>
      <c r="T71" s="117">
        <f t="shared" si="14"/>
        <v>0</v>
      </c>
      <c r="U71" s="127">
        <f t="shared" si="41"/>
        <v>1500</v>
      </c>
      <c r="V71" s="188">
        <f t="shared" ref="V71:V86" si="48">G71-J71</f>
        <v>0</v>
      </c>
    </row>
    <row r="72" spans="1:22" ht="18.75">
      <c r="A72" s="295"/>
      <c r="B72" s="288"/>
      <c r="C72" s="122">
        <v>397</v>
      </c>
      <c r="D72" s="129">
        <v>1000</v>
      </c>
      <c r="E72" s="70">
        <f t="shared" si="43"/>
        <v>1000</v>
      </c>
      <c r="F72" s="72"/>
      <c r="G72" s="125"/>
      <c r="H72" s="129">
        <v>0</v>
      </c>
      <c r="I72" s="70">
        <f t="shared" si="44"/>
        <v>0</v>
      </c>
      <c r="J72" s="125"/>
      <c r="K72" s="129">
        <v>0</v>
      </c>
      <c r="L72" s="70">
        <f t="shared" si="45"/>
        <v>0</v>
      </c>
      <c r="M72" s="125"/>
      <c r="N72" s="129">
        <v>0</v>
      </c>
      <c r="O72" s="70">
        <f t="shared" si="46"/>
        <v>0</v>
      </c>
      <c r="P72" s="125"/>
      <c r="Q72" s="129">
        <v>0</v>
      </c>
      <c r="R72" s="70">
        <f t="shared" si="47"/>
        <v>0</v>
      </c>
      <c r="S72" s="125"/>
      <c r="T72" s="117">
        <f t="shared" si="14"/>
        <v>0</v>
      </c>
      <c r="U72" s="127">
        <f t="shared" si="41"/>
        <v>1000</v>
      </c>
      <c r="V72" s="188">
        <f t="shared" si="48"/>
        <v>0</v>
      </c>
    </row>
    <row r="73" spans="1:22" ht="18.75">
      <c r="A73" s="295"/>
      <c r="B73" s="288"/>
      <c r="C73" s="122">
        <v>351</v>
      </c>
      <c r="D73" s="129">
        <v>500</v>
      </c>
      <c r="E73" s="70">
        <f t="shared" si="43"/>
        <v>500</v>
      </c>
      <c r="F73" s="72"/>
      <c r="G73" s="125"/>
      <c r="H73" s="129">
        <v>0</v>
      </c>
      <c r="I73" s="70">
        <f t="shared" si="44"/>
        <v>0</v>
      </c>
      <c r="J73" s="125"/>
      <c r="K73" s="129">
        <v>0</v>
      </c>
      <c r="L73" s="70">
        <f t="shared" si="45"/>
        <v>0</v>
      </c>
      <c r="M73" s="125"/>
      <c r="N73" s="129">
        <v>0</v>
      </c>
      <c r="O73" s="70">
        <f t="shared" si="46"/>
        <v>0</v>
      </c>
      <c r="P73" s="125"/>
      <c r="Q73" s="129">
        <v>0</v>
      </c>
      <c r="R73" s="70">
        <f t="shared" si="47"/>
        <v>0</v>
      </c>
      <c r="S73" s="125"/>
      <c r="T73" s="117">
        <f t="shared" si="14"/>
        <v>0</v>
      </c>
      <c r="U73" s="127">
        <f t="shared" si="41"/>
        <v>500</v>
      </c>
      <c r="V73" s="188">
        <f t="shared" si="48"/>
        <v>0</v>
      </c>
    </row>
    <row r="74" spans="1:22" s="12" customFormat="1" ht="41.25" customHeight="1">
      <c r="A74" s="88" t="s">
        <v>102</v>
      </c>
      <c r="B74" s="306" t="s">
        <v>103</v>
      </c>
      <c r="C74" s="307"/>
      <c r="D74" s="110">
        <f>SUM(D75:D76)+D77</f>
        <v>10000</v>
      </c>
      <c r="E74" s="110">
        <f>SUM(E75:E76)+E77</f>
        <v>10000</v>
      </c>
      <c r="F74" s="69">
        <f>SUM(F75:F85)</f>
        <v>0</v>
      </c>
      <c r="G74" s="89">
        <f>SUM(G75:G85)</f>
        <v>0</v>
      </c>
      <c r="H74" s="110">
        <f t="shared" ref="H74:Q74" si="49">SUM(H75:H76)+H77</f>
        <v>0</v>
      </c>
      <c r="I74" s="69">
        <f t="shared" si="49"/>
        <v>0</v>
      </c>
      <c r="J74" s="89">
        <f t="shared" si="49"/>
        <v>0</v>
      </c>
      <c r="K74" s="110">
        <f t="shared" si="49"/>
        <v>0</v>
      </c>
      <c r="L74" s="69">
        <f t="shared" si="49"/>
        <v>0</v>
      </c>
      <c r="M74" s="89">
        <f t="shared" si="49"/>
        <v>0</v>
      </c>
      <c r="N74" s="110">
        <f t="shared" si="49"/>
        <v>0</v>
      </c>
      <c r="O74" s="69">
        <f t="shared" si="49"/>
        <v>0</v>
      </c>
      <c r="P74" s="89">
        <f t="shared" si="49"/>
        <v>0</v>
      </c>
      <c r="Q74" s="110">
        <f t="shared" si="49"/>
        <v>0</v>
      </c>
      <c r="R74" s="69">
        <f>SUM(R75:R85)</f>
        <v>0</v>
      </c>
      <c r="S74" s="89">
        <f>SUM(S75:S85)</f>
        <v>0</v>
      </c>
      <c r="T74" s="110">
        <f>SUM(T75:T85)</f>
        <v>0</v>
      </c>
      <c r="U74" s="89">
        <f>SUM(U75:U85)</f>
        <v>11000</v>
      </c>
      <c r="V74" s="188">
        <f t="shared" si="48"/>
        <v>0</v>
      </c>
    </row>
    <row r="75" spans="1:22" ht="18.75">
      <c r="A75" s="98" t="s">
        <v>104</v>
      </c>
      <c r="B75" s="79" t="s">
        <v>105</v>
      </c>
      <c r="C75" s="122">
        <v>391</v>
      </c>
      <c r="D75" s="129">
        <v>6000</v>
      </c>
      <c r="E75" s="70">
        <f>D75-F75</f>
        <v>6000</v>
      </c>
      <c r="F75" s="72"/>
      <c r="G75" s="125"/>
      <c r="H75" s="129">
        <v>0</v>
      </c>
      <c r="I75" s="70">
        <f>H75-J75</f>
        <v>0</v>
      </c>
      <c r="J75" s="125"/>
      <c r="K75" s="129">
        <v>0</v>
      </c>
      <c r="L75" s="70">
        <f>K75-M75</f>
        <v>0</v>
      </c>
      <c r="M75" s="125"/>
      <c r="N75" s="129">
        <v>0</v>
      </c>
      <c r="O75" s="70">
        <f>N75-P75</f>
        <v>0</v>
      </c>
      <c r="P75" s="125"/>
      <c r="Q75" s="129">
        <v>0</v>
      </c>
      <c r="R75" s="70">
        <f>Q75-S75</f>
        <v>0</v>
      </c>
      <c r="S75" s="125"/>
      <c r="T75" s="117">
        <f t="shared" si="14"/>
        <v>0</v>
      </c>
      <c r="U75" s="127">
        <f t="shared" ref="U75:U85" si="50">D75-T75</f>
        <v>6000</v>
      </c>
      <c r="V75" s="188">
        <f t="shared" si="48"/>
        <v>0</v>
      </c>
    </row>
    <row r="76" spans="1:22" ht="18.75">
      <c r="A76" s="98" t="s">
        <v>106</v>
      </c>
      <c r="B76" s="79" t="s">
        <v>107</v>
      </c>
      <c r="C76" s="122">
        <v>391</v>
      </c>
      <c r="D76" s="129">
        <v>3000</v>
      </c>
      <c r="E76" s="70">
        <f>D76-F76</f>
        <v>3000</v>
      </c>
      <c r="F76" s="72"/>
      <c r="G76" s="125"/>
      <c r="H76" s="129">
        <v>0</v>
      </c>
      <c r="I76" s="70">
        <f>H76-J76</f>
        <v>0</v>
      </c>
      <c r="J76" s="125"/>
      <c r="K76" s="129">
        <v>0</v>
      </c>
      <c r="L76" s="70">
        <f>K76-M76</f>
        <v>0</v>
      </c>
      <c r="M76" s="125"/>
      <c r="N76" s="129">
        <v>0</v>
      </c>
      <c r="O76" s="70">
        <f>N76-P76</f>
        <v>0</v>
      </c>
      <c r="P76" s="125"/>
      <c r="Q76" s="129">
        <v>0</v>
      </c>
      <c r="R76" s="70">
        <f>Q76-S76</f>
        <v>0</v>
      </c>
      <c r="S76" s="125"/>
      <c r="T76" s="117">
        <f t="shared" si="14"/>
        <v>0</v>
      </c>
      <c r="U76" s="127">
        <f t="shared" si="50"/>
        <v>3000</v>
      </c>
      <c r="V76" s="188">
        <f t="shared" si="48"/>
        <v>0</v>
      </c>
    </row>
    <row r="77" spans="1:22" ht="18.75">
      <c r="A77" s="295" t="s">
        <v>108</v>
      </c>
      <c r="B77" s="288" t="s">
        <v>109</v>
      </c>
      <c r="C77" s="143"/>
      <c r="D77" s="110">
        <f>SUM(D78:D85)</f>
        <v>1000</v>
      </c>
      <c r="E77" s="110">
        <f>SUM(E78:E85)</f>
        <v>1000</v>
      </c>
      <c r="F77" s="68"/>
      <c r="G77" s="97"/>
      <c r="H77" s="110">
        <f t="shared" ref="H77:S77" si="51">SUM(H78:H85)</f>
        <v>0</v>
      </c>
      <c r="I77" s="69">
        <f t="shared" si="51"/>
        <v>0</v>
      </c>
      <c r="J77" s="89">
        <f t="shared" si="51"/>
        <v>0</v>
      </c>
      <c r="K77" s="110">
        <f t="shared" si="51"/>
        <v>0</v>
      </c>
      <c r="L77" s="69">
        <f t="shared" si="51"/>
        <v>0</v>
      </c>
      <c r="M77" s="89">
        <f t="shared" si="51"/>
        <v>0</v>
      </c>
      <c r="N77" s="110">
        <f t="shared" si="51"/>
        <v>0</v>
      </c>
      <c r="O77" s="69">
        <f t="shared" si="51"/>
        <v>0</v>
      </c>
      <c r="P77" s="89">
        <f t="shared" si="51"/>
        <v>0</v>
      </c>
      <c r="Q77" s="110">
        <f t="shared" si="51"/>
        <v>0</v>
      </c>
      <c r="R77" s="69">
        <f t="shared" si="51"/>
        <v>0</v>
      </c>
      <c r="S77" s="89">
        <f t="shared" si="51"/>
        <v>0</v>
      </c>
      <c r="T77" s="69">
        <f>SUM(T78:T85)</f>
        <v>0</v>
      </c>
      <c r="U77" s="69">
        <f>SUM(U78:U85)</f>
        <v>1000</v>
      </c>
      <c r="V77" s="188">
        <f t="shared" si="48"/>
        <v>0</v>
      </c>
    </row>
    <row r="78" spans="1:22" ht="15" customHeight="1">
      <c r="A78" s="295"/>
      <c r="B78" s="288"/>
      <c r="C78" s="122">
        <v>397</v>
      </c>
      <c r="D78" s="129">
        <v>0</v>
      </c>
      <c r="E78" s="70">
        <f t="shared" ref="E78:E85" si="52">D78-F78</f>
        <v>0</v>
      </c>
      <c r="F78" s="72"/>
      <c r="G78" s="125"/>
      <c r="H78" s="129">
        <v>0</v>
      </c>
      <c r="I78" s="70">
        <f t="shared" ref="I78:I85" si="53">H78-J78</f>
        <v>0</v>
      </c>
      <c r="J78" s="125"/>
      <c r="K78" s="129">
        <v>0</v>
      </c>
      <c r="L78" s="70">
        <f t="shared" ref="L78:L85" si="54">K78-M78</f>
        <v>0</v>
      </c>
      <c r="M78" s="125"/>
      <c r="N78" s="129">
        <v>0</v>
      </c>
      <c r="O78" s="70">
        <f t="shared" ref="O78:O85" si="55">N78-P78</f>
        <v>0</v>
      </c>
      <c r="P78" s="125"/>
      <c r="Q78" s="129">
        <v>0</v>
      </c>
      <c r="R78" s="70">
        <f t="shared" ref="R78:R85" si="56">Q78-S78</f>
        <v>0</v>
      </c>
      <c r="S78" s="125"/>
      <c r="T78" s="117">
        <f t="shared" si="14"/>
        <v>0</v>
      </c>
      <c r="U78" s="127">
        <f t="shared" si="50"/>
        <v>0</v>
      </c>
      <c r="V78" s="188">
        <f t="shared" si="48"/>
        <v>0</v>
      </c>
    </row>
    <row r="79" spans="1:22" ht="15" customHeight="1">
      <c r="A79" s="295"/>
      <c r="B79" s="288"/>
      <c r="C79" s="122" t="s">
        <v>152</v>
      </c>
      <c r="D79" s="129"/>
      <c r="E79" s="70">
        <f t="shared" si="52"/>
        <v>0</v>
      </c>
      <c r="F79" s="72"/>
      <c r="G79" s="125"/>
      <c r="H79" s="129">
        <v>0</v>
      </c>
      <c r="I79" s="70">
        <f t="shared" si="53"/>
        <v>0</v>
      </c>
      <c r="J79" s="125"/>
      <c r="K79" s="129">
        <v>0</v>
      </c>
      <c r="L79" s="70">
        <f t="shared" si="54"/>
        <v>0</v>
      </c>
      <c r="M79" s="125"/>
      <c r="N79" s="129">
        <v>0</v>
      </c>
      <c r="O79" s="70">
        <f t="shared" si="55"/>
        <v>0</v>
      </c>
      <c r="P79" s="125"/>
      <c r="Q79" s="129">
        <v>0</v>
      </c>
      <c r="R79" s="70">
        <f t="shared" si="56"/>
        <v>0</v>
      </c>
      <c r="S79" s="125"/>
      <c r="T79" s="117">
        <f t="shared" si="14"/>
        <v>0</v>
      </c>
      <c r="U79" s="127">
        <f t="shared" si="50"/>
        <v>0</v>
      </c>
      <c r="V79" s="188">
        <f t="shared" si="48"/>
        <v>0</v>
      </c>
    </row>
    <row r="80" spans="1:22" ht="15" customHeight="1">
      <c r="A80" s="295"/>
      <c r="B80" s="288"/>
      <c r="C80" s="122" t="s">
        <v>376</v>
      </c>
      <c r="D80" s="129"/>
      <c r="E80" s="70">
        <f t="shared" si="52"/>
        <v>0</v>
      </c>
      <c r="F80" s="72"/>
      <c r="G80" s="125"/>
      <c r="H80" s="129">
        <v>0</v>
      </c>
      <c r="I80" s="70">
        <f t="shared" si="53"/>
        <v>0</v>
      </c>
      <c r="J80" s="125"/>
      <c r="K80" s="129">
        <v>0</v>
      </c>
      <c r="L80" s="70">
        <f t="shared" si="54"/>
        <v>0</v>
      </c>
      <c r="M80" s="125"/>
      <c r="N80" s="129">
        <v>0</v>
      </c>
      <c r="O80" s="70">
        <f t="shared" si="55"/>
        <v>0</v>
      </c>
      <c r="P80" s="125"/>
      <c r="Q80" s="129">
        <v>0</v>
      </c>
      <c r="R80" s="70">
        <f t="shared" si="56"/>
        <v>0</v>
      </c>
      <c r="S80" s="125"/>
      <c r="T80" s="117">
        <f t="shared" si="14"/>
        <v>0</v>
      </c>
      <c r="U80" s="127">
        <f t="shared" si="50"/>
        <v>0</v>
      </c>
      <c r="V80" s="188">
        <f t="shared" si="48"/>
        <v>0</v>
      </c>
    </row>
    <row r="81" spans="1:22" ht="15" customHeight="1">
      <c r="A81" s="295"/>
      <c r="B81" s="288"/>
      <c r="C81" s="122" t="s">
        <v>425</v>
      </c>
      <c r="D81" s="129">
        <v>1000</v>
      </c>
      <c r="E81" s="70">
        <f t="shared" si="52"/>
        <v>1000</v>
      </c>
      <c r="F81" s="72"/>
      <c r="G81" s="125"/>
      <c r="H81" s="129">
        <v>0</v>
      </c>
      <c r="I81" s="70">
        <f t="shared" si="53"/>
        <v>0</v>
      </c>
      <c r="J81" s="125"/>
      <c r="K81" s="129">
        <v>0</v>
      </c>
      <c r="L81" s="70">
        <f t="shared" si="54"/>
        <v>0</v>
      </c>
      <c r="M81" s="125"/>
      <c r="N81" s="129">
        <v>0</v>
      </c>
      <c r="O81" s="70">
        <f t="shared" si="55"/>
        <v>0</v>
      </c>
      <c r="P81" s="125"/>
      <c r="Q81" s="129">
        <v>0</v>
      </c>
      <c r="R81" s="70">
        <f t="shared" si="56"/>
        <v>0</v>
      </c>
      <c r="S81" s="125"/>
      <c r="T81" s="117">
        <f t="shared" si="14"/>
        <v>0</v>
      </c>
      <c r="U81" s="127">
        <f t="shared" si="50"/>
        <v>1000</v>
      </c>
      <c r="V81" s="188">
        <f t="shared" si="48"/>
        <v>0</v>
      </c>
    </row>
    <row r="82" spans="1:22" ht="15" customHeight="1">
      <c r="A82" s="295"/>
      <c r="B82" s="288"/>
      <c r="C82" s="122" t="s">
        <v>382</v>
      </c>
      <c r="D82" s="129"/>
      <c r="E82" s="70">
        <f t="shared" si="52"/>
        <v>0</v>
      </c>
      <c r="F82" s="72"/>
      <c r="G82" s="125"/>
      <c r="H82" s="129">
        <v>0</v>
      </c>
      <c r="I82" s="70">
        <f t="shared" si="53"/>
        <v>0</v>
      </c>
      <c r="J82" s="125"/>
      <c r="K82" s="129">
        <v>0</v>
      </c>
      <c r="L82" s="70">
        <f t="shared" si="54"/>
        <v>0</v>
      </c>
      <c r="M82" s="125"/>
      <c r="N82" s="129">
        <v>0</v>
      </c>
      <c r="O82" s="70">
        <f t="shared" si="55"/>
        <v>0</v>
      </c>
      <c r="P82" s="125"/>
      <c r="Q82" s="129">
        <v>0</v>
      </c>
      <c r="R82" s="70">
        <f t="shared" si="56"/>
        <v>0</v>
      </c>
      <c r="S82" s="125"/>
      <c r="T82" s="117">
        <f>H82+K82+N82+Q82</f>
        <v>0</v>
      </c>
      <c r="U82" s="127">
        <f>D82-T82</f>
        <v>0</v>
      </c>
      <c r="V82" s="188">
        <f t="shared" si="48"/>
        <v>0</v>
      </c>
    </row>
    <row r="83" spans="1:22" ht="15" customHeight="1">
      <c r="A83" s="295"/>
      <c r="B83" s="288"/>
      <c r="C83" s="122" t="s">
        <v>387</v>
      </c>
      <c r="D83" s="129">
        <v>0</v>
      </c>
      <c r="E83" s="70">
        <f t="shared" si="52"/>
        <v>0</v>
      </c>
      <c r="F83" s="72"/>
      <c r="G83" s="125"/>
      <c r="H83" s="129">
        <v>0</v>
      </c>
      <c r="I83" s="70">
        <f t="shared" si="53"/>
        <v>0</v>
      </c>
      <c r="J83" s="125"/>
      <c r="K83" s="129">
        <v>0</v>
      </c>
      <c r="L83" s="70">
        <f t="shared" si="54"/>
        <v>0</v>
      </c>
      <c r="M83" s="125"/>
      <c r="N83" s="129">
        <v>0</v>
      </c>
      <c r="O83" s="70">
        <f t="shared" si="55"/>
        <v>0</v>
      </c>
      <c r="P83" s="125"/>
      <c r="Q83" s="129">
        <v>0</v>
      </c>
      <c r="R83" s="70">
        <f t="shared" si="56"/>
        <v>0</v>
      </c>
      <c r="S83" s="125"/>
      <c r="T83" s="117">
        <f t="shared" si="14"/>
        <v>0</v>
      </c>
      <c r="U83" s="127">
        <f t="shared" si="50"/>
        <v>0</v>
      </c>
      <c r="V83" s="188">
        <f t="shared" si="48"/>
        <v>0</v>
      </c>
    </row>
    <row r="84" spans="1:22" ht="18.75">
      <c r="A84" s="295"/>
      <c r="B84" s="288"/>
      <c r="C84" s="122">
        <v>301</v>
      </c>
      <c r="D84" s="129">
        <v>0</v>
      </c>
      <c r="E84" s="70">
        <f t="shared" si="52"/>
        <v>0</v>
      </c>
      <c r="F84" s="72"/>
      <c r="G84" s="125"/>
      <c r="H84" s="129">
        <v>0</v>
      </c>
      <c r="I84" s="70">
        <f t="shared" si="53"/>
        <v>0</v>
      </c>
      <c r="J84" s="125"/>
      <c r="K84" s="129">
        <v>0</v>
      </c>
      <c r="L84" s="70">
        <f t="shared" si="54"/>
        <v>0</v>
      </c>
      <c r="M84" s="125"/>
      <c r="N84" s="129">
        <v>0</v>
      </c>
      <c r="O84" s="70">
        <f t="shared" si="55"/>
        <v>0</v>
      </c>
      <c r="P84" s="125"/>
      <c r="Q84" s="129">
        <v>0</v>
      </c>
      <c r="R84" s="70">
        <f t="shared" si="56"/>
        <v>0</v>
      </c>
      <c r="S84" s="125"/>
      <c r="T84" s="117">
        <f t="shared" si="14"/>
        <v>0</v>
      </c>
      <c r="U84" s="127">
        <f t="shared" si="50"/>
        <v>0</v>
      </c>
      <c r="V84" s="188">
        <f t="shared" si="48"/>
        <v>0</v>
      </c>
    </row>
    <row r="85" spans="1:22" ht="18.75">
      <c r="A85" s="295"/>
      <c r="B85" s="288"/>
      <c r="C85" s="122">
        <v>444</v>
      </c>
      <c r="D85" s="129">
        <v>0</v>
      </c>
      <c r="E85" s="70">
        <f t="shared" si="52"/>
        <v>0</v>
      </c>
      <c r="F85" s="72"/>
      <c r="G85" s="125"/>
      <c r="H85" s="129">
        <v>0</v>
      </c>
      <c r="I85" s="70">
        <f t="shared" si="53"/>
        <v>0</v>
      </c>
      <c r="J85" s="125"/>
      <c r="K85" s="129">
        <v>0</v>
      </c>
      <c r="L85" s="70">
        <f t="shared" si="54"/>
        <v>0</v>
      </c>
      <c r="M85" s="125"/>
      <c r="N85" s="129">
        <v>0</v>
      </c>
      <c r="O85" s="70">
        <f t="shared" si="55"/>
        <v>0</v>
      </c>
      <c r="P85" s="125"/>
      <c r="Q85" s="129">
        <v>0</v>
      </c>
      <c r="R85" s="70">
        <f t="shared" si="56"/>
        <v>0</v>
      </c>
      <c r="S85" s="125"/>
      <c r="T85" s="117">
        <f t="shared" si="14"/>
        <v>0</v>
      </c>
      <c r="U85" s="127">
        <f t="shared" si="50"/>
        <v>0</v>
      </c>
      <c r="V85" s="188">
        <f t="shared" si="48"/>
        <v>0</v>
      </c>
    </row>
    <row r="86" spans="1:22" s="12" customFormat="1" ht="38.25" customHeight="1">
      <c r="A86" s="88" t="s">
        <v>409</v>
      </c>
      <c r="B86" s="306" t="s">
        <v>110</v>
      </c>
      <c r="C86" s="307"/>
      <c r="D86" s="110">
        <f t="shared" ref="D86:U86" si="57">SUM(D87:D110)</f>
        <v>15000</v>
      </c>
      <c r="E86" s="69">
        <f t="shared" si="57"/>
        <v>15000</v>
      </c>
      <c r="F86" s="69">
        <f t="shared" si="57"/>
        <v>0</v>
      </c>
      <c r="G86" s="89">
        <f>SUM(G87:G110)</f>
        <v>0</v>
      </c>
      <c r="H86" s="110">
        <f t="shared" si="57"/>
        <v>0</v>
      </c>
      <c r="I86" s="69">
        <f>SUM(I87:I110)</f>
        <v>0</v>
      </c>
      <c r="J86" s="89">
        <f>SUM(J87:J110)</f>
        <v>0</v>
      </c>
      <c r="K86" s="110">
        <f t="shared" si="57"/>
        <v>0</v>
      </c>
      <c r="L86" s="89">
        <f t="shared" si="57"/>
        <v>0</v>
      </c>
      <c r="M86" s="89">
        <f t="shared" si="57"/>
        <v>0</v>
      </c>
      <c r="N86" s="110">
        <f t="shared" si="57"/>
        <v>0</v>
      </c>
      <c r="O86" s="69">
        <f>SUM(O87:O110)</f>
        <v>0</v>
      </c>
      <c r="P86" s="89">
        <f>SUM(P87:P110)</f>
        <v>0</v>
      </c>
      <c r="Q86" s="110">
        <f t="shared" si="57"/>
        <v>0</v>
      </c>
      <c r="R86" s="69">
        <f t="shared" si="57"/>
        <v>0</v>
      </c>
      <c r="S86" s="89">
        <f t="shared" si="57"/>
        <v>0</v>
      </c>
      <c r="T86" s="110">
        <f t="shared" si="57"/>
        <v>0</v>
      </c>
      <c r="U86" s="89">
        <f t="shared" si="57"/>
        <v>15000</v>
      </c>
      <c r="V86" s="188">
        <f t="shared" si="48"/>
        <v>0</v>
      </c>
    </row>
    <row r="87" spans="1:22" ht="18.75">
      <c r="A87" s="295"/>
      <c r="B87" s="284"/>
      <c r="C87" s="122">
        <v>444</v>
      </c>
      <c r="D87" s="129">
        <v>0</v>
      </c>
      <c r="E87" s="70">
        <f t="shared" ref="E87:E110" si="58">D87-F87</f>
        <v>0</v>
      </c>
      <c r="F87" s="72"/>
      <c r="G87" s="125"/>
      <c r="H87" s="129">
        <v>0</v>
      </c>
      <c r="I87" s="70">
        <f t="shared" ref="I87:I110" si="59">H87-J87</f>
        <v>0</v>
      </c>
      <c r="J87" s="125"/>
      <c r="K87" s="129">
        <v>0</v>
      </c>
      <c r="L87" s="70">
        <f t="shared" ref="L87:L110" si="60">K87-M87</f>
        <v>0</v>
      </c>
      <c r="M87" s="125"/>
      <c r="N87" s="129">
        <v>0</v>
      </c>
      <c r="O87" s="70">
        <f t="shared" ref="O87:O110" si="61">N87-P87</f>
        <v>0</v>
      </c>
      <c r="P87" s="125"/>
      <c r="Q87" s="129">
        <v>0</v>
      </c>
      <c r="R87" s="70">
        <f t="shared" ref="R87:R110" si="62">Q87-S87</f>
        <v>0</v>
      </c>
      <c r="S87" s="125"/>
      <c r="T87" s="117">
        <f t="shared" si="14"/>
        <v>0</v>
      </c>
      <c r="U87" s="127">
        <f t="shared" ref="U87:U110" si="63">D87-T87</f>
        <v>0</v>
      </c>
      <c r="V87" s="188">
        <f>G87-J87</f>
        <v>0</v>
      </c>
    </row>
    <row r="88" spans="1:22" ht="18.75">
      <c r="A88" s="295"/>
      <c r="B88" s="284"/>
      <c r="C88" s="122">
        <v>312</v>
      </c>
      <c r="D88" s="129">
        <v>1300</v>
      </c>
      <c r="E88" s="70">
        <f t="shared" si="58"/>
        <v>1300</v>
      </c>
      <c r="F88" s="72"/>
      <c r="G88" s="125"/>
      <c r="H88" s="129">
        <v>0</v>
      </c>
      <c r="I88" s="70">
        <f t="shared" si="59"/>
        <v>0</v>
      </c>
      <c r="J88" s="125"/>
      <c r="K88" s="129">
        <v>0</v>
      </c>
      <c r="L88" s="70">
        <f t="shared" si="60"/>
        <v>0</v>
      </c>
      <c r="M88" s="125"/>
      <c r="N88" s="129">
        <v>0</v>
      </c>
      <c r="O88" s="70">
        <f t="shared" si="61"/>
        <v>0</v>
      </c>
      <c r="P88" s="125"/>
      <c r="Q88" s="129">
        <v>0</v>
      </c>
      <c r="R88" s="70">
        <f t="shared" si="62"/>
        <v>0</v>
      </c>
      <c r="S88" s="125"/>
      <c r="T88" s="117">
        <f t="shared" si="14"/>
        <v>0</v>
      </c>
      <c r="U88" s="127">
        <f t="shared" si="63"/>
        <v>1300</v>
      </c>
      <c r="V88" s="188">
        <f t="shared" ref="V88:V130" si="64">G88-J88</f>
        <v>0</v>
      </c>
    </row>
    <row r="89" spans="1:22" ht="18.75">
      <c r="A89" s="295"/>
      <c r="B89" s="284"/>
      <c r="C89" s="122">
        <v>313</v>
      </c>
      <c r="D89" s="129">
        <v>500</v>
      </c>
      <c r="E89" s="70">
        <f t="shared" si="58"/>
        <v>500</v>
      </c>
      <c r="F89" s="72"/>
      <c r="G89" s="125"/>
      <c r="H89" s="129">
        <v>0</v>
      </c>
      <c r="I89" s="70">
        <f t="shared" si="59"/>
        <v>0</v>
      </c>
      <c r="J89" s="125"/>
      <c r="K89" s="129">
        <v>0</v>
      </c>
      <c r="L89" s="70">
        <f t="shared" si="60"/>
        <v>0</v>
      </c>
      <c r="M89" s="125"/>
      <c r="N89" s="129">
        <v>0</v>
      </c>
      <c r="O89" s="70">
        <f t="shared" si="61"/>
        <v>0</v>
      </c>
      <c r="P89" s="125"/>
      <c r="Q89" s="129">
        <v>0</v>
      </c>
      <c r="R89" s="70">
        <f t="shared" si="62"/>
        <v>0</v>
      </c>
      <c r="S89" s="125"/>
      <c r="T89" s="117">
        <f t="shared" ref="T89:T174" si="65">H89+K89+N89+Q89</f>
        <v>0</v>
      </c>
      <c r="U89" s="127">
        <f t="shared" si="63"/>
        <v>500</v>
      </c>
      <c r="V89" s="188">
        <f t="shared" si="64"/>
        <v>0</v>
      </c>
    </row>
    <row r="90" spans="1:22" ht="18.75">
      <c r="A90" s="295"/>
      <c r="B90" s="284"/>
      <c r="C90" s="122">
        <v>315</v>
      </c>
      <c r="D90" s="129">
        <v>2500</v>
      </c>
      <c r="E90" s="70">
        <f t="shared" si="58"/>
        <v>2500</v>
      </c>
      <c r="F90" s="72"/>
      <c r="G90" s="125"/>
      <c r="H90" s="129">
        <v>0</v>
      </c>
      <c r="I90" s="70">
        <f t="shared" si="59"/>
        <v>0</v>
      </c>
      <c r="J90" s="125"/>
      <c r="K90" s="129">
        <v>0</v>
      </c>
      <c r="L90" s="70">
        <f t="shared" si="60"/>
        <v>0</v>
      </c>
      <c r="M90" s="125"/>
      <c r="N90" s="129">
        <v>0</v>
      </c>
      <c r="O90" s="70">
        <f t="shared" si="61"/>
        <v>0</v>
      </c>
      <c r="P90" s="125"/>
      <c r="Q90" s="129">
        <v>0</v>
      </c>
      <c r="R90" s="70">
        <f t="shared" si="62"/>
        <v>0</v>
      </c>
      <c r="S90" s="125"/>
      <c r="T90" s="117">
        <f t="shared" si="65"/>
        <v>0</v>
      </c>
      <c r="U90" s="127">
        <f t="shared" si="63"/>
        <v>2500</v>
      </c>
      <c r="V90" s="188">
        <f t="shared" si="64"/>
        <v>0</v>
      </c>
    </row>
    <row r="91" spans="1:22" ht="18.75">
      <c r="A91" s="295"/>
      <c r="B91" s="284"/>
      <c r="C91" s="122">
        <v>316</v>
      </c>
      <c r="D91" s="129">
        <v>1700</v>
      </c>
      <c r="E91" s="70">
        <f t="shared" si="58"/>
        <v>1700</v>
      </c>
      <c r="F91" s="72"/>
      <c r="G91" s="125"/>
      <c r="H91" s="129">
        <v>0</v>
      </c>
      <c r="I91" s="70">
        <f t="shared" si="59"/>
        <v>0</v>
      </c>
      <c r="J91" s="125"/>
      <c r="K91" s="129">
        <v>0</v>
      </c>
      <c r="L91" s="70">
        <f t="shared" si="60"/>
        <v>0</v>
      </c>
      <c r="M91" s="125"/>
      <c r="N91" s="129">
        <v>0</v>
      </c>
      <c r="O91" s="70">
        <f t="shared" si="61"/>
        <v>0</v>
      </c>
      <c r="P91" s="125"/>
      <c r="Q91" s="129">
        <v>0</v>
      </c>
      <c r="R91" s="70">
        <f t="shared" si="62"/>
        <v>0</v>
      </c>
      <c r="S91" s="125"/>
      <c r="T91" s="117">
        <f t="shared" si="65"/>
        <v>0</v>
      </c>
      <c r="U91" s="127">
        <f t="shared" si="63"/>
        <v>1700</v>
      </c>
      <c r="V91" s="188">
        <f t="shared" si="64"/>
        <v>0</v>
      </c>
    </row>
    <row r="92" spans="1:22" ht="18.75">
      <c r="A92" s="295"/>
      <c r="B92" s="284"/>
      <c r="C92" s="122" t="s">
        <v>432</v>
      </c>
      <c r="D92" s="129">
        <v>0</v>
      </c>
      <c r="E92" s="70">
        <f t="shared" si="58"/>
        <v>0</v>
      </c>
      <c r="F92" s="72"/>
      <c r="G92" s="125"/>
      <c r="H92" s="129">
        <v>0</v>
      </c>
      <c r="I92" s="70">
        <f t="shared" si="59"/>
        <v>0</v>
      </c>
      <c r="J92" s="125"/>
      <c r="K92" s="129">
        <v>0</v>
      </c>
      <c r="L92" s="70">
        <f t="shared" si="60"/>
        <v>0</v>
      </c>
      <c r="M92" s="125"/>
      <c r="N92" s="129">
        <v>0</v>
      </c>
      <c r="O92" s="70">
        <f t="shared" si="61"/>
        <v>0</v>
      </c>
      <c r="P92" s="125"/>
      <c r="Q92" s="129">
        <v>0</v>
      </c>
      <c r="R92" s="70">
        <f t="shared" si="62"/>
        <v>0</v>
      </c>
      <c r="S92" s="125"/>
      <c r="T92" s="117">
        <f>H92+K92+N92+Q92</f>
        <v>0</v>
      </c>
      <c r="U92" s="127">
        <f>D92-T92</f>
        <v>0</v>
      </c>
      <c r="V92" s="188">
        <f>G92-J92</f>
        <v>0</v>
      </c>
    </row>
    <row r="93" spans="1:22" ht="18.75">
      <c r="A93" s="295"/>
      <c r="B93" s="284"/>
      <c r="C93" s="122">
        <v>317</v>
      </c>
      <c r="D93" s="129">
        <v>1000</v>
      </c>
      <c r="E93" s="70">
        <f t="shared" si="58"/>
        <v>1000</v>
      </c>
      <c r="F93" s="72"/>
      <c r="G93" s="125"/>
      <c r="H93" s="129">
        <v>0</v>
      </c>
      <c r="I93" s="70">
        <f t="shared" si="59"/>
        <v>0</v>
      </c>
      <c r="J93" s="125"/>
      <c r="K93" s="129">
        <v>0</v>
      </c>
      <c r="L93" s="70">
        <f t="shared" si="60"/>
        <v>0</v>
      </c>
      <c r="M93" s="125"/>
      <c r="N93" s="129">
        <v>0</v>
      </c>
      <c r="O93" s="70">
        <f t="shared" si="61"/>
        <v>0</v>
      </c>
      <c r="P93" s="125"/>
      <c r="Q93" s="129">
        <v>0</v>
      </c>
      <c r="R93" s="70">
        <f t="shared" si="62"/>
        <v>0</v>
      </c>
      <c r="S93" s="125"/>
      <c r="T93" s="117">
        <f t="shared" si="65"/>
        <v>0</v>
      </c>
      <c r="U93" s="127">
        <f t="shared" si="63"/>
        <v>1000</v>
      </c>
      <c r="V93" s="188">
        <f t="shared" si="64"/>
        <v>0</v>
      </c>
    </row>
    <row r="94" spans="1:22" ht="18.75">
      <c r="A94" s="295"/>
      <c r="B94" s="284"/>
      <c r="C94" s="122">
        <v>378</v>
      </c>
      <c r="D94" s="129">
        <v>0</v>
      </c>
      <c r="E94" s="70">
        <f t="shared" si="58"/>
        <v>0</v>
      </c>
      <c r="F94" s="72"/>
      <c r="G94" s="125"/>
      <c r="H94" s="129">
        <v>0</v>
      </c>
      <c r="I94" s="70">
        <f t="shared" si="59"/>
        <v>0</v>
      </c>
      <c r="J94" s="125"/>
      <c r="K94" s="129">
        <v>0</v>
      </c>
      <c r="L94" s="70">
        <f t="shared" si="60"/>
        <v>0</v>
      </c>
      <c r="M94" s="125"/>
      <c r="N94" s="129">
        <v>0</v>
      </c>
      <c r="O94" s="70">
        <f t="shared" si="61"/>
        <v>0</v>
      </c>
      <c r="P94" s="125"/>
      <c r="Q94" s="129">
        <v>0</v>
      </c>
      <c r="R94" s="70">
        <f t="shared" si="62"/>
        <v>0</v>
      </c>
      <c r="S94" s="125"/>
      <c r="T94" s="117">
        <f t="shared" si="65"/>
        <v>0</v>
      </c>
      <c r="U94" s="127">
        <f t="shared" si="63"/>
        <v>0</v>
      </c>
      <c r="V94" s="188">
        <f t="shared" si="64"/>
        <v>0</v>
      </c>
    </row>
    <row r="95" spans="1:22" ht="18.75">
      <c r="A95" s="295"/>
      <c r="B95" s="284"/>
      <c r="C95" s="122">
        <v>196</v>
      </c>
      <c r="D95" s="129">
        <v>2200</v>
      </c>
      <c r="E95" s="70">
        <f t="shared" si="58"/>
        <v>2200</v>
      </c>
      <c r="F95" s="72"/>
      <c r="G95" s="125"/>
      <c r="H95" s="129">
        <v>0</v>
      </c>
      <c r="I95" s="70">
        <f t="shared" si="59"/>
        <v>0</v>
      </c>
      <c r="J95" s="125"/>
      <c r="K95" s="129">
        <v>0</v>
      </c>
      <c r="L95" s="70">
        <f t="shared" si="60"/>
        <v>0</v>
      </c>
      <c r="M95" s="125"/>
      <c r="N95" s="129">
        <v>0</v>
      </c>
      <c r="O95" s="70">
        <f t="shared" si="61"/>
        <v>0</v>
      </c>
      <c r="P95" s="125"/>
      <c r="Q95" s="129">
        <v>0</v>
      </c>
      <c r="R95" s="70">
        <f t="shared" si="62"/>
        <v>0</v>
      </c>
      <c r="S95" s="125"/>
      <c r="T95" s="117">
        <f t="shared" si="65"/>
        <v>0</v>
      </c>
      <c r="U95" s="127">
        <f t="shared" si="63"/>
        <v>2200</v>
      </c>
      <c r="V95" s="188">
        <f t="shared" si="64"/>
        <v>0</v>
      </c>
    </row>
    <row r="96" spans="1:22" ht="18.75">
      <c r="A96" s="295"/>
      <c r="B96" s="284"/>
      <c r="C96" s="122" t="s">
        <v>375</v>
      </c>
      <c r="D96" s="129">
        <v>0</v>
      </c>
      <c r="E96" s="70">
        <f t="shared" si="58"/>
        <v>0</v>
      </c>
      <c r="F96" s="72"/>
      <c r="G96" s="125"/>
      <c r="H96" s="129">
        <v>0</v>
      </c>
      <c r="I96" s="70">
        <f t="shared" si="59"/>
        <v>0</v>
      </c>
      <c r="J96" s="125"/>
      <c r="K96" s="129">
        <v>0</v>
      </c>
      <c r="L96" s="70">
        <f t="shared" si="60"/>
        <v>0</v>
      </c>
      <c r="M96" s="125"/>
      <c r="N96" s="129">
        <v>0</v>
      </c>
      <c r="O96" s="70">
        <f t="shared" si="61"/>
        <v>0</v>
      </c>
      <c r="P96" s="125"/>
      <c r="Q96" s="129">
        <v>0</v>
      </c>
      <c r="R96" s="70">
        <f t="shared" si="62"/>
        <v>0</v>
      </c>
      <c r="S96" s="125"/>
      <c r="T96" s="117">
        <f t="shared" si="65"/>
        <v>0</v>
      </c>
      <c r="U96" s="127">
        <f t="shared" si="63"/>
        <v>0</v>
      </c>
      <c r="V96" s="188">
        <f t="shared" si="64"/>
        <v>0</v>
      </c>
    </row>
    <row r="97" spans="1:22" ht="18.75">
      <c r="A97" s="295"/>
      <c r="B97" s="284"/>
      <c r="C97" s="122" t="s">
        <v>376</v>
      </c>
      <c r="D97" s="129">
        <v>0</v>
      </c>
      <c r="E97" s="70">
        <f t="shared" si="58"/>
        <v>0</v>
      </c>
      <c r="F97" s="72"/>
      <c r="G97" s="125"/>
      <c r="H97" s="129">
        <v>0</v>
      </c>
      <c r="I97" s="70">
        <f t="shared" si="59"/>
        <v>0</v>
      </c>
      <c r="J97" s="125"/>
      <c r="K97" s="129">
        <v>0</v>
      </c>
      <c r="L97" s="70">
        <f t="shared" si="60"/>
        <v>0</v>
      </c>
      <c r="M97" s="125"/>
      <c r="N97" s="129">
        <v>0</v>
      </c>
      <c r="O97" s="70">
        <f t="shared" si="61"/>
        <v>0</v>
      </c>
      <c r="P97" s="125"/>
      <c r="Q97" s="129">
        <v>0</v>
      </c>
      <c r="R97" s="70">
        <f t="shared" si="62"/>
        <v>0</v>
      </c>
      <c r="S97" s="125"/>
      <c r="T97" s="117">
        <f t="shared" si="65"/>
        <v>0</v>
      </c>
      <c r="U97" s="127">
        <f t="shared" si="63"/>
        <v>0</v>
      </c>
      <c r="V97" s="188">
        <f t="shared" si="64"/>
        <v>0</v>
      </c>
    </row>
    <row r="98" spans="1:22" ht="18.75">
      <c r="A98" s="295"/>
      <c r="B98" s="284"/>
      <c r="C98" s="122">
        <v>392</v>
      </c>
      <c r="D98" s="129">
        <v>1500</v>
      </c>
      <c r="E98" s="70">
        <f t="shared" si="58"/>
        <v>1500</v>
      </c>
      <c r="F98" s="72"/>
      <c r="G98" s="125"/>
      <c r="H98" s="129">
        <v>0</v>
      </c>
      <c r="I98" s="70">
        <f t="shared" si="59"/>
        <v>0</v>
      </c>
      <c r="J98" s="125"/>
      <c r="K98" s="129">
        <v>0</v>
      </c>
      <c r="L98" s="70">
        <f t="shared" si="60"/>
        <v>0</v>
      </c>
      <c r="M98" s="125"/>
      <c r="N98" s="129">
        <v>0</v>
      </c>
      <c r="O98" s="70">
        <f t="shared" si="61"/>
        <v>0</v>
      </c>
      <c r="P98" s="125"/>
      <c r="Q98" s="129">
        <v>0</v>
      </c>
      <c r="R98" s="70">
        <f t="shared" si="62"/>
        <v>0</v>
      </c>
      <c r="S98" s="125"/>
      <c r="T98" s="117">
        <f t="shared" si="65"/>
        <v>0</v>
      </c>
      <c r="U98" s="127">
        <f t="shared" si="63"/>
        <v>1500</v>
      </c>
      <c r="V98" s="188">
        <f t="shared" si="64"/>
        <v>0</v>
      </c>
    </row>
    <row r="99" spans="1:22" ht="18.75">
      <c r="A99" s="295"/>
      <c r="B99" s="284"/>
      <c r="C99" s="122" t="s">
        <v>382</v>
      </c>
      <c r="D99" s="129">
        <v>0</v>
      </c>
      <c r="E99" s="70">
        <f t="shared" si="58"/>
        <v>0</v>
      </c>
      <c r="F99" s="72"/>
      <c r="G99" s="125"/>
      <c r="H99" s="129">
        <v>0</v>
      </c>
      <c r="I99" s="70">
        <f t="shared" si="59"/>
        <v>0</v>
      </c>
      <c r="J99" s="125"/>
      <c r="K99" s="129">
        <v>0</v>
      </c>
      <c r="L99" s="70">
        <f t="shared" si="60"/>
        <v>0</v>
      </c>
      <c r="M99" s="125"/>
      <c r="N99" s="129">
        <v>0</v>
      </c>
      <c r="O99" s="70">
        <f t="shared" si="61"/>
        <v>0</v>
      </c>
      <c r="P99" s="125"/>
      <c r="Q99" s="129">
        <v>0</v>
      </c>
      <c r="R99" s="70">
        <f t="shared" si="62"/>
        <v>0</v>
      </c>
      <c r="S99" s="125"/>
      <c r="T99" s="117">
        <f t="shared" si="65"/>
        <v>0</v>
      </c>
      <c r="U99" s="127">
        <f t="shared" si="63"/>
        <v>0</v>
      </c>
      <c r="V99" s="188">
        <f t="shared" si="64"/>
        <v>0</v>
      </c>
    </row>
    <row r="100" spans="1:22" ht="18.75">
      <c r="A100" s="295"/>
      <c r="B100" s="284"/>
      <c r="C100" s="122" t="s">
        <v>383</v>
      </c>
      <c r="D100" s="129">
        <v>0</v>
      </c>
      <c r="E100" s="70">
        <f t="shared" si="58"/>
        <v>0</v>
      </c>
      <c r="F100" s="72"/>
      <c r="G100" s="125"/>
      <c r="H100" s="129">
        <v>0</v>
      </c>
      <c r="I100" s="70">
        <f t="shared" si="59"/>
        <v>0</v>
      </c>
      <c r="J100" s="125"/>
      <c r="K100" s="129">
        <v>0</v>
      </c>
      <c r="L100" s="70">
        <f t="shared" si="60"/>
        <v>0</v>
      </c>
      <c r="M100" s="125"/>
      <c r="N100" s="129">
        <v>0</v>
      </c>
      <c r="O100" s="70">
        <f t="shared" si="61"/>
        <v>0</v>
      </c>
      <c r="P100" s="125"/>
      <c r="Q100" s="129">
        <v>0</v>
      </c>
      <c r="R100" s="70">
        <f t="shared" si="62"/>
        <v>0</v>
      </c>
      <c r="S100" s="125"/>
      <c r="T100" s="117">
        <f t="shared" si="65"/>
        <v>0</v>
      </c>
      <c r="U100" s="127">
        <f t="shared" si="63"/>
        <v>0</v>
      </c>
      <c r="V100" s="188">
        <f t="shared" si="64"/>
        <v>0</v>
      </c>
    </row>
    <row r="101" spans="1:22" ht="18.75">
      <c r="A101" s="295"/>
      <c r="B101" s="284"/>
      <c r="C101" s="122" t="s">
        <v>422</v>
      </c>
      <c r="D101" s="129">
        <v>0</v>
      </c>
      <c r="E101" s="70">
        <f t="shared" si="58"/>
        <v>0</v>
      </c>
      <c r="F101" s="72"/>
      <c r="G101" s="125"/>
      <c r="H101" s="129">
        <v>0</v>
      </c>
      <c r="I101" s="70">
        <f t="shared" si="59"/>
        <v>0</v>
      </c>
      <c r="J101" s="125"/>
      <c r="K101" s="129">
        <v>0</v>
      </c>
      <c r="L101" s="70">
        <f t="shared" si="60"/>
        <v>0</v>
      </c>
      <c r="M101" s="125"/>
      <c r="N101" s="129">
        <v>0</v>
      </c>
      <c r="O101" s="70">
        <f t="shared" si="61"/>
        <v>0</v>
      </c>
      <c r="P101" s="125"/>
      <c r="Q101" s="129">
        <v>0</v>
      </c>
      <c r="R101" s="70">
        <f t="shared" si="62"/>
        <v>0</v>
      </c>
      <c r="S101" s="125"/>
      <c r="T101" s="117">
        <f t="shared" si="65"/>
        <v>0</v>
      </c>
      <c r="U101" s="127">
        <f t="shared" si="63"/>
        <v>0</v>
      </c>
      <c r="V101" s="188">
        <f t="shared" si="64"/>
        <v>0</v>
      </c>
    </row>
    <row r="102" spans="1:22" ht="18.75">
      <c r="A102" s="295"/>
      <c r="B102" s="284"/>
      <c r="C102" s="122" t="s">
        <v>431</v>
      </c>
      <c r="D102" s="129"/>
      <c r="E102" s="70">
        <f t="shared" si="58"/>
        <v>0</v>
      </c>
      <c r="F102" s="72"/>
      <c r="G102" s="125"/>
      <c r="H102" s="129">
        <v>0</v>
      </c>
      <c r="I102" s="70">
        <f t="shared" si="59"/>
        <v>0</v>
      </c>
      <c r="J102" s="125"/>
      <c r="K102" s="129">
        <v>0</v>
      </c>
      <c r="L102" s="70">
        <f t="shared" si="60"/>
        <v>0</v>
      </c>
      <c r="M102" s="125"/>
      <c r="N102" s="129">
        <v>0</v>
      </c>
      <c r="O102" s="70">
        <f t="shared" si="61"/>
        <v>0</v>
      </c>
      <c r="P102" s="125"/>
      <c r="Q102" s="129">
        <v>0</v>
      </c>
      <c r="R102" s="70">
        <f t="shared" si="62"/>
        <v>0</v>
      </c>
      <c r="S102" s="125"/>
      <c r="T102" s="117"/>
      <c r="U102" s="127"/>
      <c r="V102" s="188">
        <f t="shared" si="64"/>
        <v>0</v>
      </c>
    </row>
    <row r="103" spans="1:22" ht="18.75">
      <c r="A103" s="295"/>
      <c r="B103" s="284"/>
      <c r="C103" s="122">
        <v>441</v>
      </c>
      <c r="D103" s="129">
        <v>500</v>
      </c>
      <c r="E103" s="70">
        <f t="shared" si="58"/>
        <v>500</v>
      </c>
      <c r="F103" s="72"/>
      <c r="G103" s="125"/>
      <c r="H103" s="129">
        <v>0</v>
      </c>
      <c r="I103" s="70">
        <f t="shared" si="59"/>
        <v>0</v>
      </c>
      <c r="J103" s="125"/>
      <c r="K103" s="129">
        <v>0</v>
      </c>
      <c r="L103" s="70">
        <f t="shared" si="60"/>
        <v>0</v>
      </c>
      <c r="M103" s="125"/>
      <c r="N103" s="129">
        <v>0</v>
      </c>
      <c r="O103" s="70">
        <f t="shared" si="61"/>
        <v>0</v>
      </c>
      <c r="P103" s="125"/>
      <c r="Q103" s="129">
        <v>0</v>
      </c>
      <c r="R103" s="70">
        <f t="shared" si="62"/>
        <v>0</v>
      </c>
      <c r="S103" s="125"/>
      <c r="T103" s="117">
        <f t="shared" si="65"/>
        <v>0</v>
      </c>
      <c r="U103" s="127">
        <f t="shared" si="63"/>
        <v>500</v>
      </c>
      <c r="V103" s="188">
        <f t="shared" si="64"/>
        <v>0</v>
      </c>
    </row>
    <row r="104" spans="1:22" ht="18.75">
      <c r="A104" s="295"/>
      <c r="B104" s="284"/>
      <c r="C104" s="122">
        <v>442</v>
      </c>
      <c r="D104" s="129">
        <v>1000</v>
      </c>
      <c r="E104" s="70">
        <f t="shared" si="58"/>
        <v>1000</v>
      </c>
      <c r="F104" s="72"/>
      <c r="G104" s="125"/>
      <c r="H104" s="129">
        <v>0</v>
      </c>
      <c r="I104" s="70">
        <f t="shared" si="59"/>
        <v>0</v>
      </c>
      <c r="J104" s="125"/>
      <c r="K104" s="129">
        <v>0</v>
      </c>
      <c r="L104" s="70">
        <f t="shared" si="60"/>
        <v>0</v>
      </c>
      <c r="M104" s="125"/>
      <c r="N104" s="129">
        <v>0</v>
      </c>
      <c r="O104" s="70">
        <f t="shared" si="61"/>
        <v>0</v>
      </c>
      <c r="P104" s="125"/>
      <c r="Q104" s="129">
        <v>0</v>
      </c>
      <c r="R104" s="70">
        <f t="shared" si="62"/>
        <v>0</v>
      </c>
      <c r="S104" s="125"/>
      <c r="T104" s="117">
        <f t="shared" si="65"/>
        <v>0</v>
      </c>
      <c r="U104" s="127">
        <f t="shared" si="63"/>
        <v>1000</v>
      </c>
      <c r="V104" s="188">
        <f t="shared" si="64"/>
        <v>0</v>
      </c>
    </row>
    <row r="105" spans="1:22" ht="18.75">
      <c r="A105" s="295"/>
      <c r="B105" s="284"/>
      <c r="C105" s="122">
        <v>443</v>
      </c>
      <c r="D105" s="129">
        <v>0</v>
      </c>
      <c r="E105" s="70">
        <f t="shared" si="58"/>
        <v>0</v>
      </c>
      <c r="F105" s="72"/>
      <c r="G105" s="125"/>
      <c r="H105" s="129">
        <v>0</v>
      </c>
      <c r="I105" s="70">
        <f t="shared" si="59"/>
        <v>0</v>
      </c>
      <c r="J105" s="125"/>
      <c r="K105" s="129">
        <v>0</v>
      </c>
      <c r="L105" s="70">
        <f t="shared" si="60"/>
        <v>0</v>
      </c>
      <c r="M105" s="125"/>
      <c r="N105" s="129">
        <v>0</v>
      </c>
      <c r="O105" s="70">
        <f t="shared" si="61"/>
        <v>0</v>
      </c>
      <c r="P105" s="125"/>
      <c r="Q105" s="129">
        <v>0</v>
      </c>
      <c r="R105" s="70">
        <f t="shared" si="62"/>
        <v>0</v>
      </c>
      <c r="S105" s="125"/>
      <c r="T105" s="117">
        <f t="shared" si="65"/>
        <v>0</v>
      </c>
      <c r="U105" s="127">
        <f t="shared" si="63"/>
        <v>0</v>
      </c>
      <c r="V105" s="188">
        <f t="shared" si="64"/>
        <v>0</v>
      </c>
    </row>
    <row r="106" spans="1:22" ht="18.75">
      <c r="A106" s="295"/>
      <c r="B106" s="284"/>
      <c r="C106" s="122">
        <v>445</v>
      </c>
      <c r="D106" s="129">
        <v>1500</v>
      </c>
      <c r="E106" s="70">
        <f t="shared" si="58"/>
        <v>1500</v>
      </c>
      <c r="F106" s="72"/>
      <c r="G106" s="125"/>
      <c r="H106" s="129">
        <v>0</v>
      </c>
      <c r="I106" s="70">
        <f t="shared" si="59"/>
        <v>0</v>
      </c>
      <c r="J106" s="125"/>
      <c r="K106" s="129">
        <v>0</v>
      </c>
      <c r="L106" s="70">
        <f t="shared" si="60"/>
        <v>0</v>
      </c>
      <c r="M106" s="125"/>
      <c r="N106" s="129">
        <v>0</v>
      </c>
      <c r="O106" s="70">
        <f t="shared" si="61"/>
        <v>0</v>
      </c>
      <c r="P106" s="125"/>
      <c r="Q106" s="129">
        <v>0</v>
      </c>
      <c r="R106" s="70">
        <f t="shared" si="62"/>
        <v>0</v>
      </c>
      <c r="S106" s="125"/>
      <c r="T106" s="117">
        <f t="shared" si="65"/>
        <v>0</v>
      </c>
      <c r="U106" s="127">
        <f t="shared" si="63"/>
        <v>1500</v>
      </c>
      <c r="V106" s="188">
        <f t="shared" si="64"/>
        <v>0</v>
      </c>
    </row>
    <row r="107" spans="1:22" ht="18.75">
      <c r="A107" s="295"/>
      <c r="B107" s="284"/>
      <c r="C107" s="122">
        <v>448</v>
      </c>
      <c r="D107" s="129">
        <v>0</v>
      </c>
      <c r="E107" s="70">
        <f t="shared" si="58"/>
        <v>0</v>
      </c>
      <c r="F107" s="72"/>
      <c r="G107" s="125"/>
      <c r="H107" s="129">
        <v>0</v>
      </c>
      <c r="I107" s="70">
        <f t="shared" si="59"/>
        <v>0</v>
      </c>
      <c r="J107" s="125"/>
      <c r="K107" s="129">
        <v>0</v>
      </c>
      <c r="L107" s="70">
        <f t="shared" si="60"/>
        <v>0</v>
      </c>
      <c r="M107" s="125"/>
      <c r="N107" s="129">
        <v>0</v>
      </c>
      <c r="O107" s="70">
        <f t="shared" si="61"/>
        <v>0</v>
      </c>
      <c r="P107" s="125"/>
      <c r="Q107" s="129">
        <v>0</v>
      </c>
      <c r="R107" s="70">
        <f t="shared" si="62"/>
        <v>0</v>
      </c>
      <c r="S107" s="125"/>
      <c r="T107" s="117">
        <f t="shared" si="65"/>
        <v>0</v>
      </c>
      <c r="U107" s="127">
        <f t="shared" si="63"/>
        <v>0</v>
      </c>
      <c r="V107" s="188">
        <f t="shared" si="64"/>
        <v>0</v>
      </c>
    </row>
    <row r="108" spans="1:22" ht="18.75">
      <c r="A108" s="295"/>
      <c r="B108" s="284"/>
      <c r="C108" s="122" t="s">
        <v>414</v>
      </c>
      <c r="D108" s="129">
        <v>300</v>
      </c>
      <c r="E108" s="70">
        <f t="shared" si="58"/>
        <v>300</v>
      </c>
      <c r="F108" s="72"/>
      <c r="G108" s="125"/>
      <c r="H108" s="129">
        <v>0</v>
      </c>
      <c r="I108" s="70">
        <f t="shared" si="59"/>
        <v>0</v>
      </c>
      <c r="J108" s="125"/>
      <c r="K108" s="129">
        <v>0</v>
      </c>
      <c r="L108" s="70">
        <f t="shared" si="60"/>
        <v>0</v>
      </c>
      <c r="M108" s="125"/>
      <c r="N108" s="129">
        <v>0</v>
      </c>
      <c r="O108" s="70">
        <f t="shared" si="61"/>
        <v>0</v>
      </c>
      <c r="P108" s="125"/>
      <c r="Q108" s="129">
        <v>0</v>
      </c>
      <c r="R108" s="70">
        <f t="shared" si="62"/>
        <v>0</v>
      </c>
      <c r="S108" s="125"/>
      <c r="T108" s="117">
        <f t="shared" si="65"/>
        <v>0</v>
      </c>
      <c r="U108" s="127">
        <f t="shared" si="63"/>
        <v>300</v>
      </c>
      <c r="V108" s="188">
        <f t="shared" si="64"/>
        <v>0</v>
      </c>
    </row>
    <row r="109" spans="1:22" ht="18.75">
      <c r="A109" s="295"/>
      <c r="B109" s="284"/>
      <c r="C109" s="122">
        <v>145</v>
      </c>
      <c r="D109" s="129">
        <v>0</v>
      </c>
      <c r="E109" s="70">
        <f t="shared" si="58"/>
        <v>0</v>
      </c>
      <c r="F109" s="72"/>
      <c r="G109" s="125"/>
      <c r="H109" s="129">
        <v>0</v>
      </c>
      <c r="I109" s="70">
        <f t="shared" si="59"/>
        <v>0</v>
      </c>
      <c r="J109" s="125"/>
      <c r="K109" s="129">
        <v>0</v>
      </c>
      <c r="L109" s="70">
        <f t="shared" si="60"/>
        <v>0</v>
      </c>
      <c r="M109" s="125"/>
      <c r="N109" s="129">
        <v>0</v>
      </c>
      <c r="O109" s="70">
        <f t="shared" si="61"/>
        <v>0</v>
      </c>
      <c r="P109" s="125"/>
      <c r="Q109" s="129">
        <v>0</v>
      </c>
      <c r="R109" s="70">
        <f t="shared" si="62"/>
        <v>0</v>
      </c>
      <c r="S109" s="125"/>
      <c r="T109" s="117">
        <f t="shared" si="65"/>
        <v>0</v>
      </c>
      <c r="U109" s="127">
        <f t="shared" si="63"/>
        <v>0</v>
      </c>
      <c r="V109" s="188">
        <f t="shared" si="64"/>
        <v>0</v>
      </c>
    </row>
    <row r="110" spans="1:22" ht="18.75">
      <c r="A110" s="295"/>
      <c r="B110" s="284"/>
      <c r="C110" s="122">
        <v>148</v>
      </c>
      <c r="D110" s="129">
        <v>1000</v>
      </c>
      <c r="E110" s="70">
        <f t="shared" si="58"/>
        <v>1000</v>
      </c>
      <c r="F110" s="72"/>
      <c r="G110" s="125"/>
      <c r="H110" s="129">
        <v>0</v>
      </c>
      <c r="I110" s="70">
        <f t="shared" si="59"/>
        <v>0</v>
      </c>
      <c r="J110" s="125"/>
      <c r="K110" s="129">
        <v>0</v>
      </c>
      <c r="L110" s="70">
        <f t="shared" si="60"/>
        <v>0</v>
      </c>
      <c r="M110" s="125"/>
      <c r="N110" s="129">
        <v>0</v>
      </c>
      <c r="O110" s="70">
        <f t="shared" si="61"/>
        <v>0</v>
      </c>
      <c r="P110" s="125"/>
      <c r="Q110" s="129">
        <v>0</v>
      </c>
      <c r="R110" s="70">
        <f t="shared" si="62"/>
        <v>0</v>
      </c>
      <c r="S110" s="125"/>
      <c r="T110" s="117">
        <f t="shared" si="65"/>
        <v>0</v>
      </c>
      <c r="U110" s="127">
        <f t="shared" si="63"/>
        <v>1000</v>
      </c>
      <c r="V110" s="188">
        <f t="shared" si="64"/>
        <v>0</v>
      </c>
    </row>
    <row r="111" spans="1:22" s="12" customFormat="1" ht="53.25" customHeight="1">
      <c r="A111" s="88" t="s">
        <v>111</v>
      </c>
      <c r="B111" s="306" t="s">
        <v>112</v>
      </c>
      <c r="C111" s="307"/>
      <c r="D111" s="110">
        <f t="shared" ref="D111:U111" si="66">SUM(D112:D115)</f>
        <v>70000</v>
      </c>
      <c r="E111" s="69" t="e">
        <f t="shared" si="66"/>
        <v>#REF!</v>
      </c>
      <c r="F111" s="69" t="e">
        <f t="shared" si="66"/>
        <v>#REF!</v>
      </c>
      <c r="G111" s="89" t="e">
        <f>SUM(G112:G115)</f>
        <v>#REF!</v>
      </c>
      <c r="H111" s="110">
        <f t="shared" si="66"/>
        <v>0</v>
      </c>
      <c r="I111" s="69" t="e">
        <f>SUM(I112:I115)</f>
        <v>#REF!</v>
      </c>
      <c r="J111" s="89" t="e">
        <f>SUM(J112:J115)</f>
        <v>#REF!</v>
      </c>
      <c r="K111" s="110">
        <f t="shared" si="66"/>
        <v>0</v>
      </c>
      <c r="L111" s="69" t="e">
        <f t="shared" si="66"/>
        <v>#REF!</v>
      </c>
      <c r="M111" s="89" t="e">
        <f t="shared" si="66"/>
        <v>#REF!</v>
      </c>
      <c r="N111" s="110">
        <f t="shared" si="66"/>
        <v>0</v>
      </c>
      <c r="O111" s="69" t="e">
        <f>SUM(O112:O115)</f>
        <v>#REF!</v>
      </c>
      <c r="P111" s="89" t="e">
        <f>SUM(P112:P115)</f>
        <v>#REF!</v>
      </c>
      <c r="Q111" s="110">
        <f t="shared" si="66"/>
        <v>0</v>
      </c>
      <c r="R111" s="69" t="e">
        <f t="shared" si="66"/>
        <v>#REF!</v>
      </c>
      <c r="S111" s="89" t="e">
        <f t="shared" si="66"/>
        <v>#REF!</v>
      </c>
      <c r="T111" s="110">
        <f t="shared" si="66"/>
        <v>0</v>
      </c>
      <c r="U111" s="89">
        <f t="shared" si="66"/>
        <v>70000</v>
      </c>
      <c r="V111" s="188" t="e">
        <f t="shared" si="64"/>
        <v>#REF!</v>
      </c>
    </row>
    <row r="112" spans="1:22" ht="18.75">
      <c r="A112" s="287"/>
      <c r="B112" s="288"/>
      <c r="C112" s="122">
        <v>398</v>
      </c>
      <c r="D112" s="129">
        <v>5000</v>
      </c>
      <c r="E112" s="70">
        <f t="shared" ref="E112:E117" si="67">D112-F112</f>
        <v>5000</v>
      </c>
      <c r="F112" s="72"/>
      <c r="G112" s="125"/>
      <c r="H112" s="129">
        <v>0</v>
      </c>
      <c r="I112" s="70">
        <f t="shared" ref="I112:I117" si="68">H112-J112</f>
        <v>0</v>
      </c>
      <c r="J112" s="125"/>
      <c r="K112" s="129">
        <v>0</v>
      </c>
      <c r="L112" s="70">
        <f>K112-M112</f>
        <v>0</v>
      </c>
      <c r="M112" s="125"/>
      <c r="N112" s="129">
        <v>0</v>
      </c>
      <c r="O112" s="70">
        <f>N112-P112</f>
        <v>0</v>
      </c>
      <c r="P112" s="125"/>
      <c r="Q112" s="129">
        <v>0</v>
      </c>
      <c r="R112" s="70">
        <f>Q112-S112</f>
        <v>0</v>
      </c>
      <c r="S112" s="125"/>
      <c r="T112" s="117">
        <f t="shared" si="65"/>
        <v>0</v>
      </c>
      <c r="U112" s="127">
        <f t="shared" ref="U112:U117" si="69">D112-T112</f>
        <v>5000</v>
      </c>
      <c r="V112" s="188">
        <f t="shared" si="64"/>
        <v>0</v>
      </c>
    </row>
    <row r="113" spans="1:22" ht="18.75">
      <c r="A113" s="287"/>
      <c r="B113" s="288"/>
      <c r="C113" s="122" t="s">
        <v>171</v>
      </c>
      <c r="D113" s="129">
        <v>23000</v>
      </c>
      <c r="E113" s="101">
        <f t="shared" si="67"/>
        <v>22520</v>
      </c>
      <c r="F113" s="193">
        <f>'ხელშეკრულებები '!G1820</f>
        <v>480</v>
      </c>
      <c r="G113" s="193">
        <f>'ხელშეკრულებები '!Y1820</f>
        <v>0</v>
      </c>
      <c r="H113" s="129">
        <v>0</v>
      </c>
      <c r="I113" s="70">
        <f t="shared" si="68"/>
        <v>0</v>
      </c>
      <c r="J113" s="193">
        <f>'ხელშეკრულებები '!Q1820</f>
        <v>0</v>
      </c>
      <c r="K113" s="129">
        <v>0</v>
      </c>
      <c r="L113" s="70">
        <f>K113-M113</f>
        <v>0</v>
      </c>
      <c r="M113" s="193">
        <f>'ხელშეკრულებები '!S1820</f>
        <v>0</v>
      </c>
      <c r="N113" s="129">
        <v>0</v>
      </c>
      <c r="O113" s="70">
        <f>N113-P113</f>
        <v>0</v>
      </c>
      <c r="P113" s="193">
        <f>'ხელშეკრულებები '!U1820</f>
        <v>0</v>
      </c>
      <c r="Q113" s="129">
        <v>0</v>
      </c>
      <c r="R113" s="70">
        <f>Q113-S113</f>
        <v>0</v>
      </c>
      <c r="S113" s="193">
        <f>'ხელშეკრულებები '!W1820</f>
        <v>0</v>
      </c>
      <c r="T113" s="117">
        <f t="shared" si="65"/>
        <v>0</v>
      </c>
      <c r="U113" s="127">
        <f t="shared" si="69"/>
        <v>23000</v>
      </c>
      <c r="V113" s="188">
        <f t="shared" si="64"/>
        <v>0</v>
      </c>
    </row>
    <row r="114" spans="1:22" ht="18.75">
      <c r="A114" s="287"/>
      <c r="B114" s="288"/>
      <c r="C114" s="122" t="s">
        <v>372</v>
      </c>
      <c r="D114" s="129">
        <v>31000</v>
      </c>
      <c r="E114" s="101" t="e">
        <f t="shared" si="67"/>
        <v>#REF!</v>
      </c>
      <c r="F114" s="193" t="e">
        <f>'ხელშეკრულებები '!#REF!</f>
        <v>#REF!</v>
      </c>
      <c r="G114" s="193" t="e">
        <f>'ხელშეკრულებები '!#REF!</f>
        <v>#REF!</v>
      </c>
      <c r="H114" s="129">
        <v>0</v>
      </c>
      <c r="I114" s="70" t="e">
        <f t="shared" si="68"/>
        <v>#REF!</v>
      </c>
      <c r="J114" s="193" t="e">
        <f>'ხელშეკრულებები '!#REF!</f>
        <v>#REF!</v>
      </c>
      <c r="K114" s="129">
        <v>0</v>
      </c>
      <c r="L114" s="70" t="e">
        <f>K114-M114</f>
        <v>#REF!</v>
      </c>
      <c r="M114" s="193" t="e">
        <f>'ხელშეკრულებები '!#REF!</f>
        <v>#REF!</v>
      </c>
      <c r="N114" s="129">
        <v>0</v>
      </c>
      <c r="O114" s="70" t="e">
        <f>N114-P114</f>
        <v>#REF!</v>
      </c>
      <c r="P114" s="193" t="e">
        <f>'ხელშეკრულებები '!#REF!</f>
        <v>#REF!</v>
      </c>
      <c r="Q114" s="129">
        <v>0</v>
      </c>
      <c r="R114" s="70" t="e">
        <f>Q114-S114</f>
        <v>#REF!</v>
      </c>
      <c r="S114" s="193" t="e">
        <f>'ხელშეკრულებები '!#REF!</f>
        <v>#REF!</v>
      </c>
      <c r="T114" s="117">
        <f t="shared" si="65"/>
        <v>0</v>
      </c>
      <c r="U114" s="127">
        <f t="shared" si="69"/>
        <v>31000</v>
      </c>
      <c r="V114" s="188" t="e">
        <f t="shared" si="64"/>
        <v>#REF!</v>
      </c>
    </row>
    <row r="115" spans="1:22" ht="18.75">
      <c r="A115" s="287"/>
      <c r="B115" s="288"/>
      <c r="C115" s="122">
        <v>395</v>
      </c>
      <c r="D115" s="129">
        <v>11000</v>
      </c>
      <c r="E115" s="70">
        <f t="shared" si="67"/>
        <v>11000</v>
      </c>
      <c r="F115" s="72"/>
      <c r="G115" s="125"/>
      <c r="H115" s="129">
        <v>0</v>
      </c>
      <c r="I115" s="70">
        <f t="shared" si="68"/>
        <v>0</v>
      </c>
      <c r="J115" s="125"/>
      <c r="K115" s="129">
        <v>0</v>
      </c>
      <c r="L115" s="70">
        <f>K115-M115</f>
        <v>0</v>
      </c>
      <c r="M115" s="125"/>
      <c r="N115" s="129">
        <v>0</v>
      </c>
      <c r="O115" s="70">
        <f>N115-P115</f>
        <v>0</v>
      </c>
      <c r="P115" s="125"/>
      <c r="Q115" s="129">
        <v>0</v>
      </c>
      <c r="R115" s="70">
        <f>Q115-S115</f>
        <v>0</v>
      </c>
      <c r="S115" s="125"/>
      <c r="T115" s="117">
        <f t="shared" si="65"/>
        <v>0</v>
      </c>
      <c r="U115" s="127">
        <f t="shared" si="69"/>
        <v>11000</v>
      </c>
      <c r="V115" s="188">
        <f t="shared" si="64"/>
        <v>0</v>
      </c>
    </row>
    <row r="116" spans="1:22" s="12" customFormat="1" ht="51.75" customHeight="1">
      <c r="A116" s="88" t="s">
        <v>113</v>
      </c>
      <c r="B116" s="306" t="s">
        <v>114</v>
      </c>
      <c r="C116" s="307"/>
      <c r="D116" s="110">
        <v>0</v>
      </c>
      <c r="E116" s="69">
        <f t="shared" si="67"/>
        <v>0</v>
      </c>
      <c r="F116" s="69">
        <f>F117</f>
        <v>0</v>
      </c>
      <c r="G116" s="89">
        <f>G117</f>
        <v>0</v>
      </c>
      <c r="H116" s="110">
        <f>H117</f>
        <v>0</v>
      </c>
      <c r="I116" s="69">
        <f t="shared" si="68"/>
        <v>0</v>
      </c>
      <c r="J116" s="89">
        <f>J117</f>
        <v>0</v>
      </c>
      <c r="K116" s="110">
        <f t="shared" ref="K116:S116" si="70">K117</f>
        <v>0</v>
      </c>
      <c r="L116" s="69">
        <f t="shared" si="70"/>
        <v>0</v>
      </c>
      <c r="M116" s="89">
        <f t="shared" si="70"/>
        <v>0</v>
      </c>
      <c r="N116" s="110">
        <f t="shared" si="70"/>
        <v>0</v>
      </c>
      <c r="O116" s="69">
        <f t="shared" si="70"/>
        <v>0</v>
      </c>
      <c r="P116" s="89">
        <f t="shared" si="70"/>
        <v>0</v>
      </c>
      <c r="Q116" s="110">
        <f t="shared" si="70"/>
        <v>0</v>
      </c>
      <c r="R116" s="69">
        <f t="shared" si="70"/>
        <v>0</v>
      </c>
      <c r="S116" s="89">
        <f t="shared" si="70"/>
        <v>0</v>
      </c>
      <c r="T116" s="110">
        <f t="shared" si="65"/>
        <v>0</v>
      </c>
      <c r="U116" s="89">
        <f t="shared" si="69"/>
        <v>0</v>
      </c>
      <c r="V116" s="188">
        <f t="shared" si="64"/>
        <v>0</v>
      </c>
    </row>
    <row r="117" spans="1:22" ht="18.75">
      <c r="A117" s="85"/>
      <c r="B117" s="104"/>
      <c r="C117" s="122">
        <v>904</v>
      </c>
      <c r="D117" s="129">
        <v>0</v>
      </c>
      <c r="E117" s="70">
        <f t="shared" si="67"/>
        <v>0</v>
      </c>
      <c r="F117" s="72"/>
      <c r="G117" s="125"/>
      <c r="H117" s="129">
        <v>0</v>
      </c>
      <c r="I117" s="70">
        <f t="shared" si="68"/>
        <v>0</v>
      </c>
      <c r="J117" s="125"/>
      <c r="K117" s="129">
        <v>0</v>
      </c>
      <c r="L117" s="70">
        <f>K117-M117</f>
        <v>0</v>
      </c>
      <c r="M117" s="125"/>
      <c r="N117" s="129">
        <v>0</v>
      </c>
      <c r="O117" s="70">
        <f>N117-P117</f>
        <v>0</v>
      </c>
      <c r="P117" s="125"/>
      <c r="Q117" s="129">
        <v>0</v>
      </c>
      <c r="R117" s="70">
        <f>Q117-S117</f>
        <v>0</v>
      </c>
      <c r="S117" s="125"/>
      <c r="T117" s="117">
        <f t="shared" si="65"/>
        <v>0</v>
      </c>
      <c r="U117" s="127">
        <f t="shared" si="69"/>
        <v>0</v>
      </c>
      <c r="V117" s="188">
        <f t="shared" si="64"/>
        <v>0</v>
      </c>
    </row>
    <row r="118" spans="1:22" s="12" customFormat="1" ht="66.75" customHeight="1">
      <c r="A118" s="88" t="s">
        <v>115</v>
      </c>
      <c r="B118" s="306" t="s">
        <v>116</v>
      </c>
      <c r="C118" s="307"/>
      <c r="D118" s="110">
        <f t="shared" ref="D118:U118" si="71">SUM(D119:D129)</f>
        <v>8000</v>
      </c>
      <c r="E118" s="69" t="e">
        <f t="shared" si="71"/>
        <v>#REF!</v>
      </c>
      <c r="F118" s="69" t="e">
        <f t="shared" si="71"/>
        <v>#REF!</v>
      </c>
      <c r="G118" s="89" t="e">
        <f>SUM(G119:G129)</f>
        <v>#REF!</v>
      </c>
      <c r="H118" s="110">
        <f t="shared" si="71"/>
        <v>0</v>
      </c>
      <c r="I118" s="69" t="e">
        <f>SUM(I119:I129)</f>
        <v>#REF!</v>
      </c>
      <c r="J118" s="89" t="e">
        <f>SUM(J119:J129)</f>
        <v>#REF!</v>
      </c>
      <c r="K118" s="110">
        <f t="shared" si="71"/>
        <v>0</v>
      </c>
      <c r="L118" s="69" t="e">
        <f t="shared" si="71"/>
        <v>#REF!</v>
      </c>
      <c r="M118" s="89" t="e">
        <f t="shared" si="71"/>
        <v>#REF!</v>
      </c>
      <c r="N118" s="110">
        <f t="shared" si="71"/>
        <v>0</v>
      </c>
      <c r="O118" s="69" t="e">
        <f>SUM(O119:O129)</f>
        <v>#REF!</v>
      </c>
      <c r="P118" s="89" t="e">
        <f>SUM(P119:P129)</f>
        <v>#REF!</v>
      </c>
      <c r="Q118" s="110">
        <f t="shared" si="71"/>
        <v>0</v>
      </c>
      <c r="R118" s="69" t="e">
        <f t="shared" si="71"/>
        <v>#REF!</v>
      </c>
      <c r="S118" s="89" t="e">
        <f t="shared" si="71"/>
        <v>#REF!</v>
      </c>
      <c r="T118" s="110">
        <f t="shared" si="71"/>
        <v>0</v>
      </c>
      <c r="U118" s="89">
        <f t="shared" si="71"/>
        <v>8000</v>
      </c>
      <c r="V118" s="188" t="e">
        <f t="shared" si="64"/>
        <v>#REF!</v>
      </c>
    </row>
    <row r="119" spans="1:22" ht="18.75">
      <c r="A119" s="98"/>
      <c r="B119" s="79"/>
      <c r="C119" s="122">
        <v>504</v>
      </c>
      <c r="D119" s="129">
        <v>1000</v>
      </c>
      <c r="E119" s="70">
        <f t="shared" ref="E119:E129" si="72">D119-F119</f>
        <v>1000</v>
      </c>
      <c r="F119" s="72"/>
      <c r="G119" s="125"/>
      <c r="H119" s="129">
        <v>0</v>
      </c>
      <c r="I119" s="70">
        <f t="shared" ref="I119:I129" si="73">H119-J119</f>
        <v>0</v>
      </c>
      <c r="J119" s="125"/>
      <c r="K119" s="129">
        <v>0</v>
      </c>
      <c r="L119" s="70">
        <f t="shared" ref="L119:L129" si="74">K119-M119</f>
        <v>0</v>
      </c>
      <c r="M119" s="125"/>
      <c r="N119" s="129">
        <v>0</v>
      </c>
      <c r="O119" s="70">
        <f t="shared" ref="O119:O129" si="75">N119-P119</f>
        <v>0</v>
      </c>
      <c r="P119" s="125"/>
      <c r="Q119" s="129">
        <v>0</v>
      </c>
      <c r="R119" s="70">
        <f t="shared" ref="R119:R129" si="76">Q119-S119</f>
        <v>0</v>
      </c>
      <c r="S119" s="125"/>
      <c r="T119" s="117">
        <f t="shared" si="65"/>
        <v>0</v>
      </c>
      <c r="U119" s="127">
        <f t="shared" ref="U119:U129" si="77">D119-T119</f>
        <v>1000</v>
      </c>
      <c r="V119" s="188">
        <f t="shared" si="64"/>
        <v>0</v>
      </c>
    </row>
    <row r="120" spans="1:22" ht="18.75">
      <c r="A120" s="98"/>
      <c r="B120" s="79"/>
      <c r="C120" s="122">
        <v>503</v>
      </c>
      <c r="D120" s="129">
        <v>2000</v>
      </c>
      <c r="E120" s="70" t="e">
        <f t="shared" si="72"/>
        <v>#REF!</v>
      </c>
      <c r="F120" s="193" t="e">
        <f>'ხელშეკრულებები '!#REF!</f>
        <v>#REF!</v>
      </c>
      <c r="G120" s="193" t="e">
        <f>'ხელშეკრულებები '!#REF!</f>
        <v>#REF!</v>
      </c>
      <c r="H120" s="129">
        <v>0</v>
      </c>
      <c r="I120" s="70" t="e">
        <f t="shared" si="73"/>
        <v>#REF!</v>
      </c>
      <c r="J120" s="193" t="e">
        <f>'ხელშეკრულებები '!#REF!</f>
        <v>#REF!</v>
      </c>
      <c r="K120" s="129">
        <v>0</v>
      </c>
      <c r="L120" s="70" t="e">
        <f t="shared" si="74"/>
        <v>#REF!</v>
      </c>
      <c r="M120" s="193" t="e">
        <f>'ხელშეკრულებები '!#REF!</f>
        <v>#REF!</v>
      </c>
      <c r="N120" s="129">
        <v>0</v>
      </c>
      <c r="O120" s="70" t="e">
        <f t="shared" si="75"/>
        <v>#REF!</v>
      </c>
      <c r="P120" s="193" t="e">
        <f>'ხელშეკრულებები '!#REF!</f>
        <v>#REF!</v>
      </c>
      <c r="Q120" s="129">
        <v>0</v>
      </c>
      <c r="R120" s="70" t="e">
        <f t="shared" si="76"/>
        <v>#REF!</v>
      </c>
      <c r="S120" s="193" t="e">
        <f>'ხელშეკრულებები '!#REF!</f>
        <v>#REF!</v>
      </c>
      <c r="T120" s="117">
        <f t="shared" si="65"/>
        <v>0</v>
      </c>
      <c r="U120" s="127">
        <f t="shared" si="77"/>
        <v>2000</v>
      </c>
      <c r="V120" s="188" t="e">
        <f t="shared" si="64"/>
        <v>#REF!</v>
      </c>
    </row>
    <row r="121" spans="1:22" ht="18.75">
      <c r="A121" s="98"/>
      <c r="B121" s="79"/>
      <c r="C121" s="122">
        <v>505</v>
      </c>
      <c r="D121" s="129">
        <v>1000</v>
      </c>
      <c r="E121" s="70">
        <f t="shared" si="72"/>
        <v>1000</v>
      </c>
      <c r="F121" s="72"/>
      <c r="G121" s="125"/>
      <c r="H121" s="129">
        <v>0</v>
      </c>
      <c r="I121" s="70">
        <f t="shared" si="73"/>
        <v>0</v>
      </c>
      <c r="J121" s="125"/>
      <c r="K121" s="129">
        <v>0</v>
      </c>
      <c r="L121" s="70">
        <f t="shared" si="74"/>
        <v>0</v>
      </c>
      <c r="M121" s="125"/>
      <c r="N121" s="129">
        <v>0</v>
      </c>
      <c r="O121" s="70">
        <f t="shared" si="75"/>
        <v>0</v>
      </c>
      <c r="P121" s="125"/>
      <c r="Q121" s="129">
        <v>0</v>
      </c>
      <c r="R121" s="70">
        <f t="shared" si="76"/>
        <v>0</v>
      </c>
      <c r="S121" s="125"/>
      <c r="T121" s="117">
        <f t="shared" si="65"/>
        <v>0</v>
      </c>
      <c r="U121" s="127">
        <f t="shared" si="77"/>
        <v>1000</v>
      </c>
      <c r="V121" s="188">
        <f t="shared" si="64"/>
        <v>0</v>
      </c>
    </row>
    <row r="122" spans="1:22" ht="18.75">
      <c r="A122" s="98"/>
      <c r="B122" s="79"/>
      <c r="C122" s="122">
        <v>507</v>
      </c>
      <c r="D122" s="129">
        <v>1000</v>
      </c>
      <c r="E122" s="70">
        <f t="shared" si="72"/>
        <v>1000</v>
      </c>
      <c r="F122" s="72"/>
      <c r="G122" s="125"/>
      <c r="H122" s="129">
        <v>0</v>
      </c>
      <c r="I122" s="70">
        <f t="shared" si="73"/>
        <v>0</v>
      </c>
      <c r="J122" s="125"/>
      <c r="K122" s="129">
        <v>0</v>
      </c>
      <c r="L122" s="70">
        <f t="shared" si="74"/>
        <v>0</v>
      </c>
      <c r="M122" s="125"/>
      <c r="N122" s="129">
        <v>0</v>
      </c>
      <c r="O122" s="70">
        <f t="shared" si="75"/>
        <v>0</v>
      </c>
      <c r="P122" s="125"/>
      <c r="Q122" s="129">
        <v>0</v>
      </c>
      <c r="R122" s="70">
        <f t="shared" si="76"/>
        <v>0</v>
      </c>
      <c r="S122" s="125"/>
      <c r="T122" s="117">
        <f t="shared" si="65"/>
        <v>0</v>
      </c>
      <c r="U122" s="127">
        <f t="shared" si="77"/>
        <v>1000</v>
      </c>
      <c r="V122" s="188">
        <f t="shared" si="64"/>
        <v>0</v>
      </c>
    </row>
    <row r="123" spans="1:22" ht="18.75">
      <c r="A123" s="98"/>
      <c r="B123" s="79"/>
      <c r="C123" s="122" t="s">
        <v>380</v>
      </c>
      <c r="D123" s="129">
        <v>0</v>
      </c>
      <c r="E123" s="70">
        <f t="shared" si="72"/>
        <v>0</v>
      </c>
      <c r="F123" s="72"/>
      <c r="G123" s="125"/>
      <c r="H123" s="129">
        <v>0</v>
      </c>
      <c r="I123" s="70">
        <f t="shared" si="73"/>
        <v>0</v>
      </c>
      <c r="J123" s="125"/>
      <c r="K123" s="129">
        <v>0</v>
      </c>
      <c r="L123" s="70">
        <f t="shared" si="74"/>
        <v>0</v>
      </c>
      <c r="M123" s="125"/>
      <c r="N123" s="129">
        <v>0</v>
      </c>
      <c r="O123" s="70">
        <f t="shared" si="75"/>
        <v>0</v>
      </c>
      <c r="P123" s="125"/>
      <c r="Q123" s="129">
        <v>0</v>
      </c>
      <c r="R123" s="70">
        <f t="shared" si="76"/>
        <v>0</v>
      </c>
      <c r="S123" s="125"/>
      <c r="T123" s="117">
        <f t="shared" si="65"/>
        <v>0</v>
      </c>
      <c r="U123" s="127">
        <f t="shared" si="77"/>
        <v>0</v>
      </c>
      <c r="V123" s="188">
        <f t="shared" si="64"/>
        <v>0</v>
      </c>
    </row>
    <row r="124" spans="1:22" ht="18.75">
      <c r="A124" s="98"/>
      <c r="B124" s="79"/>
      <c r="C124" s="122" t="s">
        <v>384</v>
      </c>
      <c r="D124" s="129">
        <v>0</v>
      </c>
      <c r="E124" s="70">
        <f t="shared" si="72"/>
        <v>0</v>
      </c>
      <c r="F124" s="72"/>
      <c r="G124" s="125"/>
      <c r="H124" s="129">
        <v>0</v>
      </c>
      <c r="I124" s="70">
        <f t="shared" si="73"/>
        <v>0</v>
      </c>
      <c r="J124" s="125"/>
      <c r="K124" s="129">
        <v>0</v>
      </c>
      <c r="L124" s="70">
        <f t="shared" si="74"/>
        <v>0</v>
      </c>
      <c r="M124" s="125"/>
      <c r="N124" s="129">
        <v>0</v>
      </c>
      <c r="O124" s="70">
        <f t="shared" si="75"/>
        <v>0</v>
      </c>
      <c r="P124" s="125"/>
      <c r="Q124" s="129">
        <v>0</v>
      </c>
      <c r="R124" s="70">
        <f t="shared" si="76"/>
        <v>0</v>
      </c>
      <c r="S124" s="125"/>
      <c r="T124" s="117">
        <f t="shared" si="65"/>
        <v>0</v>
      </c>
      <c r="U124" s="127">
        <f t="shared" si="77"/>
        <v>0</v>
      </c>
      <c r="V124" s="188">
        <f t="shared" si="64"/>
        <v>0</v>
      </c>
    </row>
    <row r="125" spans="1:22" ht="18.75">
      <c r="A125" s="98"/>
      <c r="B125" s="79"/>
      <c r="C125" s="122">
        <v>519</v>
      </c>
      <c r="D125" s="129">
        <v>750</v>
      </c>
      <c r="E125" s="70">
        <f t="shared" si="72"/>
        <v>750</v>
      </c>
      <c r="F125" s="72"/>
      <c r="G125" s="125"/>
      <c r="H125" s="129">
        <v>0</v>
      </c>
      <c r="I125" s="70">
        <f t="shared" si="73"/>
        <v>0</v>
      </c>
      <c r="J125" s="125"/>
      <c r="K125" s="129">
        <v>0</v>
      </c>
      <c r="L125" s="70">
        <f t="shared" si="74"/>
        <v>0</v>
      </c>
      <c r="M125" s="125"/>
      <c r="N125" s="129">
        <v>0</v>
      </c>
      <c r="O125" s="70">
        <f t="shared" si="75"/>
        <v>0</v>
      </c>
      <c r="P125" s="125"/>
      <c r="Q125" s="129">
        <v>0</v>
      </c>
      <c r="R125" s="70">
        <f t="shared" si="76"/>
        <v>0</v>
      </c>
      <c r="S125" s="125"/>
      <c r="T125" s="117">
        <f t="shared" si="65"/>
        <v>0</v>
      </c>
      <c r="U125" s="127">
        <f t="shared" si="77"/>
        <v>750</v>
      </c>
      <c r="V125" s="188">
        <f t="shared" si="64"/>
        <v>0</v>
      </c>
    </row>
    <row r="126" spans="1:22" ht="18.75">
      <c r="A126" s="98"/>
      <c r="B126" s="79"/>
      <c r="C126" s="122" t="s">
        <v>425</v>
      </c>
      <c r="D126" s="129">
        <v>600</v>
      </c>
      <c r="E126" s="70">
        <f t="shared" si="72"/>
        <v>600</v>
      </c>
      <c r="F126" s="72"/>
      <c r="G126" s="125"/>
      <c r="H126" s="129">
        <v>0</v>
      </c>
      <c r="I126" s="70">
        <f t="shared" si="73"/>
        <v>0</v>
      </c>
      <c r="J126" s="125"/>
      <c r="K126" s="129">
        <v>0</v>
      </c>
      <c r="L126" s="70">
        <f t="shared" si="74"/>
        <v>0</v>
      </c>
      <c r="M126" s="125"/>
      <c r="N126" s="129">
        <v>0</v>
      </c>
      <c r="O126" s="70">
        <f t="shared" si="75"/>
        <v>0</v>
      </c>
      <c r="P126" s="125"/>
      <c r="Q126" s="129">
        <v>0</v>
      </c>
      <c r="R126" s="70">
        <f t="shared" si="76"/>
        <v>0</v>
      </c>
      <c r="S126" s="125"/>
      <c r="T126" s="117">
        <f t="shared" si="65"/>
        <v>0</v>
      </c>
      <c r="U126" s="127">
        <f t="shared" si="77"/>
        <v>600</v>
      </c>
      <c r="V126" s="188">
        <f t="shared" si="64"/>
        <v>0</v>
      </c>
    </row>
    <row r="127" spans="1:22" ht="18.75">
      <c r="A127" s="98"/>
      <c r="B127" s="79"/>
      <c r="C127" s="122">
        <v>324</v>
      </c>
      <c r="D127" s="129">
        <v>400</v>
      </c>
      <c r="E127" s="70">
        <f t="shared" si="72"/>
        <v>400</v>
      </c>
      <c r="F127" s="72"/>
      <c r="G127" s="125"/>
      <c r="H127" s="129">
        <v>0</v>
      </c>
      <c r="I127" s="70">
        <f t="shared" si="73"/>
        <v>0</v>
      </c>
      <c r="J127" s="125"/>
      <c r="K127" s="129">
        <v>0</v>
      </c>
      <c r="L127" s="70">
        <f t="shared" si="74"/>
        <v>0</v>
      </c>
      <c r="M127" s="125"/>
      <c r="N127" s="129">
        <v>0</v>
      </c>
      <c r="O127" s="70">
        <f t="shared" si="75"/>
        <v>0</v>
      </c>
      <c r="P127" s="125"/>
      <c r="Q127" s="129">
        <v>0</v>
      </c>
      <c r="R127" s="70">
        <f t="shared" si="76"/>
        <v>0</v>
      </c>
      <c r="S127" s="125"/>
      <c r="T127" s="117">
        <f t="shared" si="65"/>
        <v>0</v>
      </c>
      <c r="U127" s="127">
        <f t="shared" si="77"/>
        <v>400</v>
      </c>
      <c r="V127" s="188">
        <f t="shared" si="64"/>
        <v>0</v>
      </c>
    </row>
    <row r="128" spans="1:22" ht="18.75">
      <c r="A128" s="98"/>
      <c r="B128" s="79"/>
      <c r="C128" s="122">
        <v>503</v>
      </c>
      <c r="D128" s="129">
        <v>1000</v>
      </c>
      <c r="E128" s="70">
        <f t="shared" si="72"/>
        <v>1000</v>
      </c>
      <c r="F128" s="72"/>
      <c r="G128" s="125"/>
      <c r="H128" s="129">
        <v>0</v>
      </c>
      <c r="I128" s="70">
        <f t="shared" si="73"/>
        <v>0</v>
      </c>
      <c r="J128" s="125"/>
      <c r="K128" s="129">
        <v>0</v>
      </c>
      <c r="L128" s="70">
        <f t="shared" si="74"/>
        <v>0</v>
      </c>
      <c r="M128" s="125"/>
      <c r="N128" s="129">
        <v>0</v>
      </c>
      <c r="O128" s="70">
        <f t="shared" si="75"/>
        <v>0</v>
      </c>
      <c r="P128" s="125"/>
      <c r="Q128" s="129">
        <v>0</v>
      </c>
      <c r="R128" s="70">
        <f t="shared" si="76"/>
        <v>0</v>
      </c>
      <c r="S128" s="125"/>
      <c r="T128" s="117">
        <f t="shared" si="65"/>
        <v>0</v>
      </c>
      <c r="U128" s="127">
        <f t="shared" si="77"/>
        <v>1000</v>
      </c>
      <c r="V128" s="188">
        <f t="shared" si="64"/>
        <v>0</v>
      </c>
    </row>
    <row r="129" spans="1:22" ht="18.75">
      <c r="A129" s="98"/>
      <c r="B129" s="79"/>
      <c r="C129" s="122">
        <v>716</v>
      </c>
      <c r="D129" s="129">
        <v>250</v>
      </c>
      <c r="E129" s="70">
        <f t="shared" si="72"/>
        <v>250</v>
      </c>
      <c r="F129" s="72"/>
      <c r="G129" s="125"/>
      <c r="H129" s="129">
        <v>0</v>
      </c>
      <c r="I129" s="70">
        <f t="shared" si="73"/>
        <v>0</v>
      </c>
      <c r="J129" s="125"/>
      <c r="K129" s="129">
        <v>0</v>
      </c>
      <c r="L129" s="70">
        <f t="shared" si="74"/>
        <v>0</v>
      </c>
      <c r="M129" s="125"/>
      <c r="N129" s="129">
        <v>0</v>
      </c>
      <c r="O129" s="70">
        <f t="shared" si="75"/>
        <v>0</v>
      </c>
      <c r="P129" s="125"/>
      <c r="Q129" s="129">
        <v>0</v>
      </c>
      <c r="R129" s="70">
        <f t="shared" si="76"/>
        <v>0</v>
      </c>
      <c r="S129" s="125"/>
      <c r="T129" s="117">
        <f t="shared" si="65"/>
        <v>0</v>
      </c>
      <c r="U129" s="127">
        <f t="shared" si="77"/>
        <v>250</v>
      </c>
      <c r="V129" s="188">
        <f t="shared" si="64"/>
        <v>0</v>
      </c>
    </row>
    <row r="130" spans="1:22" s="12" customFormat="1" ht="22.5" customHeight="1">
      <c r="A130" s="88" t="s">
        <v>117</v>
      </c>
      <c r="B130" s="282" t="s">
        <v>118</v>
      </c>
      <c r="C130" s="283"/>
      <c r="D130" s="110">
        <f>SUM(D131:D133)</f>
        <v>12000</v>
      </c>
      <c r="E130" s="69" t="e">
        <f t="shared" ref="E130:U130" si="78">SUM(E131:E133)</f>
        <v>#REF!</v>
      </c>
      <c r="F130" s="69" t="e">
        <f t="shared" si="78"/>
        <v>#REF!</v>
      </c>
      <c r="G130" s="89" t="e">
        <f>SUM(G131:G133)</f>
        <v>#REF!</v>
      </c>
      <c r="H130" s="110">
        <f t="shared" si="78"/>
        <v>0</v>
      </c>
      <c r="I130" s="69" t="e">
        <f>SUM(I131:I133)</f>
        <v>#REF!</v>
      </c>
      <c r="J130" s="89" t="e">
        <f>SUM(J131:J133)</f>
        <v>#REF!</v>
      </c>
      <c r="K130" s="110">
        <f t="shared" si="78"/>
        <v>0</v>
      </c>
      <c r="L130" s="69" t="e">
        <f t="shared" si="78"/>
        <v>#REF!</v>
      </c>
      <c r="M130" s="89" t="e">
        <f t="shared" si="78"/>
        <v>#REF!</v>
      </c>
      <c r="N130" s="110">
        <f t="shared" si="78"/>
        <v>0</v>
      </c>
      <c r="O130" s="69" t="e">
        <f>SUM(O131:O133)</f>
        <v>#REF!</v>
      </c>
      <c r="P130" s="89" t="e">
        <f>SUM(P131:P133)</f>
        <v>#REF!</v>
      </c>
      <c r="Q130" s="110">
        <f t="shared" si="78"/>
        <v>0</v>
      </c>
      <c r="R130" s="69" t="e">
        <f t="shared" si="78"/>
        <v>#REF!</v>
      </c>
      <c r="S130" s="89" t="e">
        <f t="shared" si="78"/>
        <v>#REF!</v>
      </c>
      <c r="T130" s="110">
        <f t="shared" si="78"/>
        <v>0</v>
      </c>
      <c r="U130" s="89">
        <f t="shared" si="78"/>
        <v>12000</v>
      </c>
      <c r="V130" s="188" t="e">
        <f t="shared" si="64"/>
        <v>#REF!</v>
      </c>
    </row>
    <row r="131" spans="1:22" ht="16.5" customHeight="1">
      <c r="A131" s="148"/>
      <c r="B131" s="149"/>
      <c r="C131" s="122">
        <v>642</v>
      </c>
      <c r="D131" s="129">
        <v>2000</v>
      </c>
      <c r="E131" s="70">
        <f>D131-F131</f>
        <v>2000</v>
      </c>
      <c r="F131" s="72"/>
      <c r="G131" s="125"/>
      <c r="H131" s="129">
        <v>0</v>
      </c>
      <c r="I131" s="70">
        <f>H131-J131</f>
        <v>0</v>
      </c>
      <c r="J131" s="125"/>
      <c r="K131" s="129">
        <v>0</v>
      </c>
      <c r="L131" s="70">
        <f>K131-M131</f>
        <v>0</v>
      </c>
      <c r="M131" s="125"/>
      <c r="N131" s="129">
        <v>0</v>
      </c>
      <c r="O131" s="70">
        <f>N131-P131</f>
        <v>0</v>
      </c>
      <c r="P131" s="125"/>
      <c r="Q131" s="129">
        <v>0</v>
      </c>
      <c r="R131" s="70">
        <f>Q131-S131</f>
        <v>0</v>
      </c>
      <c r="S131" s="125"/>
      <c r="T131" s="117">
        <f t="shared" si="65"/>
        <v>0</v>
      </c>
      <c r="U131" s="127">
        <f>D131-T131</f>
        <v>2000</v>
      </c>
      <c r="V131" s="188">
        <f>G131-J131</f>
        <v>0</v>
      </c>
    </row>
    <row r="132" spans="1:22" ht="18.75">
      <c r="A132" s="148"/>
      <c r="B132" s="149"/>
      <c r="C132" s="122" t="s">
        <v>386</v>
      </c>
      <c r="D132" s="129">
        <v>2000</v>
      </c>
      <c r="E132" s="70">
        <f>D132-F132</f>
        <v>1965</v>
      </c>
      <c r="F132" s="193">
        <f>'ხელშეკრულებები '!G1523</f>
        <v>35</v>
      </c>
      <c r="G132" s="193">
        <f>'ხელშეკრულებები '!Y1523</f>
        <v>35</v>
      </c>
      <c r="H132" s="129">
        <v>0</v>
      </c>
      <c r="I132" s="70">
        <f>H132-J132</f>
        <v>-35</v>
      </c>
      <c r="J132" s="193">
        <f>'ხელშეკრულებები '!Q1523</f>
        <v>35</v>
      </c>
      <c r="K132" s="129">
        <v>0</v>
      </c>
      <c r="L132" s="70">
        <f>K132-M132</f>
        <v>0</v>
      </c>
      <c r="M132" s="193">
        <f>'ხელშეკრულებები '!S1523</f>
        <v>0</v>
      </c>
      <c r="N132" s="129">
        <v>0</v>
      </c>
      <c r="O132" s="70">
        <f>N132-P132</f>
        <v>0</v>
      </c>
      <c r="P132" s="193">
        <f>'ხელშეკრულებები '!U1523</f>
        <v>0</v>
      </c>
      <c r="Q132" s="129">
        <v>0</v>
      </c>
      <c r="R132" s="70">
        <f>Q132-S132</f>
        <v>0</v>
      </c>
      <c r="S132" s="193">
        <f>'ხელშეკრულებები '!W1523</f>
        <v>0</v>
      </c>
      <c r="T132" s="117">
        <f t="shared" si="65"/>
        <v>0</v>
      </c>
      <c r="U132" s="127">
        <f>D132-T132</f>
        <v>2000</v>
      </c>
      <c r="V132" s="188">
        <f t="shared" ref="V132:V144" si="79">G132-J132</f>
        <v>0</v>
      </c>
    </row>
    <row r="133" spans="1:22" ht="18.75">
      <c r="A133" s="148"/>
      <c r="B133" s="27"/>
      <c r="C133" s="122">
        <v>724</v>
      </c>
      <c r="D133" s="129">
        <v>8000</v>
      </c>
      <c r="E133" s="70" t="e">
        <f>D133-F133</f>
        <v>#REF!</v>
      </c>
      <c r="F133" s="193" t="e">
        <f>'ხელშეკრულებები '!#REF!+'ხელშეკრულებები '!#REF!</f>
        <v>#REF!</v>
      </c>
      <c r="G133" s="193" t="e">
        <f>'ხელშეკრულებები '!#REF!+'ხელშეკრულებები '!#REF!</f>
        <v>#REF!</v>
      </c>
      <c r="H133" s="129">
        <v>0</v>
      </c>
      <c r="I133" s="70" t="e">
        <f>H133-J133</f>
        <v>#REF!</v>
      </c>
      <c r="J133" s="193" t="e">
        <f>'ხელშეკრულებები '!#REF!+'ხელშეკრულებები '!#REF!</f>
        <v>#REF!</v>
      </c>
      <c r="K133" s="129">
        <v>0</v>
      </c>
      <c r="L133" s="70" t="e">
        <f>K133-M133</f>
        <v>#REF!</v>
      </c>
      <c r="M133" s="193" t="e">
        <f>'ხელშეკრულებები '!#REF!+'ხელშეკრულებები '!#REF!</f>
        <v>#REF!</v>
      </c>
      <c r="N133" s="129">
        <v>0</v>
      </c>
      <c r="O133" s="70" t="e">
        <f>N133-P133</f>
        <v>#REF!</v>
      </c>
      <c r="P133" s="193" t="e">
        <f>'ხელშეკრულებები '!#REF!+'ხელშეკრულებები '!#REF!</f>
        <v>#REF!</v>
      </c>
      <c r="Q133" s="129">
        <v>0</v>
      </c>
      <c r="R133" s="70" t="e">
        <f>Q133-S133</f>
        <v>#REF!</v>
      </c>
      <c r="S133" s="193" t="e">
        <f>'ხელშეკრულებები '!#REF!+'ხელშეკრულებები '!#REF!</f>
        <v>#REF!</v>
      </c>
      <c r="T133" s="117">
        <f t="shared" si="65"/>
        <v>0</v>
      </c>
      <c r="U133" s="127">
        <f>D133-T133</f>
        <v>8000</v>
      </c>
      <c r="V133" s="188" t="e">
        <f t="shared" si="79"/>
        <v>#REF!</v>
      </c>
    </row>
    <row r="134" spans="1:22" s="12" customFormat="1" ht="27.75" customHeight="1">
      <c r="A134" s="88" t="s">
        <v>119</v>
      </c>
      <c r="B134" s="282" t="s">
        <v>120</v>
      </c>
      <c r="C134" s="283"/>
      <c r="D134" s="110">
        <f t="shared" ref="D134:U134" si="80">D135</f>
        <v>2000</v>
      </c>
      <c r="E134" s="69">
        <f t="shared" si="80"/>
        <v>2000</v>
      </c>
      <c r="F134" s="69">
        <f t="shared" si="80"/>
        <v>0</v>
      </c>
      <c r="G134" s="89">
        <f t="shared" si="80"/>
        <v>0</v>
      </c>
      <c r="H134" s="110">
        <f t="shared" si="80"/>
        <v>0</v>
      </c>
      <c r="I134" s="69">
        <f t="shared" si="80"/>
        <v>0</v>
      </c>
      <c r="J134" s="89">
        <f t="shared" si="80"/>
        <v>0</v>
      </c>
      <c r="K134" s="110">
        <f t="shared" si="80"/>
        <v>0</v>
      </c>
      <c r="L134" s="69">
        <f t="shared" si="80"/>
        <v>0</v>
      </c>
      <c r="M134" s="89">
        <f t="shared" si="80"/>
        <v>0</v>
      </c>
      <c r="N134" s="110">
        <f t="shared" si="80"/>
        <v>0</v>
      </c>
      <c r="O134" s="69">
        <f t="shared" si="80"/>
        <v>0</v>
      </c>
      <c r="P134" s="89">
        <f t="shared" si="80"/>
        <v>0</v>
      </c>
      <c r="Q134" s="110">
        <f t="shared" si="80"/>
        <v>0</v>
      </c>
      <c r="R134" s="69">
        <f t="shared" si="80"/>
        <v>0</v>
      </c>
      <c r="S134" s="89">
        <f t="shared" si="80"/>
        <v>0</v>
      </c>
      <c r="T134" s="110">
        <f t="shared" si="80"/>
        <v>0</v>
      </c>
      <c r="U134" s="89">
        <f t="shared" si="80"/>
        <v>2000</v>
      </c>
      <c r="V134" s="188">
        <f t="shared" si="79"/>
        <v>0</v>
      </c>
    </row>
    <row r="135" spans="1:22" ht="18.75">
      <c r="A135" s="98"/>
      <c r="B135" s="79"/>
      <c r="C135" s="123">
        <v>641</v>
      </c>
      <c r="D135" s="129">
        <v>2000</v>
      </c>
      <c r="E135" s="70">
        <f>D135-F135</f>
        <v>2000</v>
      </c>
      <c r="F135" s="72"/>
      <c r="G135" s="125"/>
      <c r="H135" s="129">
        <v>0</v>
      </c>
      <c r="I135" s="70">
        <f>H135-J135</f>
        <v>0</v>
      </c>
      <c r="J135" s="125"/>
      <c r="K135" s="129">
        <v>0</v>
      </c>
      <c r="L135" s="70">
        <f>K135-M135</f>
        <v>0</v>
      </c>
      <c r="M135" s="125"/>
      <c r="N135" s="129">
        <v>0</v>
      </c>
      <c r="O135" s="70">
        <f>N135-P135</f>
        <v>0</v>
      </c>
      <c r="P135" s="125"/>
      <c r="Q135" s="129">
        <v>0</v>
      </c>
      <c r="R135" s="70">
        <f>Q135-S135</f>
        <v>0</v>
      </c>
      <c r="S135" s="125"/>
      <c r="T135" s="117">
        <f t="shared" si="65"/>
        <v>0</v>
      </c>
      <c r="U135" s="127">
        <f>D135-T135</f>
        <v>2000</v>
      </c>
      <c r="V135" s="188">
        <f t="shared" si="79"/>
        <v>0</v>
      </c>
    </row>
    <row r="136" spans="1:22" s="12" customFormat="1" ht="26.25" customHeight="1">
      <c r="A136" s="88" t="s">
        <v>250</v>
      </c>
      <c r="B136" s="147" t="s">
        <v>301</v>
      </c>
      <c r="C136" s="89"/>
      <c r="D136" s="110">
        <f>SUM(D137:D142)</f>
        <v>220000</v>
      </c>
      <c r="E136" s="69">
        <f t="shared" ref="E136:U136" si="81">SUM(E137:E142)</f>
        <v>218020</v>
      </c>
      <c r="F136" s="69">
        <f t="shared" si="81"/>
        <v>1980</v>
      </c>
      <c r="G136" s="89">
        <f>SUM(G137:G142)</f>
        <v>1122</v>
      </c>
      <c r="H136" s="110">
        <f t="shared" si="81"/>
        <v>0</v>
      </c>
      <c r="I136" s="69">
        <f>SUM(I137:I142)</f>
        <v>-330</v>
      </c>
      <c r="J136" s="89">
        <f>SUM(J137:J142)</f>
        <v>330</v>
      </c>
      <c r="K136" s="110">
        <f t="shared" si="81"/>
        <v>0</v>
      </c>
      <c r="L136" s="69">
        <f t="shared" si="81"/>
        <v>-792</v>
      </c>
      <c r="M136" s="89">
        <f t="shared" si="81"/>
        <v>792</v>
      </c>
      <c r="N136" s="110">
        <f t="shared" si="81"/>
        <v>0</v>
      </c>
      <c r="O136" s="69">
        <f>SUM(O137:O142)</f>
        <v>0</v>
      </c>
      <c r="P136" s="89">
        <f>SUM(P137:P142)</f>
        <v>0</v>
      </c>
      <c r="Q136" s="110">
        <f t="shared" si="81"/>
        <v>0</v>
      </c>
      <c r="R136" s="69">
        <f t="shared" si="81"/>
        <v>0</v>
      </c>
      <c r="S136" s="89">
        <f t="shared" si="81"/>
        <v>0</v>
      </c>
      <c r="T136" s="110">
        <f t="shared" si="81"/>
        <v>0</v>
      </c>
      <c r="U136" s="89">
        <f t="shared" si="81"/>
        <v>220000</v>
      </c>
      <c r="V136" s="188">
        <f t="shared" si="79"/>
        <v>792</v>
      </c>
    </row>
    <row r="137" spans="1:22" ht="34.5" customHeight="1">
      <c r="A137" s="98" t="s">
        <v>247</v>
      </c>
      <c r="B137" s="79" t="s">
        <v>252</v>
      </c>
      <c r="C137" s="123"/>
      <c r="D137" s="108">
        <v>88000</v>
      </c>
      <c r="E137" s="70">
        <f t="shared" ref="E137:E144" si="82">D137-F137</f>
        <v>88000</v>
      </c>
      <c r="F137" s="72"/>
      <c r="G137" s="125"/>
      <c r="H137" s="108">
        <v>0</v>
      </c>
      <c r="I137" s="70">
        <f t="shared" ref="I137:I144" si="83">H137-J137</f>
        <v>0</v>
      </c>
      <c r="J137" s="125"/>
      <c r="K137" s="108">
        <v>0</v>
      </c>
      <c r="L137" s="70">
        <f t="shared" ref="L137:L144" si="84">K137-M137</f>
        <v>0</v>
      </c>
      <c r="M137" s="125"/>
      <c r="N137" s="108">
        <v>0</v>
      </c>
      <c r="O137" s="70">
        <f t="shared" ref="O137:O144" si="85">N137-P137</f>
        <v>0</v>
      </c>
      <c r="P137" s="125"/>
      <c r="Q137" s="108">
        <v>0</v>
      </c>
      <c r="R137" s="70">
        <f t="shared" ref="R137:R144" si="86">Q137-S137</f>
        <v>0</v>
      </c>
      <c r="S137" s="125"/>
      <c r="T137" s="111">
        <f t="shared" si="65"/>
        <v>0</v>
      </c>
      <c r="U137" s="90">
        <f t="shared" ref="U137:U144" si="87">D137-T137</f>
        <v>88000</v>
      </c>
      <c r="V137" s="188">
        <f t="shared" si="79"/>
        <v>0</v>
      </c>
    </row>
    <row r="138" spans="1:22" ht="27" customHeight="1">
      <c r="A138" s="98" t="s">
        <v>248</v>
      </c>
      <c r="B138" s="79" t="s">
        <v>253</v>
      </c>
      <c r="C138" s="123"/>
      <c r="D138" s="108">
        <v>60000</v>
      </c>
      <c r="E138" s="70">
        <f t="shared" si="82"/>
        <v>60000</v>
      </c>
      <c r="F138" s="72"/>
      <c r="G138" s="125"/>
      <c r="H138" s="108">
        <v>0</v>
      </c>
      <c r="I138" s="70">
        <f t="shared" si="83"/>
        <v>0</v>
      </c>
      <c r="J138" s="125"/>
      <c r="K138" s="108">
        <v>0</v>
      </c>
      <c r="L138" s="70">
        <f t="shared" si="84"/>
        <v>0</v>
      </c>
      <c r="M138" s="125"/>
      <c r="N138" s="108">
        <v>0</v>
      </c>
      <c r="O138" s="70">
        <f t="shared" si="85"/>
        <v>0</v>
      </c>
      <c r="P138" s="125"/>
      <c r="Q138" s="108">
        <v>0</v>
      </c>
      <c r="R138" s="70">
        <f t="shared" si="86"/>
        <v>0</v>
      </c>
      <c r="S138" s="125"/>
      <c r="T138" s="111">
        <f t="shared" si="65"/>
        <v>0</v>
      </c>
      <c r="U138" s="90">
        <f t="shared" si="87"/>
        <v>60000</v>
      </c>
      <c r="V138" s="188">
        <f t="shared" si="79"/>
        <v>0</v>
      </c>
    </row>
    <row r="139" spans="1:22" ht="47.25" customHeight="1">
      <c r="A139" s="98" t="s">
        <v>249</v>
      </c>
      <c r="B139" s="79" t="s">
        <v>254</v>
      </c>
      <c r="C139" s="123"/>
      <c r="D139" s="108">
        <v>67000</v>
      </c>
      <c r="E139" s="70">
        <f t="shared" si="82"/>
        <v>67000</v>
      </c>
      <c r="F139" s="72"/>
      <c r="G139" s="125"/>
      <c r="H139" s="108">
        <v>0</v>
      </c>
      <c r="I139" s="70">
        <f t="shared" si="83"/>
        <v>0</v>
      </c>
      <c r="J139" s="125"/>
      <c r="K139" s="108">
        <v>0</v>
      </c>
      <c r="L139" s="70">
        <f t="shared" si="84"/>
        <v>0</v>
      </c>
      <c r="M139" s="125"/>
      <c r="N139" s="108">
        <v>0</v>
      </c>
      <c r="O139" s="70">
        <f t="shared" si="85"/>
        <v>0</v>
      </c>
      <c r="P139" s="125"/>
      <c r="Q139" s="108">
        <v>0</v>
      </c>
      <c r="R139" s="70">
        <f t="shared" si="86"/>
        <v>0</v>
      </c>
      <c r="S139" s="125"/>
      <c r="T139" s="111">
        <f t="shared" si="65"/>
        <v>0</v>
      </c>
      <c r="U139" s="90">
        <f t="shared" si="87"/>
        <v>67000</v>
      </c>
      <c r="V139" s="188">
        <f t="shared" si="79"/>
        <v>0</v>
      </c>
    </row>
    <row r="140" spans="1:22" ht="46.5" customHeight="1">
      <c r="A140" s="98" t="s">
        <v>224</v>
      </c>
      <c r="B140" s="79" t="s">
        <v>255</v>
      </c>
      <c r="C140" s="122"/>
      <c r="D140" s="129">
        <v>0</v>
      </c>
      <c r="E140" s="70">
        <f t="shared" si="82"/>
        <v>0</v>
      </c>
      <c r="F140" s="72"/>
      <c r="G140" s="125"/>
      <c r="H140" s="129">
        <v>0</v>
      </c>
      <c r="I140" s="70">
        <f t="shared" si="83"/>
        <v>0</v>
      </c>
      <c r="J140" s="125"/>
      <c r="K140" s="129">
        <v>0</v>
      </c>
      <c r="L140" s="70">
        <f t="shared" si="84"/>
        <v>0</v>
      </c>
      <c r="M140" s="125"/>
      <c r="N140" s="129">
        <v>0</v>
      </c>
      <c r="O140" s="70">
        <f t="shared" si="85"/>
        <v>0</v>
      </c>
      <c r="P140" s="125"/>
      <c r="Q140" s="129">
        <v>0</v>
      </c>
      <c r="R140" s="70">
        <f t="shared" si="86"/>
        <v>0</v>
      </c>
      <c r="S140" s="125"/>
      <c r="T140" s="117">
        <f t="shared" si="65"/>
        <v>0</v>
      </c>
      <c r="U140" s="127">
        <f t="shared" si="87"/>
        <v>0</v>
      </c>
      <c r="V140" s="188">
        <f t="shared" si="79"/>
        <v>0</v>
      </c>
    </row>
    <row r="141" spans="1:22" ht="66.75" customHeight="1">
      <c r="A141" s="98" t="s">
        <v>121</v>
      </c>
      <c r="B141" s="79" t="s">
        <v>256</v>
      </c>
      <c r="C141" s="122" t="s">
        <v>122</v>
      </c>
      <c r="D141" s="129">
        <v>5000</v>
      </c>
      <c r="E141" s="70">
        <f t="shared" si="82"/>
        <v>3020</v>
      </c>
      <c r="F141" s="193">
        <f>'ხელშეკრულებები '!G6</f>
        <v>1980</v>
      </c>
      <c r="G141" s="193">
        <f>'ხელშეკრულებები '!Y6</f>
        <v>1122</v>
      </c>
      <c r="H141" s="129">
        <v>0</v>
      </c>
      <c r="I141" s="70">
        <f t="shared" si="83"/>
        <v>-330</v>
      </c>
      <c r="J141" s="193">
        <f>'ხელშეკრულებები '!Q6</f>
        <v>330</v>
      </c>
      <c r="K141" s="129">
        <v>0</v>
      </c>
      <c r="L141" s="70">
        <f t="shared" si="84"/>
        <v>-792</v>
      </c>
      <c r="M141" s="193">
        <f>'ხელშეკრულებები '!S6</f>
        <v>792</v>
      </c>
      <c r="N141" s="129">
        <v>0</v>
      </c>
      <c r="O141" s="70">
        <f t="shared" si="85"/>
        <v>0</v>
      </c>
      <c r="P141" s="193">
        <f>'ხელშეკრულებები '!U6</f>
        <v>0</v>
      </c>
      <c r="Q141" s="129">
        <v>0</v>
      </c>
      <c r="R141" s="70">
        <f t="shared" si="86"/>
        <v>0</v>
      </c>
      <c r="S141" s="193">
        <f>'ხელშეკრულებები '!W6</f>
        <v>0</v>
      </c>
      <c r="T141" s="117">
        <f t="shared" si="65"/>
        <v>0</v>
      </c>
      <c r="U141" s="127">
        <f t="shared" si="87"/>
        <v>5000</v>
      </c>
      <c r="V141" s="188">
        <f t="shared" si="79"/>
        <v>792</v>
      </c>
    </row>
    <row r="142" spans="1:22" ht="51.75" customHeight="1">
      <c r="A142" s="98" t="s">
        <v>251</v>
      </c>
      <c r="B142" s="79" t="s">
        <v>273</v>
      </c>
      <c r="C142" s="123"/>
      <c r="D142" s="129">
        <v>0</v>
      </c>
      <c r="E142" s="70">
        <f t="shared" si="82"/>
        <v>0</v>
      </c>
      <c r="F142" s="72"/>
      <c r="G142" s="125"/>
      <c r="H142" s="129">
        <v>0</v>
      </c>
      <c r="I142" s="70">
        <f t="shared" si="83"/>
        <v>0</v>
      </c>
      <c r="J142" s="125"/>
      <c r="K142" s="129">
        <v>0</v>
      </c>
      <c r="L142" s="70">
        <f t="shared" si="84"/>
        <v>0</v>
      </c>
      <c r="M142" s="125"/>
      <c r="N142" s="129">
        <v>0</v>
      </c>
      <c r="O142" s="70">
        <f t="shared" si="85"/>
        <v>0</v>
      </c>
      <c r="P142" s="125"/>
      <c r="Q142" s="129">
        <v>0</v>
      </c>
      <c r="R142" s="70">
        <f t="shared" si="86"/>
        <v>0</v>
      </c>
      <c r="S142" s="125"/>
      <c r="T142" s="117">
        <f t="shared" si="65"/>
        <v>0</v>
      </c>
      <c r="U142" s="127">
        <f t="shared" si="87"/>
        <v>0</v>
      </c>
      <c r="V142" s="188">
        <f t="shared" si="79"/>
        <v>0</v>
      </c>
    </row>
    <row r="143" spans="1:22" s="12" customFormat="1" ht="63" customHeight="1">
      <c r="A143" s="85" t="s">
        <v>257</v>
      </c>
      <c r="B143" s="104" t="s">
        <v>279</v>
      </c>
      <c r="C143" s="123"/>
      <c r="D143" s="129">
        <v>0</v>
      </c>
      <c r="E143" s="70">
        <f t="shared" si="82"/>
        <v>0</v>
      </c>
      <c r="F143" s="72"/>
      <c r="G143" s="125"/>
      <c r="H143" s="129">
        <v>0</v>
      </c>
      <c r="I143" s="70">
        <f t="shared" si="83"/>
        <v>0</v>
      </c>
      <c r="J143" s="125"/>
      <c r="K143" s="129">
        <v>0</v>
      </c>
      <c r="L143" s="70">
        <f t="shared" si="84"/>
        <v>0</v>
      </c>
      <c r="M143" s="125"/>
      <c r="N143" s="129">
        <v>0</v>
      </c>
      <c r="O143" s="70">
        <f t="shared" si="85"/>
        <v>0</v>
      </c>
      <c r="P143" s="125"/>
      <c r="Q143" s="129">
        <v>0</v>
      </c>
      <c r="R143" s="70">
        <f t="shared" si="86"/>
        <v>0</v>
      </c>
      <c r="S143" s="125"/>
      <c r="T143" s="118">
        <f t="shared" si="65"/>
        <v>0</v>
      </c>
      <c r="U143" s="127">
        <f t="shared" si="87"/>
        <v>0</v>
      </c>
      <c r="V143" s="188">
        <f t="shared" si="79"/>
        <v>0</v>
      </c>
    </row>
    <row r="144" spans="1:22" s="12" customFormat="1" ht="41.25" customHeight="1">
      <c r="A144" s="85" t="s">
        <v>258</v>
      </c>
      <c r="B144" s="104" t="s">
        <v>259</v>
      </c>
      <c r="C144" s="123">
        <v>999</v>
      </c>
      <c r="D144" s="129">
        <v>3000</v>
      </c>
      <c r="E144" s="70">
        <f t="shared" si="82"/>
        <v>3000</v>
      </c>
      <c r="F144" s="72"/>
      <c r="G144" s="125"/>
      <c r="H144" s="129">
        <v>0</v>
      </c>
      <c r="I144" s="70">
        <f t="shared" si="83"/>
        <v>0</v>
      </c>
      <c r="J144" s="125"/>
      <c r="K144" s="129">
        <v>0</v>
      </c>
      <c r="L144" s="70">
        <f t="shared" si="84"/>
        <v>0</v>
      </c>
      <c r="M144" s="125"/>
      <c r="N144" s="129">
        <v>0</v>
      </c>
      <c r="O144" s="70">
        <f t="shared" si="85"/>
        <v>0</v>
      </c>
      <c r="P144" s="125"/>
      <c r="Q144" s="129">
        <v>0</v>
      </c>
      <c r="R144" s="70">
        <f t="shared" si="86"/>
        <v>0</v>
      </c>
      <c r="S144" s="125"/>
      <c r="T144" s="118">
        <f t="shared" si="65"/>
        <v>0</v>
      </c>
      <c r="U144" s="127">
        <f t="shared" si="87"/>
        <v>3000</v>
      </c>
      <c r="V144" s="188">
        <f t="shared" si="79"/>
        <v>0</v>
      </c>
    </row>
    <row r="145" spans="1:24" s="12" customFormat="1" ht="28.5" customHeight="1">
      <c r="A145" s="86" t="s">
        <v>260</v>
      </c>
      <c r="B145" s="33" t="s">
        <v>262</v>
      </c>
      <c r="C145" s="87"/>
      <c r="D145" s="109">
        <f>D146</f>
        <v>5000</v>
      </c>
      <c r="E145" s="34">
        <f t="shared" ref="E145:U145" si="88">E146</f>
        <v>5000</v>
      </c>
      <c r="F145" s="34">
        <f t="shared" si="88"/>
        <v>0</v>
      </c>
      <c r="G145" s="87">
        <f t="shared" si="88"/>
        <v>0</v>
      </c>
      <c r="H145" s="109">
        <f t="shared" si="88"/>
        <v>0</v>
      </c>
      <c r="I145" s="34">
        <f t="shared" si="88"/>
        <v>0</v>
      </c>
      <c r="J145" s="87">
        <f t="shared" si="88"/>
        <v>0</v>
      </c>
      <c r="K145" s="109">
        <f t="shared" si="88"/>
        <v>0</v>
      </c>
      <c r="L145" s="34">
        <f t="shared" si="88"/>
        <v>0</v>
      </c>
      <c r="M145" s="87">
        <f t="shared" si="88"/>
        <v>0</v>
      </c>
      <c r="N145" s="109">
        <f t="shared" si="88"/>
        <v>0</v>
      </c>
      <c r="O145" s="34">
        <f t="shared" si="88"/>
        <v>0</v>
      </c>
      <c r="P145" s="87">
        <f t="shared" si="88"/>
        <v>0</v>
      </c>
      <c r="Q145" s="109">
        <f t="shared" si="88"/>
        <v>0</v>
      </c>
      <c r="R145" s="34">
        <f t="shared" si="88"/>
        <v>0</v>
      </c>
      <c r="S145" s="87">
        <f t="shared" si="88"/>
        <v>0</v>
      </c>
      <c r="T145" s="109">
        <f t="shared" si="88"/>
        <v>0</v>
      </c>
      <c r="U145" s="87">
        <f t="shared" si="88"/>
        <v>5000</v>
      </c>
      <c r="V145" s="188">
        <f>G145-J145</f>
        <v>0</v>
      </c>
    </row>
    <row r="146" spans="1:24" s="12" customFormat="1" ht="25.5" customHeight="1">
      <c r="A146" s="98"/>
      <c r="B146" s="150"/>
      <c r="C146" s="122" t="s">
        <v>169</v>
      </c>
      <c r="D146" s="129">
        <v>5000</v>
      </c>
      <c r="E146" s="70">
        <f>D146-F146</f>
        <v>5000</v>
      </c>
      <c r="F146" s="72"/>
      <c r="G146" s="125"/>
      <c r="H146" s="129">
        <v>0</v>
      </c>
      <c r="I146" s="70">
        <f>H146-J146</f>
        <v>0</v>
      </c>
      <c r="J146" s="125"/>
      <c r="K146" s="129">
        <v>0</v>
      </c>
      <c r="L146" s="70">
        <f>K146-M146</f>
        <v>0</v>
      </c>
      <c r="M146" s="125"/>
      <c r="N146" s="129">
        <v>0</v>
      </c>
      <c r="O146" s="70">
        <f>N146-P146</f>
        <v>0</v>
      </c>
      <c r="P146" s="125"/>
      <c r="Q146" s="129">
        <v>0</v>
      </c>
      <c r="R146" s="70">
        <f>Q146-S146</f>
        <v>0</v>
      </c>
      <c r="S146" s="125"/>
      <c r="T146" s="118">
        <f>H146+K146+N146+Q146</f>
        <v>0</v>
      </c>
      <c r="U146" s="127">
        <f>D146-T146</f>
        <v>5000</v>
      </c>
      <c r="V146" s="188">
        <f t="shared" ref="V146:V164" si="89">G146-J146</f>
        <v>0</v>
      </c>
    </row>
    <row r="147" spans="1:24" s="12" customFormat="1" ht="24" customHeight="1">
      <c r="A147" s="86" t="s">
        <v>261</v>
      </c>
      <c r="B147" s="33" t="s">
        <v>263</v>
      </c>
      <c r="C147" s="87"/>
      <c r="D147" s="109">
        <v>1344</v>
      </c>
      <c r="E147" s="34">
        <f>D147-F147</f>
        <v>1344</v>
      </c>
      <c r="F147" s="34">
        <f t="shared" ref="F147:U147" si="90">F148</f>
        <v>0</v>
      </c>
      <c r="G147" s="87">
        <f t="shared" si="90"/>
        <v>0</v>
      </c>
      <c r="H147" s="34">
        <f t="shared" si="90"/>
        <v>0</v>
      </c>
      <c r="I147" s="34">
        <f t="shared" si="90"/>
        <v>0</v>
      </c>
      <c r="J147" s="87">
        <f t="shared" si="90"/>
        <v>0</v>
      </c>
      <c r="K147" s="186">
        <f t="shared" si="90"/>
        <v>0</v>
      </c>
      <c r="L147" s="185">
        <f t="shared" si="90"/>
        <v>0</v>
      </c>
      <c r="M147" s="185">
        <f t="shared" si="90"/>
        <v>0</v>
      </c>
      <c r="N147" s="186">
        <f t="shared" si="90"/>
        <v>0</v>
      </c>
      <c r="O147" s="34">
        <f t="shared" si="90"/>
        <v>0</v>
      </c>
      <c r="P147" s="185">
        <f t="shared" si="90"/>
        <v>0</v>
      </c>
      <c r="Q147" s="186">
        <f t="shared" si="90"/>
        <v>0</v>
      </c>
      <c r="R147" s="185">
        <f t="shared" si="90"/>
        <v>0</v>
      </c>
      <c r="S147" s="185">
        <f t="shared" si="90"/>
        <v>0</v>
      </c>
      <c r="T147" s="109">
        <f t="shared" si="90"/>
        <v>0</v>
      </c>
      <c r="U147" s="109">
        <f t="shared" si="90"/>
        <v>1344</v>
      </c>
      <c r="V147" s="188">
        <f t="shared" si="89"/>
        <v>0</v>
      </c>
    </row>
    <row r="148" spans="1:24" s="12" customFormat="1" ht="24.75" customHeight="1">
      <c r="A148" s="98"/>
      <c r="B148" s="150"/>
      <c r="C148" s="122" t="s">
        <v>430</v>
      </c>
      <c r="D148" s="129">
        <v>1344</v>
      </c>
      <c r="E148" s="70">
        <f>D148-F148</f>
        <v>1344</v>
      </c>
      <c r="F148" s="72"/>
      <c r="G148" s="125"/>
      <c r="H148" s="129">
        <v>0</v>
      </c>
      <c r="I148" s="70">
        <f>H148-J148</f>
        <v>0</v>
      </c>
      <c r="J148" s="125"/>
      <c r="K148" s="129">
        <v>0</v>
      </c>
      <c r="L148" s="70">
        <f>K148-M148</f>
        <v>0</v>
      </c>
      <c r="M148" s="125"/>
      <c r="N148" s="129">
        <v>0</v>
      </c>
      <c r="O148" s="70">
        <f>N148-P148</f>
        <v>0</v>
      </c>
      <c r="P148" s="125"/>
      <c r="Q148" s="129">
        <v>0</v>
      </c>
      <c r="R148" s="70">
        <f>Q148-S148</f>
        <v>0</v>
      </c>
      <c r="S148" s="125"/>
      <c r="T148" s="118">
        <f>H148+K148+N148+Q148</f>
        <v>0</v>
      </c>
      <c r="U148" s="127">
        <f>D148-T148</f>
        <v>1344</v>
      </c>
      <c r="V148" s="188">
        <f t="shared" si="89"/>
        <v>0</v>
      </c>
    </row>
    <row r="149" spans="1:24" s="12" customFormat="1" ht="28.5" customHeight="1">
      <c r="A149" s="86" t="s">
        <v>223</v>
      </c>
      <c r="B149" s="33" t="s">
        <v>123</v>
      </c>
      <c r="C149" s="87"/>
      <c r="D149" s="109">
        <f t="shared" ref="D149:U149" si="91">SUM(D150:D163)</f>
        <v>1030000</v>
      </c>
      <c r="E149" s="34" t="e">
        <f t="shared" si="91"/>
        <v>#REF!</v>
      </c>
      <c r="F149" s="34" t="e">
        <f t="shared" si="91"/>
        <v>#REF!</v>
      </c>
      <c r="G149" s="87" t="e">
        <f t="shared" si="91"/>
        <v>#REF!</v>
      </c>
      <c r="H149" s="109">
        <f t="shared" si="91"/>
        <v>0</v>
      </c>
      <c r="I149" s="202" t="e">
        <f t="shared" si="91"/>
        <v>#REF!</v>
      </c>
      <c r="J149" s="87" t="e">
        <f t="shared" si="91"/>
        <v>#REF!</v>
      </c>
      <c r="K149" s="109">
        <f t="shared" si="91"/>
        <v>0</v>
      </c>
      <c r="L149" s="34" t="e">
        <f t="shared" si="91"/>
        <v>#REF!</v>
      </c>
      <c r="M149" s="87" t="e">
        <f t="shared" si="91"/>
        <v>#REF!</v>
      </c>
      <c r="N149" s="109">
        <f t="shared" si="91"/>
        <v>0</v>
      </c>
      <c r="O149" s="34" t="e">
        <f t="shared" si="91"/>
        <v>#REF!</v>
      </c>
      <c r="P149" s="87" t="e">
        <f t="shared" si="91"/>
        <v>#REF!</v>
      </c>
      <c r="Q149" s="109">
        <f t="shared" si="91"/>
        <v>0</v>
      </c>
      <c r="R149" s="34" t="e">
        <f t="shared" si="91"/>
        <v>#REF!</v>
      </c>
      <c r="S149" s="87" t="e">
        <f t="shared" si="91"/>
        <v>#REF!</v>
      </c>
      <c r="T149" s="109">
        <f t="shared" si="91"/>
        <v>0</v>
      </c>
      <c r="U149" s="87">
        <f t="shared" si="91"/>
        <v>1030000</v>
      </c>
      <c r="V149" s="188" t="e">
        <f t="shared" si="89"/>
        <v>#REF!</v>
      </c>
    </row>
    <row r="150" spans="1:24" ht="18.75">
      <c r="A150" s="287"/>
      <c r="B150" s="309"/>
      <c r="C150" s="122" t="s">
        <v>378</v>
      </c>
      <c r="D150" s="129">
        <v>500</v>
      </c>
      <c r="E150" s="70">
        <f t="shared" ref="E150:E163" si="92">D150-F150</f>
        <v>500</v>
      </c>
      <c r="F150" s="72"/>
      <c r="G150" s="125"/>
      <c r="H150" s="129">
        <v>0</v>
      </c>
      <c r="I150" s="70">
        <f t="shared" ref="I150:I163" si="93">H150-J150</f>
        <v>0</v>
      </c>
      <c r="J150" s="125"/>
      <c r="K150" s="129">
        <v>0</v>
      </c>
      <c r="L150" s="70">
        <f t="shared" ref="L150:L163" si="94">K150-M150</f>
        <v>0</v>
      </c>
      <c r="M150" s="125"/>
      <c r="N150" s="129">
        <v>0</v>
      </c>
      <c r="O150" s="70">
        <f t="shared" ref="O150:O163" si="95">N150-P150</f>
        <v>0</v>
      </c>
      <c r="P150" s="125"/>
      <c r="Q150" s="129">
        <v>0</v>
      </c>
      <c r="R150" s="70">
        <f t="shared" ref="R150:R163" si="96">Q150-S150</f>
        <v>0</v>
      </c>
      <c r="S150" s="125"/>
      <c r="T150" s="117">
        <f>H150+K150+N150+Q150</f>
        <v>0</v>
      </c>
      <c r="U150" s="127">
        <f t="shared" ref="U150:U163" si="97">D150-T150</f>
        <v>500</v>
      </c>
      <c r="V150" s="188">
        <f t="shared" si="89"/>
        <v>0</v>
      </c>
      <c r="X150" s="73"/>
    </row>
    <row r="151" spans="1:24" ht="18.75">
      <c r="A151" s="287"/>
      <c r="B151" s="309"/>
      <c r="C151" s="122" t="s">
        <v>162</v>
      </c>
      <c r="D151" s="129">
        <v>1000</v>
      </c>
      <c r="E151" s="70">
        <f t="shared" si="92"/>
        <v>-4.5499999999999545</v>
      </c>
      <c r="F151" s="193">
        <f>'ხელშეკრულებები '!G19</f>
        <v>1004.55</v>
      </c>
      <c r="G151" s="193">
        <f>'ხელშეკრულებები '!Y19</f>
        <v>624.5</v>
      </c>
      <c r="H151" s="129">
        <v>0</v>
      </c>
      <c r="I151" s="70">
        <f t="shared" si="93"/>
        <v>-303.78999999999996</v>
      </c>
      <c r="J151" s="193">
        <f>'ხელშეკრულებები '!Q19</f>
        <v>303.78999999999996</v>
      </c>
      <c r="K151" s="129">
        <v>0</v>
      </c>
      <c r="L151" s="70">
        <f t="shared" si="94"/>
        <v>-320.70999999999998</v>
      </c>
      <c r="M151" s="193">
        <f>'ხელშეკრულებები '!S19</f>
        <v>320.70999999999998</v>
      </c>
      <c r="N151" s="129">
        <v>0</v>
      </c>
      <c r="O151" s="70">
        <f t="shared" si="95"/>
        <v>0</v>
      </c>
      <c r="P151" s="193">
        <f>'ხელშეკრულებები '!U19</f>
        <v>0</v>
      </c>
      <c r="Q151" s="129">
        <v>0</v>
      </c>
      <c r="R151" s="70">
        <f t="shared" si="96"/>
        <v>0</v>
      </c>
      <c r="S151" s="193">
        <f>'ხელშეკრულებები '!W19</f>
        <v>0</v>
      </c>
      <c r="T151" s="117">
        <f>H151+K151+N151+Q151</f>
        <v>0</v>
      </c>
      <c r="U151" s="127">
        <f t="shared" si="97"/>
        <v>1000</v>
      </c>
      <c r="V151" s="188">
        <f t="shared" si="89"/>
        <v>320.71000000000004</v>
      </c>
      <c r="X151" s="73"/>
    </row>
    <row r="152" spans="1:24" ht="18.75">
      <c r="A152" s="287"/>
      <c r="B152" s="309"/>
      <c r="C152" s="122" t="s">
        <v>385</v>
      </c>
      <c r="D152" s="129">
        <v>600</v>
      </c>
      <c r="E152" s="70">
        <f t="shared" si="92"/>
        <v>600</v>
      </c>
      <c r="F152" s="72"/>
      <c r="G152" s="125"/>
      <c r="H152" s="129">
        <v>0</v>
      </c>
      <c r="I152" s="70">
        <f t="shared" si="93"/>
        <v>0</v>
      </c>
      <c r="J152" s="125"/>
      <c r="K152" s="129">
        <v>0</v>
      </c>
      <c r="L152" s="70">
        <f t="shared" si="94"/>
        <v>0</v>
      </c>
      <c r="M152" s="125"/>
      <c r="N152" s="129">
        <v>0</v>
      </c>
      <c r="O152" s="70">
        <f t="shared" si="95"/>
        <v>0</v>
      </c>
      <c r="P152" s="125"/>
      <c r="Q152" s="129">
        <v>0</v>
      </c>
      <c r="R152" s="70">
        <f t="shared" si="96"/>
        <v>0</v>
      </c>
      <c r="S152" s="125"/>
      <c r="T152" s="117">
        <f>H152+K152+N152+Q152</f>
        <v>0</v>
      </c>
      <c r="U152" s="127">
        <f t="shared" si="97"/>
        <v>600</v>
      </c>
      <c r="V152" s="188">
        <f t="shared" si="89"/>
        <v>0</v>
      </c>
      <c r="X152" s="73"/>
    </row>
    <row r="153" spans="1:24" ht="18.75">
      <c r="A153" s="287"/>
      <c r="B153" s="309"/>
      <c r="C153" s="122">
        <v>241</v>
      </c>
      <c r="D153" s="129">
        <v>51000</v>
      </c>
      <c r="E153" s="70">
        <f t="shared" si="92"/>
        <v>50010</v>
      </c>
      <c r="F153" s="193">
        <f>'ხელშეკრულებები '!G1955</f>
        <v>990</v>
      </c>
      <c r="G153" s="193">
        <f>'ხელშეკრულებები '!Y1955</f>
        <v>990</v>
      </c>
      <c r="H153" s="129">
        <v>0</v>
      </c>
      <c r="I153" s="70">
        <f t="shared" si="93"/>
        <v>0</v>
      </c>
      <c r="J153" s="193">
        <f>'ხელშეკრულებები '!Q1955</f>
        <v>0</v>
      </c>
      <c r="K153" s="129">
        <v>0</v>
      </c>
      <c r="L153" s="70">
        <f t="shared" si="94"/>
        <v>-990</v>
      </c>
      <c r="M153" s="193">
        <f>'ხელშეკრულებები '!S1955</f>
        <v>990</v>
      </c>
      <c r="N153" s="129">
        <v>0</v>
      </c>
      <c r="O153" s="70">
        <f t="shared" si="95"/>
        <v>0</v>
      </c>
      <c r="P153" s="193">
        <f>'ხელშეკრულებები '!U1955</f>
        <v>0</v>
      </c>
      <c r="Q153" s="129">
        <v>0</v>
      </c>
      <c r="R153" s="70">
        <f t="shared" si="96"/>
        <v>0</v>
      </c>
      <c r="S153" s="193">
        <f>'ხელშეკრულებები '!W1955</f>
        <v>0</v>
      </c>
      <c r="T153" s="117">
        <f t="shared" si="65"/>
        <v>0</v>
      </c>
      <c r="U153" s="127">
        <f t="shared" si="97"/>
        <v>51000</v>
      </c>
      <c r="V153" s="188">
        <f t="shared" si="89"/>
        <v>990</v>
      </c>
      <c r="X153" s="73"/>
    </row>
    <row r="154" spans="1:24" ht="18.75">
      <c r="A154" s="287"/>
      <c r="B154" s="309"/>
      <c r="C154" s="122">
        <v>323</v>
      </c>
      <c r="D154" s="129">
        <v>12000</v>
      </c>
      <c r="E154" s="70">
        <f t="shared" si="92"/>
        <v>12000</v>
      </c>
      <c r="F154" s="72"/>
      <c r="G154" s="125"/>
      <c r="H154" s="129">
        <v>0</v>
      </c>
      <c r="I154" s="70">
        <f t="shared" si="93"/>
        <v>0</v>
      </c>
      <c r="J154" s="125"/>
      <c r="K154" s="129">
        <v>0</v>
      </c>
      <c r="L154" s="70">
        <f t="shared" si="94"/>
        <v>0</v>
      </c>
      <c r="M154" s="125"/>
      <c r="N154" s="129">
        <v>0</v>
      </c>
      <c r="O154" s="70">
        <f t="shared" si="95"/>
        <v>0</v>
      </c>
      <c r="P154" s="125"/>
      <c r="Q154" s="129">
        <v>0</v>
      </c>
      <c r="R154" s="70">
        <f t="shared" si="96"/>
        <v>0</v>
      </c>
      <c r="S154" s="125"/>
      <c r="T154" s="117">
        <f t="shared" si="65"/>
        <v>0</v>
      </c>
      <c r="U154" s="127">
        <f t="shared" si="97"/>
        <v>12000</v>
      </c>
      <c r="V154" s="188">
        <f t="shared" si="89"/>
        <v>0</v>
      </c>
    </row>
    <row r="155" spans="1:24" ht="18.75">
      <c r="A155" s="287"/>
      <c r="B155" s="309"/>
      <c r="C155" s="122">
        <v>331</v>
      </c>
      <c r="D155" s="129">
        <v>340000</v>
      </c>
      <c r="E155" s="70">
        <f t="shared" si="92"/>
        <v>45997.020000000019</v>
      </c>
      <c r="F155" s="193">
        <f>SUM('ხელშეკრულებები '!G75:G815)</f>
        <v>294002.98</v>
      </c>
      <c r="G155" s="193">
        <f>SUM('ხელშეკრულებები '!Y75:Y815)</f>
        <v>138033.4</v>
      </c>
      <c r="H155" s="129">
        <v>0</v>
      </c>
      <c r="I155" s="70">
        <f t="shared" si="93"/>
        <v>-6836.4500000000007</v>
      </c>
      <c r="J155" s="193">
        <f>SUM('ხელშეკრულებები '!Q75:Q815)</f>
        <v>6836.4500000000007</v>
      </c>
      <c r="K155" s="129">
        <v>0</v>
      </c>
      <c r="L155" s="70">
        <f t="shared" si="94"/>
        <v>-31164.34</v>
      </c>
      <c r="M155" s="193">
        <f>SUM('ხელშეკრულებები '!S75:S815)</f>
        <v>31164.34</v>
      </c>
      <c r="N155" s="129">
        <v>0</v>
      </c>
      <c r="O155" s="70">
        <f t="shared" si="95"/>
        <v>-100032.61</v>
      </c>
      <c r="P155" s="193">
        <f>SUM('ხელშეკრულებები '!U75:U815)</f>
        <v>100032.61</v>
      </c>
      <c r="Q155" s="129">
        <v>0</v>
      </c>
      <c r="R155" s="70">
        <f t="shared" si="96"/>
        <v>0</v>
      </c>
      <c r="S155" s="193">
        <f>SUM('ხელშეკრულებები '!W75:W815)</f>
        <v>0</v>
      </c>
      <c r="T155" s="117">
        <f t="shared" si="65"/>
        <v>0</v>
      </c>
      <c r="U155" s="127">
        <f t="shared" si="97"/>
        <v>340000</v>
      </c>
      <c r="V155" s="188">
        <f t="shared" si="89"/>
        <v>131196.94999999998</v>
      </c>
    </row>
    <row r="156" spans="1:24" ht="18.75">
      <c r="A156" s="287"/>
      <c r="B156" s="309"/>
      <c r="C156" s="122">
        <v>336</v>
      </c>
      <c r="D156" s="129">
        <v>544900</v>
      </c>
      <c r="E156" s="70" t="e">
        <f t="shared" si="92"/>
        <v>#REF!</v>
      </c>
      <c r="F156" s="193" t="e">
        <f>SUM('ხელშეკრულებები '!#REF!)</f>
        <v>#REF!</v>
      </c>
      <c r="G156" s="193" t="e">
        <f>SUM('ხელშეკრულებები '!#REF!)</f>
        <v>#REF!</v>
      </c>
      <c r="H156" s="129">
        <v>0</v>
      </c>
      <c r="I156" s="70" t="e">
        <f t="shared" si="93"/>
        <v>#REF!</v>
      </c>
      <c r="J156" s="193" t="e">
        <f>SUM('ხელშეკრულებები '!#REF!)</f>
        <v>#REF!</v>
      </c>
      <c r="K156" s="129">
        <v>0</v>
      </c>
      <c r="L156" s="70" t="e">
        <f t="shared" si="94"/>
        <v>#REF!</v>
      </c>
      <c r="M156" s="193" t="e">
        <f>SUM('ხელშეკრულებები '!#REF!)</f>
        <v>#REF!</v>
      </c>
      <c r="N156" s="129">
        <v>0</v>
      </c>
      <c r="O156" s="70" t="e">
        <f t="shared" si="95"/>
        <v>#REF!</v>
      </c>
      <c r="P156" s="193" t="e">
        <f>SUM('ხელშეკრულებები '!#REF!)</f>
        <v>#REF!</v>
      </c>
      <c r="Q156" s="129">
        <v>0</v>
      </c>
      <c r="R156" s="70" t="e">
        <f t="shared" si="96"/>
        <v>#REF!</v>
      </c>
      <c r="S156" s="193" t="e">
        <f>SUM('ხელშეკრულებები '!#REF!)</f>
        <v>#REF!</v>
      </c>
      <c r="T156" s="117">
        <f t="shared" si="65"/>
        <v>0</v>
      </c>
      <c r="U156" s="127">
        <f t="shared" si="97"/>
        <v>544900</v>
      </c>
      <c r="V156" s="188" t="e">
        <f t="shared" si="89"/>
        <v>#REF!</v>
      </c>
    </row>
    <row r="157" spans="1:24" ht="18.75">
      <c r="A157" s="287"/>
      <c r="B157" s="309"/>
      <c r="C157" s="122" t="s">
        <v>376</v>
      </c>
      <c r="D157" s="129">
        <v>4000</v>
      </c>
      <c r="E157" s="70">
        <f t="shared" si="92"/>
        <v>4000</v>
      </c>
      <c r="F157" s="72"/>
      <c r="G157" s="125"/>
      <c r="H157" s="129">
        <v>0</v>
      </c>
      <c r="I157" s="70">
        <f t="shared" si="93"/>
        <v>0</v>
      </c>
      <c r="J157" s="125"/>
      <c r="K157" s="129">
        <v>0</v>
      </c>
      <c r="L157" s="70">
        <f t="shared" si="94"/>
        <v>0</v>
      </c>
      <c r="M157" s="125"/>
      <c r="N157" s="129">
        <v>0</v>
      </c>
      <c r="O157" s="70">
        <f t="shared" si="95"/>
        <v>0</v>
      </c>
      <c r="P157" s="125"/>
      <c r="Q157" s="129">
        <v>0</v>
      </c>
      <c r="R157" s="70">
        <f t="shared" si="96"/>
        <v>0</v>
      </c>
      <c r="S157" s="125"/>
      <c r="T157" s="117">
        <f t="shared" si="65"/>
        <v>0</v>
      </c>
      <c r="U157" s="127">
        <f t="shared" si="97"/>
        <v>4000</v>
      </c>
      <c r="V157" s="188">
        <f t="shared" si="89"/>
        <v>0</v>
      </c>
    </row>
    <row r="158" spans="1:24" ht="18.75">
      <c r="A158" s="287"/>
      <c r="B158" s="309"/>
      <c r="C158" s="122" t="s">
        <v>161</v>
      </c>
      <c r="D158" s="129">
        <v>4500</v>
      </c>
      <c r="E158" s="70" t="e">
        <f t="shared" si="92"/>
        <v>#REF!</v>
      </c>
      <c r="F158" s="193" t="e">
        <f>'ხელშეკრულებები '!#REF!</f>
        <v>#REF!</v>
      </c>
      <c r="G158" s="193" t="e">
        <f>'ხელშეკრულებები '!#REF!</f>
        <v>#REF!</v>
      </c>
      <c r="H158" s="129">
        <v>0</v>
      </c>
      <c r="I158" s="70" t="e">
        <f t="shared" si="93"/>
        <v>#REF!</v>
      </c>
      <c r="J158" s="193" t="e">
        <f>'ხელშეკრულებები '!#REF!</f>
        <v>#REF!</v>
      </c>
      <c r="K158" s="129">
        <v>0</v>
      </c>
      <c r="L158" s="70" t="e">
        <f t="shared" si="94"/>
        <v>#REF!</v>
      </c>
      <c r="M158" s="193" t="e">
        <f>'ხელშეკრულებები '!#REF!</f>
        <v>#REF!</v>
      </c>
      <c r="N158" s="129">
        <v>0</v>
      </c>
      <c r="O158" s="70" t="e">
        <f t="shared" si="95"/>
        <v>#REF!</v>
      </c>
      <c r="P158" s="193" t="e">
        <f>'ხელშეკრულებები '!#REF!</f>
        <v>#REF!</v>
      </c>
      <c r="Q158" s="129">
        <v>0</v>
      </c>
      <c r="R158" s="70" t="e">
        <f t="shared" si="96"/>
        <v>#REF!</v>
      </c>
      <c r="S158" s="193" t="e">
        <f>'ხელშეკრულებები '!#REF!</f>
        <v>#REF!</v>
      </c>
      <c r="T158" s="117">
        <f t="shared" si="65"/>
        <v>0</v>
      </c>
      <c r="U158" s="127">
        <f t="shared" si="97"/>
        <v>4500</v>
      </c>
      <c r="V158" s="188" t="e">
        <f t="shared" si="89"/>
        <v>#REF!</v>
      </c>
    </row>
    <row r="159" spans="1:24" ht="18.75">
      <c r="A159" s="287"/>
      <c r="B159" s="309"/>
      <c r="C159" s="122" t="s">
        <v>421</v>
      </c>
      <c r="D159" s="129">
        <v>1000</v>
      </c>
      <c r="E159" s="70">
        <f t="shared" si="92"/>
        <v>1000</v>
      </c>
      <c r="F159" s="72"/>
      <c r="G159" s="125"/>
      <c r="H159" s="129">
        <v>0</v>
      </c>
      <c r="I159" s="70">
        <f t="shared" si="93"/>
        <v>0</v>
      </c>
      <c r="J159" s="125"/>
      <c r="K159" s="129">
        <v>0</v>
      </c>
      <c r="L159" s="70">
        <f t="shared" si="94"/>
        <v>0</v>
      </c>
      <c r="M159" s="125"/>
      <c r="N159" s="129">
        <v>0</v>
      </c>
      <c r="O159" s="70">
        <f t="shared" si="95"/>
        <v>0</v>
      </c>
      <c r="P159" s="125"/>
      <c r="Q159" s="129">
        <v>0</v>
      </c>
      <c r="R159" s="70">
        <f t="shared" si="96"/>
        <v>0</v>
      </c>
      <c r="S159" s="125"/>
      <c r="T159" s="117">
        <f t="shared" si="65"/>
        <v>0</v>
      </c>
      <c r="U159" s="127">
        <f t="shared" si="97"/>
        <v>1000</v>
      </c>
      <c r="V159" s="188">
        <f t="shared" si="89"/>
        <v>0</v>
      </c>
    </row>
    <row r="160" spans="1:24" ht="18.75">
      <c r="A160" s="287"/>
      <c r="B160" s="309"/>
      <c r="C160" s="122" t="s">
        <v>417</v>
      </c>
      <c r="D160" s="129">
        <v>3500</v>
      </c>
      <c r="E160" s="70">
        <f t="shared" si="92"/>
        <v>3500</v>
      </c>
      <c r="F160" s="72"/>
      <c r="G160" s="125"/>
      <c r="H160" s="129">
        <v>0</v>
      </c>
      <c r="I160" s="70">
        <f t="shared" si="93"/>
        <v>0</v>
      </c>
      <c r="J160" s="125"/>
      <c r="K160" s="129">
        <v>0</v>
      </c>
      <c r="L160" s="70">
        <f t="shared" si="94"/>
        <v>0</v>
      </c>
      <c r="M160" s="125"/>
      <c r="N160" s="129">
        <v>0</v>
      </c>
      <c r="O160" s="70">
        <f t="shared" si="95"/>
        <v>0</v>
      </c>
      <c r="P160" s="125"/>
      <c r="Q160" s="129">
        <v>0</v>
      </c>
      <c r="R160" s="70">
        <f t="shared" si="96"/>
        <v>0</v>
      </c>
      <c r="S160" s="125"/>
      <c r="T160" s="117">
        <f t="shared" si="65"/>
        <v>0</v>
      </c>
      <c r="U160" s="127">
        <f t="shared" si="97"/>
        <v>3500</v>
      </c>
      <c r="V160" s="188">
        <f t="shared" si="89"/>
        <v>0</v>
      </c>
    </row>
    <row r="161" spans="1:22" ht="18.75">
      <c r="A161" s="287"/>
      <c r="B161" s="309"/>
      <c r="C161" s="122">
        <v>851</v>
      </c>
      <c r="D161" s="129">
        <v>47000</v>
      </c>
      <c r="E161" s="70" t="e">
        <f t="shared" si="92"/>
        <v>#REF!</v>
      </c>
      <c r="F161" s="193" t="e">
        <f>SUM('ხელშეკრულებები '!#REF!)</f>
        <v>#REF!</v>
      </c>
      <c r="G161" s="193" t="e">
        <f>SUM('ხელშეკრულებები '!#REF!)</f>
        <v>#REF!</v>
      </c>
      <c r="H161" s="129">
        <v>0</v>
      </c>
      <c r="I161" s="70" t="e">
        <f t="shared" si="93"/>
        <v>#REF!</v>
      </c>
      <c r="J161" s="193" t="e">
        <f>SUM('ხელშეკრულებები '!#REF!)</f>
        <v>#REF!</v>
      </c>
      <c r="K161" s="129">
        <v>0</v>
      </c>
      <c r="L161" s="70" t="e">
        <f t="shared" si="94"/>
        <v>#REF!</v>
      </c>
      <c r="M161" s="193" t="e">
        <f>SUM('ხელშეკრულებები '!#REF!)</f>
        <v>#REF!</v>
      </c>
      <c r="N161" s="129">
        <v>0</v>
      </c>
      <c r="O161" s="70" t="e">
        <f t="shared" si="95"/>
        <v>#REF!</v>
      </c>
      <c r="P161" s="193" t="e">
        <f>SUM('ხელშეკრულებები '!#REF!)</f>
        <v>#REF!</v>
      </c>
      <c r="Q161" s="129">
        <v>0</v>
      </c>
      <c r="R161" s="70" t="e">
        <f t="shared" si="96"/>
        <v>#REF!</v>
      </c>
      <c r="S161" s="193" t="e">
        <f>SUM('ხელშეკრულებები '!#REF!)</f>
        <v>#REF!</v>
      </c>
      <c r="T161" s="117">
        <f t="shared" si="65"/>
        <v>0</v>
      </c>
      <c r="U161" s="127">
        <f t="shared" si="97"/>
        <v>47000</v>
      </c>
      <c r="V161" s="188" t="e">
        <f t="shared" si="89"/>
        <v>#REF!</v>
      </c>
    </row>
    <row r="162" spans="1:22" ht="18.75">
      <c r="A162" s="287"/>
      <c r="B162" s="309"/>
      <c r="C162" s="122" t="s">
        <v>389</v>
      </c>
      <c r="D162" s="129">
        <v>18000</v>
      </c>
      <c r="E162" s="101">
        <f t="shared" si="92"/>
        <v>10858.009999999998</v>
      </c>
      <c r="F162" s="193">
        <f>'ხელშეკრულებები '!G1503+'ხელშეკრულებები '!G1515</f>
        <v>7141.9900000000007</v>
      </c>
      <c r="G162" s="193">
        <f>'ხელშეკრულებები '!Y1503+'ხელშეკრულებები '!Y1515</f>
        <v>7141.9900000000007</v>
      </c>
      <c r="H162" s="129">
        <v>0</v>
      </c>
      <c r="I162" s="70">
        <f t="shared" si="93"/>
        <v>-7141.9900000000007</v>
      </c>
      <c r="J162" s="193">
        <f>'ხელშეკრულებები '!Q1503+'ხელშეკრულებები '!Q1515</f>
        <v>7141.9900000000007</v>
      </c>
      <c r="K162" s="129">
        <v>0</v>
      </c>
      <c r="L162" s="70">
        <f t="shared" si="94"/>
        <v>0</v>
      </c>
      <c r="M162" s="193">
        <f>'ხელშეკრულებები '!S1503+'ხელშეკრულებები '!S1515</f>
        <v>0</v>
      </c>
      <c r="N162" s="129">
        <v>0</v>
      </c>
      <c r="O162" s="70">
        <f t="shared" si="95"/>
        <v>0</v>
      </c>
      <c r="P162" s="193">
        <f>'ხელშეკრულებები '!U1503+'ხელშეკრულებები '!U1515</f>
        <v>0</v>
      </c>
      <c r="Q162" s="129">
        <v>0</v>
      </c>
      <c r="R162" s="70">
        <f t="shared" si="96"/>
        <v>0</v>
      </c>
      <c r="S162" s="193">
        <f>'ხელშეკრულებები '!W1503+'ხელშეკრულებები '!W1515</f>
        <v>0</v>
      </c>
      <c r="T162" s="117">
        <f t="shared" si="65"/>
        <v>0</v>
      </c>
      <c r="U162" s="127">
        <f t="shared" si="97"/>
        <v>18000</v>
      </c>
      <c r="V162" s="188">
        <f t="shared" si="89"/>
        <v>0</v>
      </c>
    </row>
    <row r="163" spans="1:22" ht="18.75">
      <c r="A163" s="287"/>
      <c r="B163" s="309"/>
      <c r="C163" s="122" t="s">
        <v>390</v>
      </c>
      <c r="D163" s="129">
        <v>2000</v>
      </c>
      <c r="E163" s="70">
        <f t="shared" si="92"/>
        <v>2000</v>
      </c>
      <c r="F163" s="72"/>
      <c r="G163" s="125"/>
      <c r="H163" s="129">
        <v>0</v>
      </c>
      <c r="I163" s="70">
        <f t="shared" si="93"/>
        <v>0</v>
      </c>
      <c r="J163" s="125"/>
      <c r="K163" s="129">
        <v>0</v>
      </c>
      <c r="L163" s="70">
        <f t="shared" si="94"/>
        <v>0</v>
      </c>
      <c r="M163" s="125"/>
      <c r="N163" s="129">
        <v>0</v>
      </c>
      <c r="O163" s="70">
        <f t="shared" si="95"/>
        <v>0</v>
      </c>
      <c r="P163" s="125"/>
      <c r="Q163" s="129">
        <v>0</v>
      </c>
      <c r="R163" s="70">
        <f t="shared" si="96"/>
        <v>0</v>
      </c>
      <c r="S163" s="125"/>
      <c r="T163" s="117">
        <f>H163+K163+N163+Q163</f>
        <v>0</v>
      </c>
      <c r="U163" s="127">
        <f t="shared" si="97"/>
        <v>2000</v>
      </c>
      <c r="V163" s="188">
        <f t="shared" si="89"/>
        <v>0</v>
      </c>
    </row>
    <row r="164" spans="1:22" s="12" customFormat="1" ht="61.5" customHeight="1">
      <c r="A164" s="86" t="s">
        <v>222</v>
      </c>
      <c r="B164" s="33" t="s">
        <v>124</v>
      </c>
      <c r="C164" s="87"/>
      <c r="D164" s="109">
        <f t="shared" ref="D164:U164" si="98">SUM(D165:D172)</f>
        <v>15000</v>
      </c>
      <c r="E164" s="34">
        <f t="shared" si="98"/>
        <v>15000</v>
      </c>
      <c r="F164" s="34">
        <f t="shared" si="98"/>
        <v>0</v>
      </c>
      <c r="G164" s="87">
        <f>SUM(G165:G172)</f>
        <v>0</v>
      </c>
      <c r="H164" s="109">
        <f t="shared" si="98"/>
        <v>0</v>
      </c>
      <c r="I164" s="34">
        <f>SUM(I165:I172)</f>
        <v>0</v>
      </c>
      <c r="J164" s="87">
        <f>SUM(J165:J172)</f>
        <v>0</v>
      </c>
      <c r="K164" s="109">
        <f>SUM(K165:K172)</f>
        <v>0</v>
      </c>
      <c r="L164" s="34">
        <f>SUM(L165:L172)</f>
        <v>0</v>
      </c>
      <c r="M164" s="87">
        <f>SUM(M165:M172)</f>
        <v>0</v>
      </c>
      <c r="N164" s="109">
        <f t="shared" si="98"/>
        <v>0</v>
      </c>
      <c r="O164" s="34">
        <f t="shared" si="98"/>
        <v>0</v>
      </c>
      <c r="P164" s="87">
        <f t="shared" si="98"/>
        <v>0</v>
      </c>
      <c r="Q164" s="109">
        <f t="shared" si="98"/>
        <v>0</v>
      </c>
      <c r="R164" s="34">
        <f>SUM(R165:R172)</f>
        <v>0</v>
      </c>
      <c r="S164" s="87">
        <f>SUM(S165:S172)</f>
        <v>0</v>
      </c>
      <c r="T164" s="109">
        <f t="shared" si="98"/>
        <v>0</v>
      </c>
      <c r="U164" s="87">
        <f t="shared" si="98"/>
        <v>15000</v>
      </c>
      <c r="V164" s="188">
        <f t="shared" si="89"/>
        <v>0</v>
      </c>
    </row>
    <row r="165" spans="1:22" ht="18.75">
      <c r="A165" s="302"/>
      <c r="B165" s="308"/>
      <c r="C165" s="122">
        <v>181</v>
      </c>
      <c r="D165" s="129">
        <v>1000</v>
      </c>
      <c r="E165" s="70">
        <f t="shared" ref="E165:E172" si="99">D165-F165</f>
        <v>1000</v>
      </c>
      <c r="F165" s="72"/>
      <c r="G165" s="125"/>
      <c r="H165" s="129">
        <v>0</v>
      </c>
      <c r="I165" s="70">
        <f t="shared" ref="I165:I172" si="100">H165-J165</f>
        <v>0</v>
      </c>
      <c r="J165" s="125"/>
      <c r="K165" s="129">
        <v>0</v>
      </c>
      <c r="L165" s="70">
        <f t="shared" ref="L165:L172" si="101">K165-M165</f>
        <v>0</v>
      </c>
      <c r="M165" s="125"/>
      <c r="N165" s="129">
        <v>0</v>
      </c>
      <c r="O165" s="70">
        <f t="shared" ref="O165:O172" si="102">N165-P165</f>
        <v>0</v>
      </c>
      <c r="P165" s="125"/>
      <c r="Q165" s="129">
        <v>0</v>
      </c>
      <c r="R165" s="70">
        <f t="shared" ref="R165:R172" si="103">Q165-S165</f>
        <v>0</v>
      </c>
      <c r="S165" s="125"/>
      <c r="T165" s="117">
        <f>H165+K165+N165+Q165</f>
        <v>0</v>
      </c>
      <c r="U165" s="127">
        <f t="shared" ref="U165:U172" si="104">D165-T165</f>
        <v>1000</v>
      </c>
      <c r="V165" s="188">
        <f>G165-J165</f>
        <v>0</v>
      </c>
    </row>
    <row r="166" spans="1:22" ht="18.75">
      <c r="A166" s="295"/>
      <c r="B166" s="308"/>
      <c r="C166" s="122">
        <v>184</v>
      </c>
      <c r="D166" s="129">
        <v>1000</v>
      </c>
      <c r="E166" s="70">
        <f t="shared" si="99"/>
        <v>1000</v>
      </c>
      <c r="F166" s="72"/>
      <c r="G166" s="125"/>
      <c r="H166" s="129">
        <v>0</v>
      </c>
      <c r="I166" s="70">
        <f t="shared" si="100"/>
        <v>0</v>
      </c>
      <c r="J166" s="125"/>
      <c r="K166" s="129">
        <v>0</v>
      </c>
      <c r="L166" s="70">
        <f t="shared" si="101"/>
        <v>0</v>
      </c>
      <c r="M166" s="125"/>
      <c r="N166" s="129">
        <v>0</v>
      </c>
      <c r="O166" s="70">
        <f t="shared" si="102"/>
        <v>0</v>
      </c>
      <c r="P166" s="125"/>
      <c r="Q166" s="129">
        <v>0</v>
      </c>
      <c r="R166" s="70">
        <f t="shared" si="103"/>
        <v>0</v>
      </c>
      <c r="S166" s="125"/>
      <c r="T166" s="117">
        <f>H166+K166+N166+Q166</f>
        <v>0</v>
      </c>
      <c r="U166" s="127">
        <f t="shared" si="104"/>
        <v>1000</v>
      </c>
      <c r="V166" s="188">
        <f t="shared" ref="V166:V195" si="105">G166-J166</f>
        <v>0</v>
      </c>
    </row>
    <row r="167" spans="1:22" ht="18.75">
      <c r="A167" s="295"/>
      <c r="B167" s="308"/>
      <c r="C167" s="122">
        <v>337</v>
      </c>
      <c r="D167" s="129">
        <v>100</v>
      </c>
      <c r="E167" s="70">
        <f t="shared" si="99"/>
        <v>100</v>
      </c>
      <c r="F167" s="72"/>
      <c r="G167" s="125"/>
      <c r="H167" s="129">
        <v>0</v>
      </c>
      <c r="I167" s="70">
        <f t="shared" si="100"/>
        <v>0</v>
      </c>
      <c r="J167" s="125"/>
      <c r="K167" s="129">
        <v>0</v>
      </c>
      <c r="L167" s="70">
        <f t="shared" si="101"/>
        <v>0</v>
      </c>
      <c r="M167" s="125"/>
      <c r="N167" s="129">
        <v>0</v>
      </c>
      <c r="O167" s="70">
        <f t="shared" si="102"/>
        <v>0</v>
      </c>
      <c r="P167" s="125"/>
      <c r="Q167" s="129">
        <v>0</v>
      </c>
      <c r="R167" s="70">
        <f t="shared" si="103"/>
        <v>0</v>
      </c>
      <c r="S167" s="125"/>
      <c r="T167" s="117">
        <f t="shared" si="65"/>
        <v>0</v>
      </c>
      <c r="U167" s="127">
        <f t="shared" si="104"/>
        <v>100</v>
      </c>
      <c r="V167" s="188">
        <f t="shared" si="105"/>
        <v>0</v>
      </c>
    </row>
    <row r="168" spans="1:22" ht="18.75">
      <c r="A168" s="295"/>
      <c r="B168" s="308"/>
      <c r="C168" s="122" t="s">
        <v>382</v>
      </c>
      <c r="D168" s="129">
        <v>10000</v>
      </c>
      <c r="E168" s="70">
        <f t="shared" si="99"/>
        <v>10000</v>
      </c>
      <c r="F168" s="72"/>
      <c r="G168" s="125"/>
      <c r="H168" s="129">
        <v>0</v>
      </c>
      <c r="I168" s="70">
        <f t="shared" si="100"/>
        <v>0</v>
      </c>
      <c r="J168" s="125"/>
      <c r="K168" s="129">
        <v>0</v>
      </c>
      <c r="L168" s="70">
        <f t="shared" si="101"/>
        <v>0</v>
      </c>
      <c r="M168" s="125"/>
      <c r="N168" s="129">
        <v>0</v>
      </c>
      <c r="O168" s="70">
        <f t="shared" si="102"/>
        <v>0</v>
      </c>
      <c r="P168" s="125"/>
      <c r="Q168" s="129">
        <v>0</v>
      </c>
      <c r="R168" s="70">
        <f t="shared" si="103"/>
        <v>0</v>
      </c>
      <c r="S168" s="125"/>
      <c r="T168" s="117">
        <f t="shared" si="65"/>
        <v>0</v>
      </c>
      <c r="U168" s="127">
        <f t="shared" si="104"/>
        <v>10000</v>
      </c>
      <c r="V168" s="188">
        <f t="shared" si="105"/>
        <v>0</v>
      </c>
    </row>
    <row r="169" spans="1:22" ht="18.75">
      <c r="A169" s="295"/>
      <c r="B169" s="308"/>
      <c r="C169" s="122">
        <v>331</v>
      </c>
      <c r="D169" s="129">
        <v>1500</v>
      </c>
      <c r="E169" s="70">
        <f t="shared" si="99"/>
        <v>1500</v>
      </c>
      <c r="F169" s="72"/>
      <c r="G169" s="125"/>
      <c r="H169" s="129">
        <v>0</v>
      </c>
      <c r="I169" s="70">
        <f t="shared" si="100"/>
        <v>0</v>
      </c>
      <c r="J169" s="125"/>
      <c r="K169" s="129">
        <v>0</v>
      </c>
      <c r="L169" s="70">
        <f t="shared" si="101"/>
        <v>0</v>
      </c>
      <c r="M169" s="125"/>
      <c r="N169" s="129">
        <v>0</v>
      </c>
      <c r="O169" s="70">
        <f t="shared" si="102"/>
        <v>0</v>
      </c>
      <c r="P169" s="125"/>
      <c r="Q169" s="129">
        <v>0</v>
      </c>
      <c r="R169" s="70">
        <f t="shared" si="103"/>
        <v>0</v>
      </c>
      <c r="S169" s="125"/>
      <c r="T169" s="117">
        <f t="shared" si="65"/>
        <v>0</v>
      </c>
      <c r="U169" s="127">
        <f t="shared" si="104"/>
        <v>1500</v>
      </c>
      <c r="V169" s="188">
        <f t="shared" si="105"/>
        <v>0</v>
      </c>
    </row>
    <row r="170" spans="1:22" ht="18.75">
      <c r="A170" s="295"/>
      <c r="B170" s="308"/>
      <c r="C170" s="122">
        <v>192</v>
      </c>
      <c r="D170" s="129">
        <v>0</v>
      </c>
      <c r="E170" s="70">
        <f t="shared" si="99"/>
        <v>0</v>
      </c>
      <c r="F170" s="72"/>
      <c r="G170" s="125"/>
      <c r="H170" s="129">
        <v>0</v>
      </c>
      <c r="I170" s="70">
        <f t="shared" si="100"/>
        <v>0</v>
      </c>
      <c r="J170" s="125"/>
      <c r="K170" s="129">
        <v>0</v>
      </c>
      <c r="L170" s="70">
        <f t="shared" si="101"/>
        <v>0</v>
      </c>
      <c r="M170" s="125"/>
      <c r="N170" s="129">
        <v>0</v>
      </c>
      <c r="O170" s="70">
        <f t="shared" si="102"/>
        <v>0</v>
      </c>
      <c r="P170" s="125"/>
      <c r="Q170" s="129">
        <v>0</v>
      </c>
      <c r="R170" s="70">
        <f t="shared" si="103"/>
        <v>0</v>
      </c>
      <c r="S170" s="125"/>
      <c r="T170" s="117">
        <f t="shared" si="65"/>
        <v>0</v>
      </c>
      <c r="U170" s="127">
        <f t="shared" si="104"/>
        <v>0</v>
      </c>
      <c r="V170" s="188">
        <f t="shared" si="105"/>
        <v>0</v>
      </c>
    </row>
    <row r="171" spans="1:22" ht="18.75">
      <c r="A171" s="295"/>
      <c r="B171" s="308"/>
      <c r="C171" s="122">
        <v>188</v>
      </c>
      <c r="D171" s="129">
        <v>0</v>
      </c>
      <c r="E171" s="70">
        <f t="shared" si="99"/>
        <v>0</v>
      </c>
      <c r="F171" s="72"/>
      <c r="G171" s="125"/>
      <c r="H171" s="129">
        <v>0</v>
      </c>
      <c r="I171" s="70">
        <f t="shared" si="100"/>
        <v>0</v>
      </c>
      <c r="J171" s="125"/>
      <c r="K171" s="129">
        <v>0</v>
      </c>
      <c r="L171" s="70">
        <f t="shared" si="101"/>
        <v>0</v>
      </c>
      <c r="M171" s="125"/>
      <c r="N171" s="129">
        <v>0</v>
      </c>
      <c r="O171" s="70">
        <f t="shared" si="102"/>
        <v>0</v>
      </c>
      <c r="P171" s="125"/>
      <c r="Q171" s="129">
        <v>0</v>
      </c>
      <c r="R171" s="70">
        <f t="shared" si="103"/>
        <v>0</v>
      </c>
      <c r="S171" s="125"/>
      <c r="T171" s="117">
        <f t="shared" si="65"/>
        <v>0</v>
      </c>
      <c r="U171" s="127">
        <f t="shared" si="104"/>
        <v>0</v>
      </c>
      <c r="V171" s="188">
        <f t="shared" si="105"/>
        <v>0</v>
      </c>
    </row>
    <row r="172" spans="1:22" ht="18.75">
      <c r="A172" s="295"/>
      <c r="B172" s="308"/>
      <c r="C172" s="122">
        <v>189</v>
      </c>
      <c r="D172" s="129">
        <v>1400</v>
      </c>
      <c r="E172" s="70">
        <f t="shared" si="99"/>
        <v>1400</v>
      </c>
      <c r="F172" s="72"/>
      <c r="G172" s="125"/>
      <c r="H172" s="129">
        <v>0</v>
      </c>
      <c r="I172" s="70">
        <f t="shared" si="100"/>
        <v>0</v>
      </c>
      <c r="J172" s="125"/>
      <c r="K172" s="129">
        <v>0</v>
      </c>
      <c r="L172" s="70">
        <f t="shared" si="101"/>
        <v>0</v>
      </c>
      <c r="M172" s="125"/>
      <c r="N172" s="129">
        <v>0</v>
      </c>
      <c r="O172" s="70">
        <f t="shared" si="102"/>
        <v>0</v>
      </c>
      <c r="P172" s="125"/>
      <c r="Q172" s="129">
        <v>0</v>
      </c>
      <c r="R172" s="70">
        <f t="shared" si="103"/>
        <v>0</v>
      </c>
      <c r="S172" s="125"/>
      <c r="T172" s="117">
        <f t="shared" si="65"/>
        <v>0</v>
      </c>
      <c r="U172" s="127">
        <f t="shared" si="104"/>
        <v>1400</v>
      </c>
      <c r="V172" s="188">
        <f t="shared" si="105"/>
        <v>0</v>
      </c>
    </row>
    <row r="173" spans="1:22" s="12" customFormat="1" ht="53.25" customHeight="1">
      <c r="A173" s="86" t="s">
        <v>125</v>
      </c>
      <c r="B173" s="33" t="s">
        <v>126</v>
      </c>
      <c r="C173" s="87"/>
      <c r="D173" s="109">
        <f t="shared" ref="D173:U173" si="106">SUM(D174:D183)</f>
        <v>8000</v>
      </c>
      <c r="E173" s="34">
        <f t="shared" si="106"/>
        <v>8000</v>
      </c>
      <c r="F173" s="34">
        <f t="shared" si="106"/>
        <v>0</v>
      </c>
      <c r="G173" s="87">
        <f>SUM(G174:G183)</f>
        <v>0</v>
      </c>
      <c r="H173" s="109">
        <f t="shared" si="106"/>
        <v>0</v>
      </c>
      <c r="I173" s="34">
        <f>SUM(I174:I183)</f>
        <v>0</v>
      </c>
      <c r="J173" s="87">
        <f>SUM(J174:J183)</f>
        <v>0</v>
      </c>
      <c r="K173" s="109">
        <f t="shared" si="106"/>
        <v>0</v>
      </c>
      <c r="L173" s="34">
        <f t="shared" si="106"/>
        <v>0</v>
      </c>
      <c r="M173" s="87">
        <f t="shared" si="106"/>
        <v>0</v>
      </c>
      <c r="N173" s="109">
        <f t="shared" si="106"/>
        <v>0</v>
      </c>
      <c r="O173" s="34">
        <f>SUM(O174:O183)</f>
        <v>0</v>
      </c>
      <c r="P173" s="87">
        <f>SUM(P174:P183)</f>
        <v>0</v>
      </c>
      <c r="Q173" s="109">
        <f t="shared" si="106"/>
        <v>0</v>
      </c>
      <c r="R173" s="34">
        <f t="shared" si="106"/>
        <v>0</v>
      </c>
      <c r="S173" s="87">
        <f t="shared" si="106"/>
        <v>0</v>
      </c>
      <c r="T173" s="109">
        <f t="shared" si="106"/>
        <v>0</v>
      </c>
      <c r="U173" s="87">
        <f t="shared" si="106"/>
        <v>8000</v>
      </c>
      <c r="V173" s="188">
        <f t="shared" si="105"/>
        <v>0</v>
      </c>
    </row>
    <row r="174" spans="1:22" ht="21" customHeight="1">
      <c r="A174" s="295" t="s">
        <v>127</v>
      </c>
      <c r="B174" s="284" t="s">
        <v>128</v>
      </c>
      <c r="C174" s="122" t="s">
        <v>122</v>
      </c>
      <c r="D174" s="129">
        <v>4000</v>
      </c>
      <c r="E174" s="70">
        <f t="shared" ref="E174:E183" si="107">D174-F174</f>
        <v>4000</v>
      </c>
      <c r="F174" s="72"/>
      <c r="G174" s="125"/>
      <c r="H174" s="129">
        <v>0</v>
      </c>
      <c r="I174" s="70">
        <f t="shared" ref="I174:I183" si="108">H174-J174</f>
        <v>0</v>
      </c>
      <c r="J174" s="125"/>
      <c r="K174" s="129">
        <v>0</v>
      </c>
      <c r="L174" s="70">
        <f t="shared" ref="L174:L183" si="109">K174-M174</f>
        <v>0</v>
      </c>
      <c r="M174" s="125"/>
      <c r="N174" s="129">
        <v>0</v>
      </c>
      <c r="O174" s="70">
        <f t="shared" ref="O174:O183" si="110">N174-P174</f>
        <v>0</v>
      </c>
      <c r="P174" s="125"/>
      <c r="Q174" s="129">
        <v>0</v>
      </c>
      <c r="R174" s="70">
        <f t="shared" ref="R174:R183" si="111">Q174-S174</f>
        <v>0</v>
      </c>
      <c r="S174" s="125"/>
      <c r="T174" s="117">
        <f t="shared" si="65"/>
        <v>0</v>
      </c>
      <c r="U174" s="127">
        <f t="shared" ref="U174:U183" si="112">D174-T174</f>
        <v>4000</v>
      </c>
      <c r="V174" s="188">
        <f t="shared" si="105"/>
        <v>0</v>
      </c>
    </row>
    <row r="175" spans="1:22" ht="18.75">
      <c r="A175" s="295"/>
      <c r="B175" s="284"/>
      <c r="C175" s="122" t="s">
        <v>129</v>
      </c>
      <c r="D175" s="129">
        <v>0</v>
      </c>
      <c r="E175" s="70">
        <f t="shared" si="107"/>
        <v>0</v>
      </c>
      <c r="F175" s="72"/>
      <c r="G175" s="125"/>
      <c r="H175" s="129">
        <v>0</v>
      </c>
      <c r="I175" s="70">
        <f t="shared" si="108"/>
        <v>0</v>
      </c>
      <c r="J175" s="125"/>
      <c r="K175" s="129">
        <v>0</v>
      </c>
      <c r="L175" s="70">
        <f t="shared" si="109"/>
        <v>0</v>
      </c>
      <c r="M175" s="125"/>
      <c r="N175" s="129">
        <v>0</v>
      </c>
      <c r="O175" s="70">
        <f t="shared" si="110"/>
        <v>0</v>
      </c>
      <c r="P175" s="125"/>
      <c r="Q175" s="129">
        <v>0</v>
      </c>
      <c r="R175" s="70">
        <f t="shared" si="111"/>
        <v>0</v>
      </c>
      <c r="S175" s="125"/>
      <c r="T175" s="117">
        <f t="shared" ref="T175:T242" si="113">H175+K175+N175+Q175</f>
        <v>0</v>
      </c>
      <c r="U175" s="127">
        <f t="shared" si="112"/>
        <v>0</v>
      </c>
      <c r="V175" s="188">
        <f t="shared" si="105"/>
        <v>0</v>
      </c>
    </row>
    <row r="176" spans="1:22" ht="27.75" customHeight="1">
      <c r="A176" s="98" t="s">
        <v>130</v>
      </c>
      <c r="B176" s="79" t="s">
        <v>131</v>
      </c>
      <c r="C176" s="122">
        <v>501</v>
      </c>
      <c r="D176" s="129">
        <v>0</v>
      </c>
      <c r="E176" s="70">
        <f t="shared" si="107"/>
        <v>0</v>
      </c>
      <c r="F176" s="72"/>
      <c r="G176" s="125"/>
      <c r="H176" s="129">
        <v>0</v>
      </c>
      <c r="I176" s="70">
        <f t="shared" si="108"/>
        <v>0</v>
      </c>
      <c r="J176" s="125"/>
      <c r="K176" s="129">
        <v>0</v>
      </c>
      <c r="L176" s="70">
        <f t="shared" si="109"/>
        <v>0</v>
      </c>
      <c r="M176" s="125"/>
      <c r="N176" s="129">
        <v>0</v>
      </c>
      <c r="O176" s="70">
        <f t="shared" si="110"/>
        <v>0</v>
      </c>
      <c r="P176" s="125"/>
      <c r="Q176" s="129">
        <v>0</v>
      </c>
      <c r="R176" s="70">
        <f t="shared" si="111"/>
        <v>0</v>
      </c>
      <c r="S176" s="125"/>
      <c r="T176" s="117">
        <f t="shared" si="113"/>
        <v>0</v>
      </c>
      <c r="U176" s="127">
        <f t="shared" si="112"/>
        <v>0</v>
      </c>
      <c r="V176" s="188">
        <f t="shared" si="105"/>
        <v>0</v>
      </c>
    </row>
    <row r="177" spans="1:22" ht="21" customHeight="1">
      <c r="A177" s="295" t="s">
        <v>132</v>
      </c>
      <c r="B177" s="284" t="s">
        <v>133</v>
      </c>
      <c r="C177" s="122">
        <v>501</v>
      </c>
      <c r="D177" s="129">
        <v>2500</v>
      </c>
      <c r="E177" s="70">
        <f t="shared" si="107"/>
        <v>2500</v>
      </c>
      <c r="F177" s="72"/>
      <c r="G177" s="125"/>
      <c r="H177" s="129">
        <v>0</v>
      </c>
      <c r="I177" s="70">
        <f t="shared" si="108"/>
        <v>0</v>
      </c>
      <c r="J177" s="125"/>
      <c r="K177" s="129">
        <v>0</v>
      </c>
      <c r="L177" s="70">
        <f t="shared" si="109"/>
        <v>0</v>
      </c>
      <c r="M177" s="125"/>
      <c r="N177" s="129">
        <v>0</v>
      </c>
      <c r="O177" s="70">
        <f t="shared" si="110"/>
        <v>0</v>
      </c>
      <c r="P177" s="125"/>
      <c r="Q177" s="129">
        <v>0</v>
      </c>
      <c r="R177" s="70">
        <f t="shared" si="111"/>
        <v>0</v>
      </c>
      <c r="S177" s="125"/>
      <c r="T177" s="117">
        <f t="shared" si="113"/>
        <v>0</v>
      </c>
      <c r="U177" s="127">
        <f t="shared" si="112"/>
        <v>2500</v>
      </c>
      <c r="V177" s="188">
        <f t="shared" si="105"/>
        <v>0</v>
      </c>
    </row>
    <row r="178" spans="1:22" ht="21" customHeight="1">
      <c r="A178" s="295"/>
      <c r="B178" s="284"/>
      <c r="C178" s="122" t="s">
        <v>420</v>
      </c>
      <c r="D178" s="129">
        <v>500</v>
      </c>
      <c r="E178" s="70">
        <f t="shared" si="107"/>
        <v>500</v>
      </c>
      <c r="F178" s="72"/>
      <c r="G178" s="125"/>
      <c r="H178" s="129">
        <v>0</v>
      </c>
      <c r="I178" s="70">
        <f t="shared" si="108"/>
        <v>0</v>
      </c>
      <c r="J178" s="125"/>
      <c r="K178" s="129">
        <v>0</v>
      </c>
      <c r="L178" s="70">
        <f t="shared" si="109"/>
        <v>0</v>
      </c>
      <c r="M178" s="125"/>
      <c r="N178" s="129">
        <v>0</v>
      </c>
      <c r="O178" s="70">
        <f t="shared" si="110"/>
        <v>0</v>
      </c>
      <c r="P178" s="125"/>
      <c r="Q178" s="129">
        <v>0</v>
      </c>
      <c r="R178" s="70">
        <f t="shared" si="111"/>
        <v>0</v>
      </c>
      <c r="S178" s="125"/>
      <c r="T178" s="117">
        <f t="shared" si="113"/>
        <v>0</v>
      </c>
      <c r="U178" s="127">
        <f t="shared" si="112"/>
        <v>500</v>
      </c>
      <c r="V178" s="188">
        <f t="shared" si="105"/>
        <v>0</v>
      </c>
    </row>
    <row r="179" spans="1:22" ht="19.5" customHeight="1">
      <c r="A179" s="295"/>
      <c r="B179" s="284"/>
      <c r="C179" s="122" t="s">
        <v>377</v>
      </c>
      <c r="D179" s="129">
        <v>0</v>
      </c>
      <c r="E179" s="70">
        <f t="shared" si="107"/>
        <v>0</v>
      </c>
      <c r="F179" s="72"/>
      <c r="G179" s="125"/>
      <c r="H179" s="129">
        <v>0</v>
      </c>
      <c r="I179" s="70">
        <f t="shared" si="108"/>
        <v>0</v>
      </c>
      <c r="J179" s="125"/>
      <c r="K179" s="129">
        <v>0</v>
      </c>
      <c r="L179" s="70">
        <f t="shared" si="109"/>
        <v>0</v>
      </c>
      <c r="M179" s="125"/>
      <c r="N179" s="129">
        <v>0</v>
      </c>
      <c r="O179" s="70">
        <f t="shared" si="110"/>
        <v>0</v>
      </c>
      <c r="P179" s="125"/>
      <c r="Q179" s="129">
        <v>0</v>
      </c>
      <c r="R179" s="70">
        <f t="shared" si="111"/>
        <v>0</v>
      </c>
      <c r="S179" s="125"/>
      <c r="T179" s="117">
        <f t="shared" si="113"/>
        <v>0</v>
      </c>
      <c r="U179" s="127">
        <f t="shared" si="112"/>
        <v>0</v>
      </c>
      <c r="V179" s="188">
        <f t="shared" si="105"/>
        <v>0</v>
      </c>
    </row>
    <row r="180" spans="1:22" ht="30.75" customHeight="1">
      <c r="A180" s="295" t="s">
        <v>134</v>
      </c>
      <c r="B180" s="284" t="s">
        <v>135</v>
      </c>
      <c r="C180" s="122">
        <v>601</v>
      </c>
      <c r="D180" s="129">
        <v>0</v>
      </c>
      <c r="E180" s="70">
        <f t="shared" si="107"/>
        <v>0</v>
      </c>
      <c r="F180" s="72"/>
      <c r="G180" s="125"/>
      <c r="H180" s="129">
        <v>0</v>
      </c>
      <c r="I180" s="70">
        <f t="shared" si="108"/>
        <v>0</v>
      </c>
      <c r="J180" s="125"/>
      <c r="K180" s="129">
        <v>0</v>
      </c>
      <c r="L180" s="70">
        <f t="shared" si="109"/>
        <v>0</v>
      </c>
      <c r="M180" s="125"/>
      <c r="N180" s="129">
        <v>0</v>
      </c>
      <c r="O180" s="70">
        <f t="shared" si="110"/>
        <v>0</v>
      </c>
      <c r="P180" s="125"/>
      <c r="Q180" s="129">
        <v>0</v>
      </c>
      <c r="R180" s="70">
        <f t="shared" si="111"/>
        <v>0</v>
      </c>
      <c r="S180" s="125"/>
      <c r="T180" s="117">
        <f t="shared" si="113"/>
        <v>0</v>
      </c>
      <c r="U180" s="127">
        <f t="shared" si="112"/>
        <v>0</v>
      </c>
      <c r="V180" s="188">
        <f t="shared" si="105"/>
        <v>0</v>
      </c>
    </row>
    <row r="181" spans="1:22" ht="29.25" customHeight="1">
      <c r="A181" s="295"/>
      <c r="B181" s="284"/>
      <c r="C181" s="122">
        <v>631</v>
      </c>
      <c r="D181" s="129">
        <v>1000</v>
      </c>
      <c r="E181" s="70">
        <f t="shared" si="107"/>
        <v>1000</v>
      </c>
      <c r="F181" s="72"/>
      <c r="G181" s="125"/>
      <c r="H181" s="129">
        <v>0</v>
      </c>
      <c r="I181" s="70">
        <f t="shared" si="108"/>
        <v>0</v>
      </c>
      <c r="J181" s="125"/>
      <c r="K181" s="129">
        <v>0</v>
      </c>
      <c r="L181" s="70">
        <f t="shared" si="109"/>
        <v>0</v>
      </c>
      <c r="M181" s="125"/>
      <c r="N181" s="129">
        <v>0</v>
      </c>
      <c r="O181" s="70">
        <f t="shared" si="110"/>
        <v>0</v>
      </c>
      <c r="P181" s="125"/>
      <c r="Q181" s="129">
        <v>0</v>
      </c>
      <c r="R181" s="70">
        <f t="shared" si="111"/>
        <v>0</v>
      </c>
      <c r="S181" s="125"/>
      <c r="T181" s="117">
        <f t="shared" si="113"/>
        <v>0</v>
      </c>
      <c r="U181" s="127">
        <f t="shared" si="112"/>
        <v>1000</v>
      </c>
      <c r="V181" s="188">
        <f t="shared" si="105"/>
        <v>0</v>
      </c>
    </row>
    <row r="182" spans="1:22" ht="53.25" customHeight="1">
      <c r="A182" s="98" t="s">
        <v>264</v>
      </c>
      <c r="B182" s="79" t="s">
        <v>278</v>
      </c>
      <c r="C182" s="123"/>
      <c r="D182" s="129">
        <v>0</v>
      </c>
      <c r="E182" s="70">
        <f t="shared" si="107"/>
        <v>0</v>
      </c>
      <c r="F182" s="72"/>
      <c r="G182" s="125"/>
      <c r="H182" s="129">
        <v>0</v>
      </c>
      <c r="I182" s="70">
        <f t="shared" si="108"/>
        <v>0</v>
      </c>
      <c r="J182" s="125"/>
      <c r="K182" s="129">
        <v>0</v>
      </c>
      <c r="L182" s="70">
        <f t="shared" si="109"/>
        <v>0</v>
      </c>
      <c r="M182" s="125"/>
      <c r="N182" s="129">
        <v>0</v>
      </c>
      <c r="O182" s="70">
        <f t="shared" si="110"/>
        <v>0</v>
      </c>
      <c r="P182" s="125"/>
      <c r="Q182" s="129">
        <v>0</v>
      </c>
      <c r="R182" s="70">
        <f t="shared" si="111"/>
        <v>0</v>
      </c>
      <c r="S182" s="125"/>
      <c r="T182" s="117">
        <f t="shared" si="113"/>
        <v>0</v>
      </c>
      <c r="U182" s="127">
        <f t="shared" si="112"/>
        <v>0</v>
      </c>
      <c r="V182" s="188">
        <f t="shared" si="105"/>
        <v>0</v>
      </c>
    </row>
    <row r="183" spans="1:22" ht="62.25" customHeight="1">
      <c r="A183" s="98" t="s">
        <v>265</v>
      </c>
      <c r="B183" s="79" t="s">
        <v>277</v>
      </c>
      <c r="C183" s="123"/>
      <c r="D183" s="129">
        <v>0</v>
      </c>
      <c r="E183" s="70">
        <f t="shared" si="107"/>
        <v>0</v>
      </c>
      <c r="F183" s="72"/>
      <c r="G183" s="125"/>
      <c r="H183" s="129">
        <v>0</v>
      </c>
      <c r="I183" s="70">
        <f t="shared" si="108"/>
        <v>0</v>
      </c>
      <c r="J183" s="125"/>
      <c r="K183" s="129">
        <v>0</v>
      </c>
      <c r="L183" s="70">
        <f t="shared" si="109"/>
        <v>0</v>
      </c>
      <c r="M183" s="125"/>
      <c r="N183" s="129">
        <v>0</v>
      </c>
      <c r="O183" s="70">
        <f t="shared" si="110"/>
        <v>0</v>
      </c>
      <c r="P183" s="125"/>
      <c r="Q183" s="129">
        <v>0</v>
      </c>
      <c r="R183" s="70">
        <f t="shared" si="111"/>
        <v>0</v>
      </c>
      <c r="S183" s="125"/>
      <c r="T183" s="117">
        <f t="shared" si="113"/>
        <v>0</v>
      </c>
      <c r="U183" s="127">
        <f t="shared" si="112"/>
        <v>0</v>
      </c>
      <c r="V183" s="188">
        <f t="shared" si="105"/>
        <v>0</v>
      </c>
    </row>
    <row r="184" spans="1:22" s="12" customFormat="1" ht="38.25" customHeight="1">
      <c r="A184" s="86" t="s">
        <v>136</v>
      </c>
      <c r="B184" s="33" t="s">
        <v>137</v>
      </c>
      <c r="C184" s="87"/>
      <c r="D184" s="109">
        <f>D185+D200</f>
        <v>106000</v>
      </c>
      <c r="E184" s="34">
        <f t="shared" ref="E184:U184" si="114">E185+E200</f>
        <v>96000</v>
      </c>
      <c r="F184" s="34">
        <f t="shared" si="114"/>
        <v>10000</v>
      </c>
      <c r="G184" s="87">
        <f>G185+G200</f>
        <v>2590</v>
      </c>
      <c r="H184" s="109">
        <f t="shared" si="114"/>
        <v>0</v>
      </c>
      <c r="I184" s="34">
        <f>I185+I200</f>
        <v>-1240</v>
      </c>
      <c r="J184" s="87">
        <f>J185+J200</f>
        <v>1240</v>
      </c>
      <c r="K184" s="109">
        <f t="shared" si="114"/>
        <v>0</v>
      </c>
      <c r="L184" s="34">
        <f t="shared" si="114"/>
        <v>-1350</v>
      </c>
      <c r="M184" s="87">
        <f t="shared" si="114"/>
        <v>1350</v>
      </c>
      <c r="N184" s="109">
        <f t="shared" si="114"/>
        <v>0</v>
      </c>
      <c r="O184" s="34">
        <f>O185+O200</f>
        <v>0</v>
      </c>
      <c r="P184" s="87">
        <f>P185+P200</f>
        <v>0</v>
      </c>
      <c r="Q184" s="109">
        <f t="shared" si="114"/>
        <v>0</v>
      </c>
      <c r="R184" s="34">
        <f t="shared" si="114"/>
        <v>0</v>
      </c>
      <c r="S184" s="87">
        <f t="shared" si="114"/>
        <v>0</v>
      </c>
      <c r="T184" s="109">
        <f t="shared" si="114"/>
        <v>0</v>
      </c>
      <c r="U184" s="87">
        <f t="shared" si="114"/>
        <v>106000</v>
      </c>
      <c r="V184" s="188">
        <f t="shared" si="105"/>
        <v>1350</v>
      </c>
    </row>
    <row r="185" spans="1:22" s="12" customFormat="1" ht="18.75">
      <c r="A185" s="91"/>
      <c r="B185" s="78"/>
      <c r="C185" s="89"/>
      <c r="D185" s="110">
        <f>SUM(D186:D199)</f>
        <v>96000</v>
      </c>
      <c r="E185" s="69">
        <f t="shared" ref="E185:U185" si="115">SUM(E186:E199)</f>
        <v>86000</v>
      </c>
      <c r="F185" s="69">
        <f t="shared" si="115"/>
        <v>10000</v>
      </c>
      <c r="G185" s="89">
        <f>SUM(G186:G199)</f>
        <v>2590</v>
      </c>
      <c r="H185" s="110">
        <f t="shared" si="115"/>
        <v>0</v>
      </c>
      <c r="I185" s="69">
        <f>SUM(I186:I199)</f>
        <v>-1240</v>
      </c>
      <c r="J185" s="89">
        <f>SUM(J186:J199)</f>
        <v>1240</v>
      </c>
      <c r="K185" s="110">
        <f t="shared" si="115"/>
        <v>0</v>
      </c>
      <c r="L185" s="69">
        <f t="shared" si="115"/>
        <v>-1350</v>
      </c>
      <c r="M185" s="89">
        <f t="shared" si="115"/>
        <v>1350</v>
      </c>
      <c r="N185" s="110">
        <f t="shared" si="115"/>
        <v>0</v>
      </c>
      <c r="O185" s="69">
        <f>SUM(O186:O199)</f>
        <v>0</v>
      </c>
      <c r="P185" s="89">
        <f>SUM(P186:P199)</f>
        <v>0</v>
      </c>
      <c r="Q185" s="110">
        <f t="shared" si="115"/>
        <v>0</v>
      </c>
      <c r="R185" s="69">
        <f t="shared" si="115"/>
        <v>0</v>
      </c>
      <c r="S185" s="89">
        <f t="shared" si="115"/>
        <v>0</v>
      </c>
      <c r="T185" s="110">
        <f t="shared" si="115"/>
        <v>0</v>
      </c>
      <c r="U185" s="89">
        <f t="shared" si="115"/>
        <v>96000</v>
      </c>
      <c r="V185" s="188">
        <f t="shared" si="105"/>
        <v>1350</v>
      </c>
    </row>
    <row r="186" spans="1:22" ht="18.75">
      <c r="A186" s="295" t="s">
        <v>266</v>
      </c>
      <c r="B186" s="284" t="s">
        <v>271</v>
      </c>
      <c r="C186" s="122">
        <v>713</v>
      </c>
      <c r="D186" s="129">
        <v>1500</v>
      </c>
      <c r="E186" s="70">
        <f t="shared" ref="E186:E199" si="116">D186-F186</f>
        <v>1500</v>
      </c>
      <c r="F186" s="72"/>
      <c r="G186" s="125"/>
      <c r="H186" s="129">
        <v>0</v>
      </c>
      <c r="I186" s="70">
        <f t="shared" ref="I186:I199" si="117">H186-J186</f>
        <v>0</v>
      </c>
      <c r="J186" s="125"/>
      <c r="K186" s="129">
        <v>0</v>
      </c>
      <c r="L186" s="70">
        <f t="shared" ref="L186:L199" si="118">K186-M186</f>
        <v>0</v>
      </c>
      <c r="M186" s="125"/>
      <c r="N186" s="129">
        <v>0</v>
      </c>
      <c r="O186" s="70">
        <f t="shared" ref="O186:O199" si="119">N186-P186</f>
        <v>0</v>
      </c>
      <c r="P186" s="125"/>
      <c r="Q186" s="129">
        <v>0</v>
      </c>
      <c r="R186" s="70">
        <f t="shared" ref="R186:R199" si="120">Q186-S186</f>
        <v>0</v>
      </c>
      <c r="S186" s="125"/>
      <c r="T186" s="117">
        <f t="shared" si="113"/>
        <v>0</v>
      </c>
      <c r="U186" s="127">
        <f t="shared" ref="U186:U199" si="121">D186-T186</f>
        <v>1500</v>
      </c>
      <c r="V186" s="188">
        <f t="shared" si="105"/>
        <v>0</v>
      </c>
    </row>
    <row r="187" spans="1:22" ht="18.75">
      <c r="A187" s="295"/>
      <c r="B187" s="284"/>
      <c r="C187" s="122">
        <v>716</v>
      </c>
      <c r="D187" s="129">
        <v>1500</v>
      </c>
      <c r="E187" s="70">
        <f t="shared" si="116"/>
        <v>1500</v>
      </c>
      <c r="F187" s="72"/>
      <c r="G187" s="125"/>
      <c r="H187" s="129">
        <v>0</v>
      </c>
      <c r="I187" s="70">
        <f t="shared" si="117"/>
        <v>0</v>
      </c>
      <c r="J187" s="125"/>
      <c r="K187" s="129">
        <v>0</v>
      </c>
      <c r="L187" s="70">
        <f t="shared" si="118"/>
        <v>0</v>
      </c>
      <c r="M187" s="125"/>
      <c r="N187" s="129">
        <v>0</v>
      </c>
      <c r="O187" s="70">
        <f t="shared" si="119"/>
        <v>0</v>
      </c>
      <c r="P187" s="125"/>
      <c r="Q187" s="129">
        <v>0</v>
      </c>
      <c r="R187" s="70">
        <f t="shared" si="120"/>
        <v>0</v>
      </c>
      <c r="S187" s="125"/>
      <c r="T187" s="117">
        <f t="shared" si="113"/>
        <v>0</v>
      </c>
      <c r="U187" s="127">
        <f t="shared" si="121"/>
        <v>1500</v>
      </c>
      <c r="V187" s="188">
        <f t="shared" si="105"/>
        <v>0</v>
      </c>
    </row>
    <row r="188" spans="1:22" ht="51">
      <c r="A188" s="98" t="s">
        <v>267</v>
      </c>
      <c r="B188" s="79" t="s">
        <v>274</v>
      </c>
      <c r="C188" s="123">
        <v>805</v>
      </c>
      <c r="D188" s="129">
        <v>15000</v>
      </c>
      <c r="E188" s="70">
        <f t="shared" si="116"/>
        <v>15000</v>
      </c>
      <c r="F188" s="72"/>
      <c r="G188" s="125"/>
      <c r="H188" s="129">
        <v>0</v>
      </c>
      <c r="I188" s="70">
        <f t="shared" si="117"/>
        <v>0</v>
      </c>
      <c r="J188" s="125"/>
      <c r="K188" s="129">
        <v>0</v>
      </c>
      <c r="L188" s="70">
        <f t="shared" si="118"/>
        <v>0</v>
      </c>
      <c r="M188" s="125"/>
      <c r="N188" s="129">
        <v>0</v>
      </c>
      <c r="O188" s="70">
        <f t="shared" si="119"/>
        <v>0</v>
      </c>
      <c r="P188" s="125"/>
      <c r="Q188" s="129">
        <v>0</v>
      </c>
      <c r="R188" s="70">
        <f t="shared" si="120"/>
        <v>0</v>
      </c>
      <c r="S188" s="125"/>
      <c r="T188" s="117">
        <f t="shared" si="113"/>
        <v>0</v>
      </c>
      <c r="U188" s="127">
        <f t="shared" si="121"/>
        <v>15000</v>
      </c>
      <c r="V188" s="188">
        <f t="shared" si="105"/>
        <v>0</v>
      </c>
    </row>
    <row r="189" spans="1:22" ht="25.5">
      <c r="A189" s="98" t="s">
        <v>268</v>
      </c>
      <c r="B189" s="79" t="s">
        <v>272</v>
      </c>
      <c r="C189" s="123"/>
      <c r="D189" s="129">
        <v>0</v>
      </c>
      <c r="E189" s="70">
        <f t="shared" si="116"/>
        <v>0</v>
      </c>
      <c r="F189" s="72"/>
      <c r="G189" s="125"/>
      <c r="H189" s="129">
        <v>0</v>
      </c>
      <c r="I189" s="70">
        <f t="shared" si="117"/>
        <v>0</v>
      </c>
      <c r="J189" s="125"/>
      <c r="K189" s="129">
        <v>0</v>
      </c>
      <c r="L189" s="70">
        <f t="shared" si="118"/>
        <v>0</v>
      </c>
      <c r="M189" s="125"/>
      <c r="N189" s="129">
        <v>0</v>
      </c>
      <c r="O189" s="70">
        <f t="shared" si="119"/>
        <v>0</v>
      </c>
      <c r="P189" s="125"/>
      <c r="Q189" s="129">
        <v>0</v>
      </c>
      <c r="R189" s="70">
        <f t="shared" si="120"/>
        <v>0</v>
      </c>
      <c r="S189" s="125"/>
      <c r="T189" s="117">
        <f t="shared" si="113"/>
        <v>0</v>
      </c>
      <c r="U189" s="127">
        <f t="shared" si="121"/>
        <v>0</v>
      </c>
      <c r="V189" s="188">
        <f t="shared" si="105"/>
        <v>0</v>
      </c>
    </row>
    <row r="190" spans="1:22" ht="51">
      <c r="A190" s="98" t="s">
        <v>269</v>
      </c>
      <c r="B190" s="79" t="s">
        <v>275</v>
      </c>
      <c r="C190" s="123"/>
      <c r="D190" s="129">
        <v>0</v>
      </c>
      <c r="E190" s="70">
        <f t="shared" si="116"/>
        <v>0</v>
      </c>
      <c r="F190" s="72"/>
      <c r="G190" s="125"/>
      <c r="H190" s="129">
        <v>0</v>
      </c>
      <c r="I190" s="70">
        <f t="shared" si="117"/>
        <v>0</v>
      </c>
      <c r="J190" s="125"/>
      <c r="K190" s="129">
        <v>0</v>
      </c>
      <c r="L190" s="70">
        <f t="shared" si="118"/>
        <v>0</v>
      </c>
      <c r="M190" s="125"/>
      <c r="N190" s="129">
        <v>0</v>
      </c>
      <c r="O190" s="70">
        <f t="shared" si="119"/>
        <v>0</v>
      </c>
      <c r="P190" s="125"/>
      <c r="Q190" s="129">
        <v>0</v>
      </c>
      <c r="R190" s="70">
        <f t="shared" si="120"/>
        <v>0</v>
      </c>
      <c r="S190" s="125"/>
      <c r="T190" s="117">
        <f t="shared" si="113"/>
        <v>0</v>
      </c>
      <c r="U190" s="127">
        <f t="shared" si="121"/>
        <v>0</v>
      </c>
      <c r="V190" s="188">
        <f t="shared" si="105"/>
        <v>0</v>
      </c>
    </row>
    <row r="191" spans="1:22" ht="51">
      <c r="A191" s="98" t="s">
        <v>270</v>
      </c>
      <c r="B191" s="79" t="s">
        <v>276</v>
      </c>
      <c r="C191" s="123"/>
      <c r="D191" s="129">
        <v>0</v>
      </c>
      <c r="E191" s="70">
        <f t="shared" si="116"/>
        <v>0</v>
      </c>
      <c r="F191" s="72"/>
      <c r="G191" s="125"/>
      <c r="H191" s="129">
        <v>0</v>
      </c>
      <c r="I191" s="70">
        <f t="shared" si="117"/>
        <v>0</v>
      </c>
      <c r="J191" s="125"/>
      <c r="K191" s="129">
        <v>0</v>
      </c>
      <c r="L191" s="70">
        <f t="shared" si="118"/>
        <v>0</v>
      </c>
      <c r="M191" s="125"/>
      <c r="N191" s="129">
        <v>0</v>
      </c>
      <c r="O191" s="70">
        <f t="shared" si="119"/>
        <v>0</v>
      </c>
      <c r="P191" s="125"/>
      <c r="Q191" s="129">
        <v>0</v>
      </c>
      <c r="R191" s="70">
        <f t="shared" si="120"/>
        <v>0</v>
      </c>
      <c r="S191" s="125"/>
      <c r="T191" s="117">
        <f t="shared" si="113"/>
        <v>0</v>
      </c>
      <c r="U191" s="127">
        <f t="shared" si="121"/>
        <v>0</v>
      </c>
      <c r="V191" s="188">
        <f t="shared" si="105"/>
        <v>0</v>
      </c>
    </row>
    <row r="192" spans="1:22" ht="25.5">
      <c r="A192" s="98" t="s">
        <v>138</v>
      </c>
      <c r="B192" s="79" t="s">
        <v>139</v>
      </c>
      <c r="C192" s="122">
        <v>792</v>
      </c>
      <c r="D192" s="129">
        <v>3000</v>
      </c>
      <c r="E192" s="70">
        <f t="shared" si="116"/>
        <v>3000</v>
      </c>
      <c r="F192" s="72"/>
      <c r="G192" s="125"/>
      <c r="H192" s="129">
        <v>0</v>
      </c>
      <c r="I192" s="70">
        <f t="shared" si="117"/>
        <v>0</v>
      </c>
      <c r="J192" s="125"/>
      <c r="K192" s="129">
        <v>0</v>
      </c>
      <c r="L192" s="70">
        <f t="shared" si="118"/>
        <v>0</v>
      </c>
      <c r="M192" s="125"/>
      <c r="N192" s="129">
        <v>0</v>
      </c>
      <c r="O192" s="70">
        <f t="shared" si="119"/>
        <v>0</v>
      </c>
      <c r="P192" s="125"/>
      <c r="Q192" s="129">
        <v>0</v>
      </c>
      <c r="R192" s="70">
        <f t="shared" si="120"/>
        <v>0</v>
      </c>
      <c r="S192" s="125"/>
      <c r="T192" s="117">
        <f t="shared" si="113"/>
        <v>0</v>
      </c>
      <c r="U192" s="127">
        <f t="shared" si="121"/>
        <v>3000</v>
      </c>
      <c r="V192" s="188">
        <f t="shared" si="105"/>
        <v>0</v>
      </c>
    </row>
    <row r="193" spans="1:22" ht="18.75">
      <c r="A193" s="98" t="s">
        <v>140</v>
      </c>
      <c r="B193" s="79" t="s">
        <v>141</v>
      </c>
      <c r="C193" s="122">
        <v>925</v>
      </c>
      <c r="D193" s="129">
        <v>3000</v>
      </c>
      <c r="E193" s="70">
        <f t="shared" si="116"/>
        <v>3000</v>
      </c>
      <c r="F193" s="72"/>
      <c r="G193" s="125"/>
      <c r="H193" s="129">
        <v>0</v>
      </c>
      <c r="I193" s="70">
        <f t="shared" si="117"/>
        <v>0</v>
      </c>
      <c r="J193" s="125"/>
      <c r="K193" s="129">
        <v>0</v>
      </c>
      <c r="L193" s="70">
        <f t="shared" si="118"/>
        <v>0</v>
      </c>
      <c r="M193" s="125"/>
      <c r="N193" s="129">
        <v>0</v>
      </c>
      <c r="O193" s="70">
        <f t="shared" si="119"/>
        <v>0</v>
      </c>
      <c r="P193" s="125"/>
      <c r="Q193" s="129">
        <v>0</v>
      </c>
      <c r="R193" s="70">
        <f t="shared" si="120"/>
        <v>0</v>
      </c>
      <c r="S193" s="125"/>
      <c r="T193" s="117">
        <f t="shared" si="113"/>
        <v>0</v>
      </c>
      <c r="U193" s="127">
        <f t="shared" si="121"/>
        <v>3000</v>
      </c>
      <c r="V193" s="188">
        <f t="shared" si="105"/>
        <v>0</v>
      </c>
    </row>
    <row r="194" spans="1:22" ht="18.75">
      <c r="A194" s="98" t="s">
        <v>142</v>
      </c>
      <c r="B194" s="79" t="s">
        <v>143</v>
      </c>
      <c r="C194" s="122">
        <v>797</v>
      </c>
      <c r="D194" s="129">
        <v>70000</v>
      </c>
      <c r="E194" s="70">
        <f t="shared" si="116"/>
        <v>60000</v>
      </c>
      <c r="F194" s="193">
        <f>'ხელშეკრულებები '!G861</f>
        <v>10000</v>
      </c>
      <c r="G194" s="193">
        <f>'ხელშეკრულებები '!Y861</f>
        <v>2590</v>
      </c>
      <c r="H194" s="129">
        <v>0</v>
      </c>
      <c r="I194" s="70">
        <f t="shared" si="117"/>
        <v>-1240</v>
      </c>
      <c r="J194" s="193">
        <f>'ხელშეკრულებები '!Q861</f>
        <v>1240</v>
      </c>
      <c r="K194" s="129">
        <v>0</v>
      </c>
      <c r="L194" s="70">
        <f t="shared" si="118"/>
        <v>-1350</v>
      </c>
      <c r="M194" s="193">
        <f>'ხელშეკრულებები '!S861</f>
        <v>1350</v>
      </c>
      <c r="N194" s="129">
        <v>0</v>
      </c>
      <c r="O194" s="70">
        <f t="shared" si="119"/>
        <v>0</v>
      </c>
      <c r="P194" s="193">
        <f>'ხელშეკრულებები '!U861</f>
        <v>0</v>
      </c>
      <c r="Q194" s="129">
        <v>0</v>
      </c>
      <c r="R194" s="70">
        <f t="shared" si="120"/>
        <v>0</v>
      </c>
      <c r="S194" s="193">
        <f>'ხელშეკრულებები '!W861</f>
        <v>0</v>
      </c>
      <c r="T194" s="117">
        <f t="shared" si="113"/>
        <v>0</v>
      </c>
      <c r="U194" s="127">
        <f t="shared" si="121"/>
        <v>70000</v>
      </c>
      <c r="V194" s="188">
        <f t="shared" si="105"/>
        <v>1350</v>
      </c>
    </row>
    <row r="195" spans="1:22" ht="18.75">
      <c r="A195" s="98" t="s">
        <v>144</v>
      </c>
      <c r="B195" s="79" t="s">
        <v>145</v>
      </c>
      <c r="C195" s="122"/>
      <c r="D195" s="129">
        <v>0</v>
      </c>
      <c r="E195" s="70">
        <f t="shared" si="116"/>
        <v>0</v>
      </c>
      <c r="F195" s="72"/>
      <c r="G195" s="125"/>
      <c r="H195" s="129">
        <v>0</v>
      </c>
      <c r="I195" s="70">
        <f t="shared" si="117"/>
        <v>0</v>
      </c>
      <c r="J195" s="125"/>
      <c r="K195" s="129">
        <v>0</v>
      </c>
      <c r="L195" s="70">
        <f t="shared" si="118"/>
        <v>0</v>
      </c>
      <c r="M195" s="125"/>
      <c r="N195" s="129">
        <v>0</v>
      </c>
      <c r="O195" s="70">
        <f t="shared" si="119"/>
        <v>0</v>
      </c>
      <c r="P195" s="125"/>
      <c r="Q195" s="129">
        <v>0</v>
      </c>
      <c r="R195" s="70">
        <f t="shared" si="120"/>
        <v>0</v>
      </c>
      <c r="S195" s="125"/>
      <c r="T195" s="117">
        <f t="shared" si="113"/>
        <v>0</v>
      </c>
      <c r="U195" s="127">
        <f t="shared" si="121"/>
        <v>0</v>
      </c>
      <c r="V195" s="188">
        <f t="shared" si="105"/>
        <v>0</v>
      </c>
    </row>
    <row r="196" spans="1:22" ht="15" customHeight="1">
      <c r="A196" s="295" t="s">
        <v>146</v>
      </c>
      <c r="B196" s="284" t="s">
        <v>147</v>
      </c>
      <c r="C196" s="122">
        <v>926</v>
      </c>
      <c r="D196" s="129">
        <v>0</v>
      </c>
      <c r="E196" s="70">
        <f t="shared" si="116"/>
        <v>0</v>
      </c>
      <c r="F196" s="72"/>
      <c r="G196" s="125"/>
      <c r="H196" s="129">
        <v>0</v>
      </c>
      <c r="I196" s="70">
        <f t="shared" si="117"/>
        <v>0</v>
      </c>
      <c r="J196" s="125"/>
      <c r="K196" s="129">
        <v>0</v>
      </c>
      <c r="L196" s="70">
        <f t="shared" si="118"/>
        <v>0</v>
      </c>
      <c r="M196" s="125"/>
      <c r="N196" s="129">
        <v>0</v>
      </c>
      <c r="O196" s="70">
        <f t="shared" si="119"/>
        <v>0</v>
      </c>
      <c r="P196" s="125"/>
      <c r="Q196" s="129">
        <v>0</v>
      </c>
      <c r="R196" s="70">
        <f t="shared" si="120"/>
        <v>0</v>
      </c>
      <c r="S196" s="125"/>
      <c r="T196" s="117">
        <f t="shared" si="113"/>
        <v>0</v>
      </c>
      <c r="U196" s="127">
        <f t="shared" si="121"/>
        <v>0</v>
      </c>
      <c r="V196" s="188">
        <f>G196-J196</f>
        <v>0</v>
      </c>
    </row>
    <row r="197" spans="1:22" ht="18.75">
      <c r="A197" s="295"/>
      <c r="B197" s="284"/>
      <c r="C197" s="122">
        <v>921</v>
      </c>
      <c r="D197" s="129">
        <v>0</v>
      </c>
      <c r="E197" s="70">
        <f t="shared" si="116"/>
        <v>0</v>
      </c>
      <c r="F197" s="72"/>
      <c r="G197" s="125"/>
      <c r="H197" s="129">
        <v>0</v>
      </c>
      <c r="I197" s="70">
        <f t="shared" si="117"/>
        <v>0</v>
      </c>
      <c r="J197" s="125"/>
      <c r="K197" s="129">
        <v>0</v>
      </c>
      <c r="L197" s="70">
        <f t="shared" si="118"/>
        <v>0</v>
      </c>
      <c r="M197" s="125"/>
      <c r="N197" s="129">
        <v>0</v>
      </c>
      <c r="O197" s="70">
        <f t="shared" si="119"/>
        <v>0</v>
      </c>
      <c r="P197" s="125"/>
      <c r="Q197" s="129">
        <v>0</v>
      </c>
      <c r="R197" s="70">
        <f t="shared" si="120"/>
        <v>0</v>
      </c>
      <c r="S197" s="125"/>
      <c r="T197" s="117">
        <f t="shared" si="113"/>
        <v>0</v>
      </c>
      <c r="U197" s="127">
        <f t="shared" si="121"/>
        <v>0</v>
      </c>
      <c r="V197" s="188">
        <f t="shared" ref="V197:V244" si="122">G197-J197</f>
        <v>0</v>
      </c>
    </row>
    <row r="198" spans="1:22" ht="18.75">
      <c r="A198" s="295"/>
      <c r="B198" s="284"/>
      <c r="C198" s="122">
        <v>923</v>
      </c>
      <c r="D198" s="129">
        <v>0</v>
      </c>
      <c r="E198" s="70">
        <f t="shared" si="116"/>
        <v>0</v>
      </c>
      <c r="F198" s="72"/>
      <c r="G198" s="125"/>
      <c r="H198" s="129">
        <v>0</v>
      </c>
      <c r="I198" s="70">
        <f t="shared" si="117"/>
        <v>0</v>
      </c>
      <c r="J198" s="125"/>
      <c r="K198" s="129">
        <v>0</v>
      </c>
      <c r="L198" s="70">
        <f t="shared" si="118"/>
        <v>0</v>
      </c>
      <c r="M198" s="125"/>
      <c r="N198" s="129">
        <v>0</v>
      </c>
      <c r="O198" s="70">
        <f t="shared" si="119"/>
        <v>0</v>
      </c>
      <c r="P198" s="125"/>
      <c r="Q198" s="129">
        <v>0</v>
      </c>
      <c r="R198" s="70">
        <f t="shared" si="120"/>
        <v>0</v>
      </c>
      <c r="S198" s="125"/>
      <c r="T198" s="117">
        <f t="shared" si="113"/>
        <v>0</v>
      </c>
      <c r="U198" s="127">
        <f t="shared" si="121"/>
        <v>0</v>
      </c>
      <c r="V198" s="188">
        <f t="shared" si="122"/>
        <v>0</v>
      </c>
    </row>
    <row r="199" spans="1:22" ht="18.75">
      <c r="A199" s="98" t="s">
        <v>148</v>
      </c>
      <c r="B199" s="79" t="s">
        <v>149</v>
      </c>
      <c r="C199" s="122">
        <v>922</v>
      </c>
      <c r="D199" s="129">
        <v>2000</v>
      </c>
      <c r="E199" s="70">
        <f t="shared" si="116"/>
        <v>2000</v>
      </c>
      <c r="F199" s="72"/>
      <c r="G199" s="125"/>
      <c r="H199" s="129">
        <v>0</v>
      </c>
      <c r="I199" s="70">
        <f t="shared" si="117"/>
        <v>0</v>
      </c>
      <c r="J199" s="125"/>
      <c r="K199" s="129">
        <v>0</v>
      </c>
      <c r="L199" s="70">
        <f t="shared" si="118"/>
        <v>0</v>
      </c>
      <c r="M199" s="125"/>
      <c r="N199" s="129">
        <v>0</v>
      </c>
      <c r="O199" s="70">
        <f t="shared" si="119"/>
        <v>0</v>
      </c>
      <c r="P199" s="125"/>
      <c r="Q199" s="129">
        <v>0</v>
      </c>
      <c r="R199" s="70">
        <f t="shared" si="120"/>
        <v>0</v>
      </c>
      <c r="S199" s="125"/>
      <c r="T199" s="117">
        <f t="shared" si="113"/>
        <v>0</v>
      </c>
      <c r="U199" s="127">
        <f t="shared" si="121"/>
        <v>2000</v>
      </c>
      <c r="V199" s="188">
        <f t="shared" si="122"/>
        <v>0</v>
      </c>
    </row>
    <row r="200" spans="1:22" s="12" customFormat="1" ht="23.25" customHeight="1">
      <c r="A200" s="91"/>
      <c r="B200" s="78"/>
      <c r="C200" s="89"/>
      <c r="D200" s="110">
        <f t="shared" ref="D200:U200" si="123">SUM(D201:D227)</f>
        <v>10000</v>
      </c>
      <c r="E200" s="69">
        <f t="shared" si="123"/>
        <v>10000</v>
      </c>
      <c r="F200" s="69">
        <f t="shared" si="123"/>
        <v>0</v>
      </c>
      <c r="G200" s="89">
        <f t="shared" si="123"/>
        <v>0</v>
      </c>
      <c r="H200" s="110">
        <f t="shared" si="123"/>
        <v>0</v>
      </c>
      <c r="I200" s="69">
        <f t="shared" si="123"/>
        <v>0</v>
      </c>
      <c r="J200" s="89">
        <f t="shared" si="123"/>
        <v>0</v>
      </c>
      <c r="K200" s="110">
        <f t="shared" si="123"/>
        <v>0</v>
      </c>
      <c r="L200" s="69">
        <f t="shared" si="123"/>
        <v>0</v>
      </c>
      <c r="M200" s="89">
        <f t="shared" si="123"/>
        <v>0</v>
      </c>
      <c r="N200" s="110">
        <f t="shared" si="123"/>
        <v>0</v>
      </c>
      <c r="O200" s="69">
        <f t="shared" si="123"/>
        <v>0</v>
      </c>
      <c r="P200" s="89">
        <f t="shared" si="123"/>
        <v>0</v>
      </c>
      <c r="Q200" s="110">
        <f t="shared" si="123"/>
        <v>0</v>
      </c>
      <c r="R200" s="69">
        <f t="shared" si="123"/>
        <v>0</v>
      </c>
      <c r="S200" s="89">
        <f t="shared" si="123"/>
        <v>0</v>
      </c>
      <c r="T200" s="110">
        <f t="shared" si="123"/>
        <v>0</v>
      </c>
      <c r="U200" s="89">
        <f t="shared" si="123"/>
        <v>10000</v>
      </c>
      <c r="V200" s="188">
        <f t="shared" si="122"/>
        <v>0</v>
      </c>
    </row>
    <row r="201" spans="1:22" ht="29.25" customHeight="1">
      <c r="A201" s="287" t="s">
        <v>150</v>
      </c>
      <c r="B201" s="288" t="s">
        <v>302</v>
      </c>
      <c r="C201" s="122" t="s">
        <v>423</v>
      </c>
      <c r="D201" s="129">
        <v>2000</v>
      </c>
      <c r="E201" s="70">
        <f t="shared" ref="E201:E227" si="124">D201-F201</f>
        <v>2000</v>
      </c>
      <c r="F201" s="72"/>
      <c r="G201" s="125"/>
      <c r="H201" s="129">
        <v>0</v>
      </c>
      <c r="I201" s="70">
        <f t="shared" ref="I201:I227" si="125">H201-J201</f>
        <v>0</v>
      </c>
      <c r="J201" s="125"/>
      <c r="K201" s="129">
        <v>0</v>
      </c>
      <c r="L201" s="70">
        <f t="shared" ref="L201:L227" si="126">K201-M201</f>
        <v>0</v>
      </c>
      <c r="M201" s="125"/>
      <c r="N201" s="129">
        <v>0</v>
      </c>
      <c r="O201" s="70">
        <f t="shared" ref="O201:O227" si="127">N201-P201</f>
        <v>0</v>
      </c>
      <c r="P201" s="125"/>
      <c r="Q201" s="129">
        <v>0</v>
      </c>
      <c r="R201" s="70">
        <f t="shared" ref="R201:R227" si="128">Q201-S201</f>
        <v>0</v>
      </c>
      <c r="S201" s="125"/>
      <c r="T201" s="117">
        <f t="shared" si="113"/>
        <v>0</v>
      </c>
      <c r="U201" s="127">
        <f t="shared" ref="U201:U229" si="129">D201-T201</f>
        <v>2000</v>
      </c>
      <c r="V201" s="188">
        <f t="shared" si="122"/>
        <v>0</v>
      </c>
    </row>
    <row r="202" spans="1:22" ht="18.75">
      <c r="A202" s="287"/>
      <c r="B202" s="288"/>
      <c r="C202" s="122">
        <v>791</v>
      </c>
      <c r="D202" s="129">
        <v>1500</v>
      </c>
      <c r="E202" s="70">
        <f t="shared" si="124"/>
        <v>1500</v>
      </c>
      <c r="F202" s="72"/>
      <c r="G202" s="125"/>
      <c r="H202" s="129">
        <v>0</v>
      </c>
      <c r="I202" s="70">
        <f t="shared" si="125"/>
        <v>0</v>
      </c>
      <c r="J202" s="125"/>
      <c r="K202" s="129">
        <v>0</v>
      </c>
      <c r="L202" s="70">
        <f t="shared" si="126"/>
        <v>0</v>
      </c>
      <c r="M202" s="125"/>
      <c r="N202" s="129">
        <v>0</v>
      </c>
      <c r="O202" s="70">
        <f t="shared" si="127"/>
        <v>0</v>
      </c>
      <c r="P202" s="125"/>
      <c r="Q202" s="129">
        <v>0</v>
      </c>
      <c r="R202" s="70">
        <f t="shared" si="128"/>
        <v>0</v>
      </c>
      <c r="S202" s="125"/>
      <c r="T202" s="117">
        <f t="shared" si="113"/>
        <v>0</v>
      </c>
      <c r="U202" s="127">
        <f t="shared" si="129"/>
        <v>1500</v>
      </c>
      <c r="V202" s="188">
        <f t="shared" si="122"/>
        <v>0</v>
      </c>
    </row>
    <row r="203" spans="1:22" ht="18.75">
      <c r="A203" s="287"/>
      <c r="B203" s="288"/>
      <c r="C203" s="122">
        <v>185</v>
      </c>
      <c r="D203" s="129">
        <v>0</v>
      </c>
      <c r="E203" s="70">
        <f t="shared" si="124"/>
        <v>0</v>
      </c>
      <c r="F203" s="72"/>
      <c r="G203" s="125"/>
      <c r="H203" s="129">
        <v>0</v>
      </c>
      <c r="I203" s="70">
        <f t="shared" si="125"/>
        <v>0</v>
      </c>
      <c r="J203" s="125"/>
      <c r="K203" s="129">
        <v>0</v>
      </c>
      <c r="L203" s="70">
        <f t="shared" si="126"/>
        <v>0</v>
      </c>
      <c r="M203" s="125"/>
      <c r="N203" s="129">
        <v>0</v>
      </c>
      <c r="O203" s="70">
        <f t="shared" si="127"/>
        <v>0</v>
      </c>
      <c r="P203" s="125"/>
      <c r="Q203" s="129">
        <v>0</v>
      </c>
      <c r="R203" s="70">
        <f t="shared" si="128"/>
        <v>0</v>
      </c>
      <c r="S203" s="125"/>
      <c r="T203" s="117">
        <f t="shared" si="113"/>
        <v>0</v>
      </c>
      <c r="U203" s="127">
        <f t="shared" si="129"/>
        <v>0</v>
      </c>
      <c r="V203" s="188">
        <f t="shared" si="122"/>
        <v>0</v>
      </c>
    </row>
    <row r="204" spans="1:22" ht="18.75">
      <c r="A204" s="287"/>
      <c r="B204" s="288"/>
      <c r="C204" s="122" t="s">
        <v>151</v>
      </c>
      <c r="D204" s="129">
        <v>0</v>
      </c>
      <c r="E204" s="70">
        <f t="shared" si="124"/>
        <v>0</v>
      </c>
      <c r="F204" s="72"/>
      <c r="G204" s="125"/>
      <c r="H204" s="129">
        <v>0</v>
      </c>
      <c r="I204" s="70">
        <f t="shared" si="125"/>
        <v>0</v>
      </c>
      <c r="J204" s="125"/>
      <c r="K204" s="129">
        <v>0</v>
      </c>
      <c r="L204" s="70">
        <f t="shared" si="126"/>
        <v>0</v>
      </c>
      <c r="M204" s="125"/>
      <c r="N204" s="129">
        <v>0</v>
      </c>
      <c r="O204" s="70">
        <f t="shared" si="127"/>
        <v>0</v>
      </c>
      <c r="P204" s="125"/>
      <c r="Q204" s="129">
        <v>0</v>
      </c>
      <c r="R204" s="70">
        <f t="shared" si="128"/>
        <v>0</v>
      </c>
      <c r="S204" s="125"/>
      <c r="T204" s="117">
        <f t="shared" si="113"/>
        <v>0</v>
      </c>
      <c r="U204" s="127">
        <f t="shared" si="129"/>
        <v>0</v>
      </c>
      <c r="V204" s="188">
        <f t="shared" si="122"/>
        <v>0</v>
      </c>
    </row>
    <row r="205" spans="1:22" ht="18.75">
      <c r="A205" s="287"/>
      <c r="B205" s="288"/>
      <c r="C205" s="122" t="s">
        <v>152</v>
      </c>
      <c r="D205" s="129">
        <v>0</v>
      </c>
      <c r="E205" s="70">
        <f t="shared" si="124"/>
        <v>0</v>
      </c>
      <c r="F205" s="72"/>
      <c r="G205" s="125"/>
      <c r="H205" s="129">
        <v>0</v>
      </c>
      <c r="I205" s="70">
        <f t="shared" si="125"/>
        <v>0</v>
      </c>
      <c r="J205" s="125"/>
      <c r="K205" s="129">
        <v>0</v>
      </c>
      <c r="L205" s="70">
        <f t="shared" si="126"/>
        <v>0</v>
      </c>
      <c r="M205" s="125"/>
      <c r="N205" s="129">
        <v>0</v>
      </c>
      <c r="O205" s="70">
        <f t="shared" si="127"/>
        <v>0</v>
      </c>
      <c r="P205" s="125"/>
      <c r="Q205" s="129">
        <v>0</v>
      </c>
      <c r="R205" s="70">
        <f t="shared" si="128"/>
        <v>0</v>
      </c>
      <c r="S205" s="125"/>
      <c r="T205" s="117">
        <f t="shared" si="113"/>
        <v>0</v>
      </c>
      <c r="U205" s="127">
        <f t="shared" si="129"/>
        <v>0</v>
      </c>
      <c r="V205" s="188">
        <f t="shared" si="122"/>
        <v>0</v>
      </c>
    </row>
    <row r="206" spans="1:22" ht="18.75">
      <c r="A206" s="287"/>
      <c r="B206" s="288"/>
      <c r="C206" s="122" t="s">
        <v>153</v>
      </c>
      <c r="D206" s="129">
        <v>0</v>
      </c>
      <c r="E206" s="70">
        <f t="shared" si="124"/>
        <v>0</v>
      </c>
      <c r="F206" s="72"/>
      <c r="G206" s="125"/>
      <c r="H206" s="129">
        <v>0</v>
      </c>
      <c r="I206" s="70">
        <f t="shared" si="125"/>
        <v>0</v>
      </c>
      <c r="J206" s="125"/>
      <c r="K206" s="129">
        <v>0</v>
      </c>
      <c r="L206" s="70">
        <f t="shared" si="126"/>
        <v>0</v>
      </c>
      <c r="M206" s="125"/>
      <c r="N206" s="129">
        <v>0</v>
      </c>
      <c r="O206" s="70">
        <f t="shared" si="127"/>
        <v>0</v>
      </c>
      <c r="P206" s="125"/>
      <c r="Q206" s="129">
        <v>0</v>
      </c>
      <c r="R206" s="70">
        <f t="shared" si="128"/>
        <v>0</v>
      </c>
      <c r="S206" s="125"/>
      <c r="T206" s="117">
        <f t="shared" si="113"/>
        <v>0</v>
      </c>
      <c r="U206" s="127">
        <f t="shared" si="129"/>
        <v>0</v>
      </c>
      <c r="V206" s="188">
        <f t="shared" si="122"/>
        <v>0</v>
      </c>
    </row>
    <row r="207" spans="1:22" ht="18.75">
      <c r="A207" s="287"/>
      <c r="B207" s="288"/>
      <c r="C207" s="122" t="s">
        <v>154</v>
      </c>
      <c r="D207" s="129">
        <v>0</v>
      </c>
      <c r="E207" s="70">
        <f t="shared" si="124"/>
        <v>0</v>
      </c>
      <c r="F207" s="72"/>
      <c r="G207" s="125"/>
      <c r="H207" s="129">
        <v>0</v>
      </c>
      <c r="I207" s="70">
        <f t="shared" si="125"/>
        <v>0</v>
      </c>
      <c r="J207" s="125"/>
      <c r="K207" s="129">
        <v>0</v>
      </c>
      <c r="L207" s="70">
        <f t="shared" si="126"/>
        <v>0</v>
      </c>
      <c r="M207" s="125"/>
      <c r="N207" s="129">
        <v>0</v>
      </c>
      <c r="O207" s="70">
        <f t="shared" si="127"/>
        <v>0</v>
      </c>
      <c r="P207" s="125"/>
      <c r="Q207" s="129">
        <v>0</v>
      </c>
      <c r="R207" s="70">
        <f t="shared" si="128"/>
        <v>0</v>
      </c>
      <c r="S207" s="125"/>
      <c r="T207" s="117">
        <f t="shared" si="113"/>
        <v>0</v>
      </c>
      <c r="U207" s="127">
        <f t="shared" si="129"/>
        <v>0</v>
      </c>
      <c r="V207" s="188">
        <f t="shared" si="122"/>
        <v>0</v>
      </c>
    </row>
    <row r="208" spans="1:22" ht="18.75">
      <c r="A208" s="287"/>
      <c r="B208" s="288"/>
      <c r="C208" s="122" t="s">
        <v>155</v>
      </c>
      <c r="D208" s="129">
        <v>0</v>
      </c>
      <c r="E208" s="70">
        <f t="shared" si="124"/>
        <v>0</v>
      </c>
      <c r="F208" s="72"/>
      <c r="G208" s="125"/>
      <c r="H208" s="129">
        <v>0</v>
      </c>
      <c r="I208" s="70">
        <f t="shared" si="125"/>
        <v>0</v>
      </c>
      <c r="J208" s="125"/>
      <c r="K208" s="129">
        <v>0</v>
      </c>
      <c r="L208" s="70">
        <f t="shared" si="126"/>
        <v>0</v>
      </c>
      <c r="M208" s="125"/>
      <c r="N208" s="129">
        <v>0</v>
      </c>
      <c r="O208" s="70">
        <f t="shared" si="127"/>
        <v>0</v>
      </c>
      <c r="P208" s="125"/>
      <c r="Q208" s="129">
        <v>0</v>
      </c>
      <c r="R208" s="70">
        <f t="shared" si="128"/>
        <v>0</v>
      </c>
      <c r="S208" s="125"/>
      <c r="T208" s="117">
        <f t="shared" si="113"/>
        <v>0</v>
      </c>
      <c r="U208" s="127">
        <f t="shared" si="129"/>
        <v>0</v>
      </c>
      <c r="V208" s="188">
        <f t="shared" si="122"/>
        <v>0</v>
      </c>
    </row>
    <row r="209" spans="1:22" ht="18.75">
      <c r="A209" s="287"/>
      <c r="B209" s="288"/>
      <c r="C209" s="122" t="s">
        <v>156</v>
      </c>
      <c r="D209" s="129">
        <v>0</v>
      </c>
      <c r="E209" s="70">
        <f t="shared" si="124"/>
        <v>0</v>
      </c>
      <c r="F209" s="72"/>
      <c r="G209" s="125"/>
      <c r="H209" s="129">
        <v>0</v>
      </c>
      <c r="I209" s="70">
        <f t="shared" si="125"/>
        <v>0</v>
      </c>
      <c r="J209" s="125"/>
      <c r="K209" s="129">
        <v>0</v>
      </c>
      <c r="L209" s="70">
        <f t="shared" si="126"/>
        <v>0</v>
      </c>
      <c r="M209" s="125"/>
      <c r="N209" s="129">
        <v>0</v>
      </c>
      <c r="O209" s="70">
        <f t="shared" si="127"/>
        <v>0</v>
      </c>
      <c r="P209" s="125"/>
      <c r="Q209" s="129">
        <v>0</v>
      </c>
      <c r="R209" s="70">
        <f t="shared" si="128"/>
        <v>0</v>
      </c>
      <c r="S209" s="125"/>
      <c r="T209" s="117">
        <f t="shared" si="113"/>
        <v>0</v>
      </c>
      <c r="U209" s="127">
        <f t="shared" si="129"/>
        <v>0</v>
      </c>
      <c r="V209" s="188">
        <f t="shared" si="122"/>
        <v>0</v>
      </c>
    </row>
    <row r="210" spans="1:22" ht="18.75">
      <c r="A210" s="287"/>
      <c r="B210" s="288"/>
      <c r="C210" s="122" t="s">
        <v>227</v>
      </c>
      <c r="D210" s="129">
        <v>1000</v>
      </c>
      <c r="E210" s="70">
        <f t="shared" si="124"/>
        <v>1000</v>
      </c>
      <c r="F210" s="72"/>
      <c r="G210" s="125"/>
      <c r="H210" s="129">
        <v>0</v>
      </c>
      <c r="I210" s="70">
        <f t="shared" si="125"/>
        <v>0</v>
      </c>
      <c r="J210" s="125"/>
      <c r="K210" s="129">
        <v>0</v>
      </c>
      <c r="L210" s="70">
        <f t="shared" si="126"/>
        <v>0</v>
      </c>
      <c r="M210" s="125"/>
      <c r="N210" s="129">
        <v>0</v>
      </c>
      <c r="O210" s="70">
        <f t="shared" si="127"/>
        <v>0</v>
      </c>
      <c r="P210" s="125"/>
      <c r="Q210" s="129">
        <v>0</v>
      </c>
      <c r="R210" s="70">
        <f t="shared" si="128"/>
        <v>0</v>
      </c>
      <c r="S210" s="125"/>
      <c r="T210" s="117">
        <f t="shared" si="113"/>
        <v>0</v>
      </c>
      <c r="U210" s="127">
        <f t="shared" si="129"/>
        <v>1000</v>
      </c>
      <c r="V210" s="188">
        <f t="shared" si="122"/>
        <v>0</v>
      </c>
    </row>
    <row r="211" spans="1:22" ht="18.75">
      <c r="A211" s="287"/>
      <c r="B211" s="288"/>
      <c r="C211" s="122" t="s">
        <v>157</v>
      </c>
      <c r="D211" s="129">
        <v>0</v>
      </c>
      <c r="E211" s="70">
        <f t="shared" si="124"/>
        <v>0</v>
      </c>
      <c r="F211" s="72"/>
      <c r="G211" s="125"/>
      <c r="H211" s="129">
        <v>0</v>
      </c>
      <c r="I211" s="70">
        <f t="shared" si="125"/>
        <v>0</v>
      </c>
      <c r="J211" s="125"/>
      <c r="K211" s="129">
        <v>0</v>
      </c>
      <c r="L211" s="70">
        <f t="shared" si="126"/>
        <v>0</v>
      </c>
      <c r="M211" s="125"/>
      <c r="N211" s="129">
        <v>0</v>
      </c>
      <c r="O211" s="70">
        <f t="shared" si="127"/>
        <v>0</v>
      </c>
      <c r="P211" s="125"/>
      <c r="Q211" s="129">
        <v>0</v>
      </c>
      <c r="R211" s="70">
        <f t="shared" si="128"/>
        <v>0</v>
      </c>
      <c r="S211" s="125"/>
      <c r="T211" s="117">
        <f t="shared" si="113"/>
        <v>0</v>
      </c>
      <c r="U211" s="127">
        <f t="shared" si="129"/>
        <v>0</v>
      </c>
      <c r="V211" s="188">
        <f t="shared" si="122"/>
        <v>0</v>
      </c>
    </row>
    <row r="212" spans="1:22" ht="18.75">
      <c r="A212" s="287"/>
      <c r="B212" s="288"/>
      <c r="C212" s="122" t="s">
        <v>158</v>
      </c>
      <c r="D212" s="129">
        <v>0</v>
      </c>
      <c r="E212" s="70">
        <f t="shared" si="124"/>
        <v>0</v>
      </c>
      <c r="F212" s="72"/>
      <c r="G212" s="125"/>
      <c r="H212" s="129">
        <v>0</v>
      </c>
      <c r="I212" s="70">
        <f t="shared" si="125"/>
        <v>0</v>
      </c>
      <c r="J212" s="125"/>
      <c r="K212" s="129">
        <v>0</v>
      </c>
      <c r="L212" s="70">
        <f t="shared" si="126"/>
        <v>0</v>
      </c>
      <c r="M212" s="125"/>
      <c r="N212" s="129">
        <v>0</v>
      </c>
      <c r="O212" s="70">
        <f t="shared" si="127"/>
        <v>0</v>
      </c>
      <c r="P212" s="125"/>
      <c r="Q212" s="129">
        <v>0</v>
      </c>
      <c r="R212" s="70">
        <f t="shared" si="128"/>
        <v>0</v>
      </c>
      <c r="S212" s="125"/>
      <c r="T212" s="117">
        <f t="shared" si="113"/>
        <v>0</v>
      </c>
      <c r="U212" s="127">
        <f t="shared" si="129"/>
        <v>0</v>
      </c>
      <c r="V212" s="188">
        <f t="shared" si="122"/>
        <v>0</v>
      </c>
    </row>
    <row r="213" spans="1:22" ht="18.75">
      <c r="A213" s="287"/>
      <c r="B213" s="288"/>
      <c r="C213" s="122" t="s">
        <v>159</v>
      </c>
      <c r="D213" s="129">
        <v>1000</v>
      </c>
      <c r="E213" s="70">
        <f t="shared" si="124"/>
        <v>1000</v>
      </c>
      <c r="F213" s="72"/>
      <c r="G213" s="125"/>
      <c r="H213" s="129">
        <v>0</v>
      </c>
      <c r="I213" s="70">
        <f t="shared" si="125"/>
        <v>0</v>
      </c>
      <c r="J213" s="125"/>
      <c r="K213" s="129">
        <v>0</v>
      </c>
      <c r="L213" s="70">
        <f t="shared" si="126"/>
        <v>0</v>
      </c>
      <c r="M213" s="125"/>
      <c r="N213" s="129">
        <v>0</v>
      </c>
      <c r="O213" s="70">
        <f t="shared" si="127"/>
        <v>0</v>
      </c>
      <c r="P213" s="125"/>
      <c r="Q213" s="129">
        <v>0</v>
      </c>
      <c r="R213" s="70">
        <f t="shared" si="128"/>
        <v>0</v>
      </c>
      <c r="S213" s="125"/>
      <c r="T213" s="117">
        <f t="shared" si="113"/>
        <v>0</v>
      </c>
      <c r="U213" s="127">
        <f t="shared" si="129"/>
        <v>1000</v>
      </c>
      <c r="V213" s="188">
        <f t="shared" si="122"/>
        <v>0</v>
      </c>
    </row>
    <row r="214" spans="1:22" ht="18.75">
      <c r="A214" s="287"/>
      <c r="B214" s="288"/>
      <c r="C214" s="122" t="s">
        <v>160</v>
      </c>
      <c r="D214" s="129">
        <v>1000</v>
      </c>
      <c r="E214" s="70">
        <f t="shared" si="124"/>
        <v>1000</v>
      </c>
      <c r="F214" s="72"/>
      <c r="G214" s="125"/>
      <c r="H214" s="129">
        <v>0</v>
      </c>
      <c r="I214" s="70">
        <f t="shared" si="125"/>
        <v>0</v>
      </c>
      <c r="J214" s="125"/>
      <c r="K214" s="129">
        <v>0</v>
      </c>
      <c r="L214" s="70">
        <f t="shared" si="126"/>
        <v>0</v>
      </c>
      <c r="M214" s="125"/>
      <c r="N214" s="129">
        <v>0</v>
      </c>
      <c r="O214" s="70">
        <f t="shared" si="127"/>
        <v>0</v>
      </c>
      <c r="P214" s="125"/>
      <c r="Q214" s="129">
        <v>0</v>
      </c>
      <c r="R214" s="70">
        <f t="shared" si="128"/>
        <v>0</v>
      </c>
      <c r="S214" s="125"/>
      <c r="T214" s="117">
        <f t="shared" si="113"/>
        <v>0</v>
      </c>
      <c r="U214" s="127">
        <f t="shared" si="129"/>
        <v>1000</v>
      </c>
      <c r="V214" s="188">
        <f t="shared" si="122"/>
        <v>0</v>
      </c>
    </row>
    <row r="215" spans="1:22" ht="18.75">
      <c r="A215" s="287"/>
      <c r="B215" s="288"/>
      <c r="C215" s="122" t="s">
        <v>414</v>
      </c>
      <c r="D215" s="129">
        <v>1000</v>
      </c>
      <c r="E215" s="70">
        <f t="shared" si="124"/>
        <v>1000</v>
      </c>
      <c r="F215" s="72"/>
      <c r="G215" s="125"/>
      <c r="H215" s="129">
        <v>0</v>
      </c>
      <c r="I215" s="70">
        <f t="shared" si="125"/>
        <v>0</v>
      </c>
      <c r="J215" s="125"/>
      <c r="K215" s="129">
        <v>0</v>
      </c>
      <c r="L215" s="70">
        <f t="shared" si="126"/>
        <v>0</v>
      </c>
      <c r="M215" s="125"/>
      <c r="N215" s="129">
        <v>0</v>
      </c>
      <c r="O215" s="70">
        <f t="shared" si="127"/>
        <v>0</v>
      </c>
      <c r="P215" s="125"/>
      <c r="Q215" s="129">
        <v>0</v>
      </c>
      <c r="R215" s="70">
        <f t="shared" si="128"/>
        <v>0</v>
      </c>
      <c r="S215" s="125"/>
      <c r="T215" s="117">
        <f t="shared" si="113"/>
        <v>0</v>
      </c>
      <c r="U215" s="127">
        <f t="shared" si="129"/>
        <v>1000</v>
      </c>
      <c r="V215" s="188">
        <f t="shared" si="122"/>
        <v>0</v>
      </c>
    </row>
    <row r="216" spans="1:22" ht="18.75">
      <c r="A216" s="287"/>
      <c r="B216" s="288"/>
      <c r="C216" s="122" t="s">
        <v>161</v>
      </c>
      <c r="D216" s="129">
        <v>300</v>
      </c>
      <c r="E216" s="70">
        <f t="shared" si="124"/>
        <v>300</v>
      </c>
      <c r="F216" s="72"/>
      <c r="G216" s="125"/>
      <c r="H216" s="129">
        <v>0</v>
      </c>
      <c r="I216" s="70">
        <f t="shared" si="125"/>
        <v>0</v>
      </c>
      <c r="J216" s="125"/>
      <c r="K216" s="129">
        <v>0</v>
      </c>
      <c r="L216" s="70">
        <f t="shared" si="126"/>
        <v>0</v>
      </c>
      <c r="M216" s="125"/>
      <c r="N216" s="129">
        <v>0</v>
      </c>
      <c r="O216" s="70">
        <f t="shared" si="127"/>
        <v>0</v>
      </c>
      <c r="P216" s="125"/>
      <c r="Q216" s="129">
        <v>0</v>
      </c>
      <c r="R216" s="70">
        <f t="shared" si="128"/>
        <v>0</v>
      </c>
      <c r="S216" s="125"/>
      <c r="T216" s="117">
        <f t="shared" si="113"/>
        <v>0</v>
      </c>
      <c r="U216" s="127">
        <f t="shared" si="129"/>
        <v>300</v>
      </c>
      <c r="V216" s="188">
        <f t="shared" si="122"/>
        <v>0</v>
      </c>
    </row>
    <row r="217" spans="1:22" ht="18.75">
      <c r="A217" s="287"/>
      <c r="B217" s="288"/>
      <c r="C217" s="122" t="s">
        <v>162</v>
      </c>
      <c r="D217" s="129">
        <v>500</v>
      </c>
      <c r="E217" s="70">
        <f t="shared" si="124"/>
        <v>500</v>
      </c>
      <c r="F217" s="72"/>
      <c r="G217" s="125"/>
      <c r="H217" s="129">
        <v>0</v>
      </c>
      <c r="I217" s="70">
        <f t="shared" si="125"/>
        <v>0</v>
      </c>
      <c r="J217" s="125"/>
      <c r="K217" s="129">
        <v>0</v>
      </c>
      <c r="L217" s="70">
        <f t="shared" si="126"/>
        <v>0</v>
      </c>
      <c r="M217" s="125"/>
      <c r="N217" s="129">
        <v>0</v>
      </c>
      <c r="O217" s="70">
        <f t="shared" si="127"/>
        <v>0</v>
      </c>
      <c r="P217" s="125"/>
      <c r="Q217" s="129">
        <v>0</v>
      </c>
      <c r="R217" s="70">
        <f t="shared" si="128"/>
        <v>0</v>
      </c>
      <c r="S217" s="125"/>
      <c r="T217" s="117">
        <f t="shared" si="113"/>
        <v>0</v>
      </c>
      <c r="U217" s="127">
        <f t="shared" si="129"/>
        <v>500</v>
      </c>
      <c r="V217" s="188">
        <f t="shared" si="122"/>
        <v>0</v>
      </c>
    </row>
    <row r="218" spans="1:22" ht="18.75">
      <c r="A218" s="287"/>
      <c r="B218" s="288"/>
      <c r="C218" s="122" t="s">
        <v>163</v>
      </c>
      <c r="D218" s="129">
        <v>0</v>
      </c>
      <c r="E218" s="70">
        <f t="shared" si="124"/>
        <v>0</v>
      </c>
      <c r="F218" s="72"/>
      <c r="G218" s="125"/>
      <c r="H218" s="129">
        <v>0</v>
      </c>
      <c r="I218" s="70">
        <f t="shared" si="125"/>
        <v>0</v>
      </c>
      <c r="J218" s="125"/>
      <c r="K218" s="129">
        <v>0</v>
      </c>
      <c r="L218" s="70">
        <f t="shared" si="126"/>
        <v>0</v>
      </c>
      <c r="M218" s="125"/>
      <c r="N218" s="129">
        <v>0</v>
      </c>
      <c r="O218" s="70">
        <f t="shared" si="127"/>
        <v>0</v>
      </c>
      <c r="P218" s="125"/>
      <c r="Q218" s="129">
        <v>0</v>
      </c>
      <c r="R218" s="70">
        <f t="shared" si="128"/>
        <v>0</v>
      </c>
      <c r="S218" s="125"/>
      <c r="T218" s="117">
        <f t="shared" si="113"/>
        <v>0</v>
      </c>
      <c r="U218" s="127">
        <f t="shared" si="129"/>
        <v>0</v>
      </c>
      <c r="V218" s="188">
        <f t="shared" si="122"/>
        <v>0</v>
      </c>
    </row>
    <row r="219" spans="1:22" ht="18.75">
      <c r="A219" s="287"/>
      <c r="B219" s="288"/>
      <c r="C219" s="122" t="s">
        <v>164</v>
      </c>
      <c r="D219" s="129">
        <v>0</v>
      </c>
      <c r="E219" s="70">
        <f t="shared" si="124"/>
        <v>0</v>
      </c>
      <c r="F219" s="72"/>
      <c r="G219" s="125"/>
      <c r="H219" s="129">
        <v>0</v>
      </c>
      <c r="I219" s="70">
        <f t="shared" si="125"/>
        <v>0</v>
      </c>
      <c r="J219" s="125"/>
      <c r="K219" s="129">
        <v>0</v>
      </c>
      <c r="L219" s="70">
        <f t="shared" si="126"/>
        <v>0</v>
      </c>
      <c r="M219" s="125"/>
      <c r="N219" s="129">
        <v>0</v>
      </c>
      <c r="O219" s="70">
        <f t="shared" si="127"/>
        <v>0</v>
      </c>
      <c r="P219" s="125"/>
      <c r="Q219" s="129">
        <v>0</v>
      </c>
      <c r="R219" s="70">
        <f t="shared" si="128"/>
        <v>0</v>
      </c>
      <c r="S219" s="125"/>
      <c r="T219" s="117">
        <f t="shared" si="113"/>
        <v>0</v>
      </c>
      <c r="U219" s="127">
        <f t="shared" si="129"/>
        <v>0</v>
      </c>
      <c r="V219" s="188">
        <f t="shared" si="122"/>
        <v>0</v>
      </c>
    </row>
    <row r="220" spans="1:22" ht="18.75">
      <c r="A220" s="287"/>
      <c r="B220" s="288"/>
      <c r="C220" s="122" t="s">
        <v>152</v>
      </c>
      <c r="D220" s="129">
        <v>1000</v>
      </c>
      <c r="E220" s="70">
        <f t="shared" si="124"/>
        <v>1000</v>
      </c>
      <c r="F220" s="72"/>
      <c r="G220" s="125"/>
      <c r="H220" s="129">
        <v>0</v>
      </c>
      <c r="I220" s="70">
        <f t="shared" si="125"/>
        <v>0</v>
      </c>
      <c r="J220" s="125"/>
      <c r="K220" s="129">
        <v>0</v>
      </c>
      <c r="L220" s="70">
        <f t="shared" si="126"/>
        <v>0</v>
      </c>
      <c r="M220" s="125"/>
      <c r="N220" s="129">
        <v>0</v>
      </c>
      <c r="O220" s="70">
        <f t="shared" si="127"/>
        <v>0</v>
      </c>
      <c r="P220" s="125"/>
      <c r="Q220" s="129">
        <v>0</v>
      </c>
      <c r="R220" s="70">
        <f t="shared" si="128"/>
        <v>0</v>
      </c>
      <c r="S220" s="125"/>
      <c r="T220" s="117">
        <f t="shared" si="113"/>
        <v>0</v>
      </c>
      <c r="U220" s="127">
        <f t="shared" si="129"/>
        <v>1000</v>
      </c>
      <c r="V220" s="188">
        <f t="shared" si="122"/>
        <v>0</v>
      </c>
    </row>
    <row r="221" spans="1:22" ht="18.75">
      <c r="A221" s="287"/>
      <c r="B221" s="288"/>
      <c r="C221" s="122" t="s">
        <v>165</v>
      </c>
      <c r="D221" s="129">
        <v>0</v>
      </c>
      <c r="E221" s="70">
        <f t="shared" si="124"/>
        <v>0</v>
      </c>
      <c r="F221" s="72"/>
      <c r="G221" s="125"/>
      <c r="H221" s="129">
        <v>0</v>
      </c>
      <c r="I221" s="70">
        <f t="shared" si="125"/>
        <v>0</v>
      </c>
      <c r="J221" s="125"/>
      <c r="K221" s="129">
        <v>0</v>
      </c>
      <c r="L221" s="70">
        <f t="shared" si="126"/>
        <v>0</v>
      </c>
      <c r="M221" s="125"/>
      <c r="N221" s="129">
        <v>0</v>
      </c>
      <c r="O221" s="70">
        <f t="shared" si="127"/>
        <v>0</v>
      </c>
      <c r="P221" s="125"/>
      <c r="Q221" s="129">
        <v>0</v>
      </c>
      <c r="R221" s="70">
        <f t="shared" si="128"/>
        <v>0</v>
      </c>
      <c r="S221" s="125"/>
      <c r="T221" s="117">
        <f t="shared" si="113"/>
        <v>0</v>
      </c>
      <c r="U221" s="127">
        <f t="shared" si="129"/>
        <v>0</v>
      </c>
      <c r="V221" s="188">
        <f t="shared" si="122"/>
        <v>0</v>
      </c>
    </row>
    <row r="222" spans="1:22" ht="18.75">
      <c r="A222" s="287"/>
      <c r="B222" s="288"/>
      <c r="C222" s="122" t="s">
        <v>166</v>
      </c>
      <c r="D222" s="129">
        <v>0</v>
      </c>
      <c r="E222" s="70">
        <f t="shared" si="124"/>
        <v>0</v>
      </c>
      <c r="F222" s="72"/>
      <c r="G222" s="125"/>
      <c r="H222" s="129">
        <v>0</v>
      </c>
      <c r="I222" s="70">
        <f t="shared" si="125"/>
        <v>0</v>
      </c>
      <c r="J222" s="125"/>
      <c r="K222" s="129">
        <v>0</v>
      </c>
      <c r="L222" s="70">
        <f t="shared" si="126"/>
        <v>0</v>
      </c>
      <c r="M222" s="125"/>
      <c r="N222" s="129">
        <v>0</v>
      </c>
      <c r="O222" s="70">
        <f t="shared" si="127"/>
        <v>0</v>
      </c>
      <c r="P222" s="125"/>
      <c r="Q222" s="129">
        <v>0</v>
      </c>
      <c r="R222" s="70">
        <f t="shared" si="128"/>
        <v>0</v>
      </c>
      <c r="S222" s="125"/>
      <c r="T222" s="117">
        <f t="shared" si="113"/>
        <v>0</v>
      </c>
      <c r="U222" s="127">
        <f t="shared" si="129"/>
        <v>0</v>
      </c>
      <c r="V222" s="188">
        <f t="shared" si="122"/>
        <v>0</v>
      </c>
    </row>
    <row r="223" spans="1:22" ht="18.75">
      <c r="A223" s="287"/>
      <c r="B223" s="288"/>
      <c r="C223" s="122" t="s">
        <v>167</v>
      </c>
      <c r="D223" s="129">
        <v>500</v>
      </c>
      <c r="E223" s="70">
        <f t="shared" si="124"/>
        <v>500</v>
      </c>
      <c r="F223" s="72"/>
      <c r="G223" s="125"/>
      <c r="H223" s="129">
        <v>0</v>
      </c>
      <c r="I223" s="70">
        <f t="shared" si="125"/>
        <v>0</v>
      </c>
      <c r="J223" s="125"/>
      <c r="K223" s="129">
        <v>0</v>
      </c>
      <c r="L223" s="70">
        <f t="shared" si="126"/>
        <v>0</v>
      </c>
      <c r="M223" s="125"/>
      <c r="N223" s="129">
        <v>0</v>
      </c>
      <c r="O223" s="70">
        <f t="shared" si="127"/>
        <v>0</v>
      </c>
      <c r="P223" s="125"/>
      <c r="Q223" s="129">
        <v>0</v>
      </c>
      <c r="R223" s="70">
        <f t="shared" si="128"/>
        <v>0</v>
      </c>
      <c r="S223" s="125"/>
      <c r="T223" s="117">
        <f t="shared" si="113"/>
        <v>0</v>
      </c>
      <c r="U223" s="127">
        <f t="shared" si="129"/>
        <v>500</v>
      </c>
      <c r="V223" s="188">
        <f t="shared" si="122"/>
        <v>0</v>
      </c>
    </row>
    <row r="224" spans="1:22" ht="18.75">
      <c r="A224" s="287"/>
      <c r="B224" s="288"/>
      <c r="C224" s="122" t="s">
        <v>168</v>
      </c>
      <c r="D224" s="129">
        <v>0</v>
      </c>
      <c r="E224" s="70">
        <f t="shared" si="124"/>
        <v>0</v>
      </c>
      <c r="F224" s="72"/>
      <c r="G224" s="125"/>
      <c r="H224" s="129">
        <v>0</v>
      </c>
      <c r="I224" s="70">
        <f t="shared" si="125"/>
        <v>0</v>
      </c>
      <c r="J224" s="125"/>
      <c r="K224" s="129">
        <v>0</v>
      </c>
      <c r="L224" s="70">
        <f t="shared" si="126"/>
        <v>0</v>
      </c>
      <c r="M224" s="125"/>
      <c r="N224" s="129">
        <v>0</v>
      </c>
      <c r="O224" s="70">
        <f t="shared" si="127"/>
        <v>0</v>
      </c>
      <c r="P224" s="125"/>
      <c r="Q224" s="129">
        <v>0</v>
      </c>
      <c r="R224" s="70">
        <f t="shared" si="128"/>
        <v>0</v>
      </c>
      <c r="S224" s="125"/>
      <c r="T224" s="117">
        <f t="shared" si="113"/>
        <v>0</v>
      </c>
      <c r="U224" s="127">
        <f t="shared" si="129"/>
        <v>0</v>
      </c>
      <c r="V224" s="188">
        <f t="shared" si="122"/>
        <v>0</v>
      </c>
    </row>
    <row r="225" spans="1:22" ht="18.75">
      <c r="A225" s="287"/>
      <c r="B225" s="288"/>
      <c r="C225" s="122" t="s">
        <v>169</v>
      </c>
      <c r="D225" s="129">
        <v>0</v>
      </c>
      <c r="E225" s="70">
        <f t="shared" si="124"/>
        <v>0</v>
      </c>
      <c r="F225" s="72"/>
      <c r="G225" s="125"/>
      <c r="H225" s="129">
        <v>0</v>
      </c>
      <c r="I225" s="70">
        <f t="shared" si="125"/>
        <v>0</v>
      </c>
      <c r="J225" s="125"/>
      <c r="K225" s="129">
        <v>0</v>
      </c>
      <c r="L225" s="70">
        <f t="shared" si="126"/>
        <v>0</v>
      </c>
      <c r="M225" s="125"/>
      <c r="N225" s="129">
        <v>0</v>
      </c>
      <c r="O225" s="70">
        <f t="shared" si="127"/>
        <v>0</v>
      </c>
      <c r="P225" s="125"/>
      <c r="Q225" s="129">
        <v>0</v>
      </c>
      <c r="R225" s="70">
        <f t="shared" si="128"/>
        <v>0</v>
      </c>
      <c r="S225" s="125"/>
      <c r="T225" s="117">
        <f t="shared" si="113"/>
        <v>0</v>
      </c>
      <c r="U225" s="127">
        <f t="shared" si="129"/>
        <v>0</v>
      </c>
      <c r="V225" s="188">
        <f t="shared" si="122"/>
        <v>0</v>
      </c>
    </row>
    <row r="226" spans="1:22" ht="18.75">
      <c r="A226" s="287"/>
      <c r="B226" s="288"/>
      <c r="C226" s="122" t="s">
        <v>374</v>
      </c>
      <c r="D226" s="129">
        <v>200</v>
      </c>
      <c r="E226" s="70">
        <f t="shared" si="124"/>
        <v>200</v>
      </c>
      <c r="F226" s="72"/>
      <c r="G226" s="125"/>
      <c r="H226" s="129">
        <v>0</v>
      </c>
      <c r="I226" s="70">
        <f t="shared" si="125"/>
        <v>0</v>
      </c>
      <c r="J226" s="125"/>
      <c r="K226" s="129">
        <v>0</v>
      </c>
      <c r="L226" s="70">
        <f t="shared" si="126"/>
        <v>0</v>
      </c>
      <c r="M226" s="125"/>
      <c r="N226" s="129">
        <v>0</v>
      </c>
      <c r="O226" s="70">
        <f t="shared" si="127"/>
        <v>0</v>
      </c>
      <c r="P226" s="125"/>
      <c r="Q226" s="129">
        <v>0</v>
      </c>
      <c r="R226" s="70">
        <f t="shared" si="128"/>
        <v>0</v>
      </c>
      <c r="S226" s="125"/>
      <c r="T226" s="117">
        <f>H226+K226+N226+Q226</f>
        <v>0</v>
      </c>
      <c r="U226" s="127">
        <f t="shared" si="129"/>
        <v>200</v>
      </c>
      <c r="V226" s="188">
        <f t="shared" si="122"/>
        <v>0</v>
      </c>
    </row>
    <row r="227" spans="1:22" ht="18.75">
      <c r="A227" s="287"/>
      <c r="B227" s="288"/>
      <c r="C227" s="122" t="s">
        <v>170</v>
      </c>
      <c r="D227" s="129">
        <v>0</v>
      </c>
      <c r="E227" s="70">
        <f t="shared" si="124"/>
        <v>0</v>
      </c>
      <c r="F227" s="72"/>
      <c r="G227" s="125"/>
      <c r="H227" s="129">
        <v>0</v>
      </c>
      <c r="I227" s="70">
        <f t="shared" si="125"/>
        <v>0</v>
      </c>
      <c r="J227" s="125"/>
      <c r="K227" s="129">
        <v>0</v>
      </c>
      <c r="L227" s="70">
        <f t="shared" si="126"/>
        <v>0</v>
      </c>
      <c r="M227" s="125"/>
      <c r="N227" s="129">
        <v>0</v>
      </c>
      <c r="O227" s="70">
        <f t="shared" si="127"/>
        <v>0</v>
      </c>
      <c r="P227" s="125"/>
      <c r="Q227" s="129">
        <v>0</v>
      </c>
      <c r="R227" s="70">
        <f t="shared" si="128"/>
        <v>0</v>
      </c>
      <c r="S227" s="125"/>
      <c r="T227" s="117">
        <f t="shared" si="113"/>
        <v>0</v>
      </c>
      <c r="U227" s="127">
        <f t="shared" si="129"/>
        <v>0</v>
      </c>
      <c r="V227" s="188">
        <f t="shared" si="122"/>
        <v>0</v>
      </c>
    </row>
    <row r="228" spans="1:22" ht="17.25" customHeight="1">
      <c r="A228" s="92">
        <v>2.6</v>
      </c>
      <c r="B228" s="39" t="s">
        <v>303</v>
      </c>
      <c r="C228" s="93"/>
      <c r="D228" s="112"/>
      <c r="E228" s="40">
        <f>D228-F228</f>
        <v>0</v>
      </c>
      <c r="F228" s="40"/>
      <c r="G228" s="93"/>
      <c r="H228" s="112"/>
      <c r="I228" s="40">
        <f>H228-J228</f>
        <v>0</v>
      </c>
      <c r="J228" s="93"/>
      <c r="K228" s="112"/>
      <c r="L228" s="40">
        <f>K228-M228</f>
        <v>0</v>
      </c>
      <c r="M228" s="93"/>
      <c r="N228" s="112"/>
      <c r="O228" s="40">
        <f>N228-P228</f>
        <v>0</v>
      </c>
      <c r="P228" s="93"/>
      <c r="Q228" s="112"/>
      <c r="R228" s="40">
        <f>Q228-S228</f>
        <v>0</v>
      </c>
      <c r="S228" s="93"/>
      <c r="T228" s="112">
        <f t="shared" si="113"/>
        <v>0</v>
      </c>
      <c r="U228" s="93">
        <f t="shared" si="129"/>
        <v>0</v>
      </c>
      <c r="V228" s="188">
        <f t="shared" si="122"/>
        <v>0</v>
      </c>
    </row>
    <row r="229" spans="1:22" ht="24">
      <c r="A229" s="92">
        <v>273</v>
      </c>
      <c r="B229" s="39" t="s">
        <v>299</v>
      </c>
      <c r="C229" s="134"/>
      <c r="D229" s="113">
        <v>30000</v>
      </c>
      <c r="E229" s="41">
        <f>D229-F229</f>
        <v>30000</v>
      </c>
      <c r="F229" s="41">
        <v>0</v>
      </c>
      <c r="G229" s="94">
        <v>0</v>
      </c>
      <c r="H229" s="113">
        <v>0</v>
      </c>
      <c r="I229" s="41">
        <f>H229-J229</f>
        <v>0</v>
      </c>
      <c r="J229" s="94">
        <v>0</v>
      </c>
      <c r="K229" s="113">
        <v>0</v>
      </c>
      <c r="L229" s="41">
        <f>K229-M229</f>
        <v>0</v>
      </c>
      <c r="M229" s="94">
        <v>0</v>
      </c>
      <c r="N229" s="113">
        <v>0</v>
      </c>
      <c r="O229" s="41">
        <f>N229-P229</f>
        <v>0</v>
      </c>
      <c r="P229" s="94">
        <v>0</v>
      </c>
      <c r="Q229" s="113">
        <v>0</v>
      </c>
      <c r="R229" s="41">
        <f>Q229-S229</f>
        <v>0</v>
      </c>
      <c r="S229" s="94">
        <v>0</v>
      </c>
      <c r="T229" s="113">
        <f t="shared" si="113"/>
        <v>0</v>
      </c>
      <c r="U229" s="94">
        <f t="shared" si="129"/>
        <v>30000</v>
      </c>
      <c r="V229" s="188">
        <f t="shared" si="122"/>
        <v>0</v>
      </c>
    </row>
    <row r="230" spans="1:22" s="12" customFormat="1" ht="18.75">
      <c r="A230" s="92" t="s">
        <v>172</v>
      </c>
      <c r="B230" s="39" t="s">
        <v>173</v>
      </c>
      <c r="C230" s="134"/>
      <c r="D230" s="113">
        <f t="shared" ref="D230:U230" si="130">SUM(D231:D248)</f>
        <v>9000</v>
      </c>
      <c r="E230" s="41">
        <f t="shared" si="130"/>
        <v>9000</v>
      </c>
      <c r="F230" s="41">
        <f t="shared" si="130"/>
        <v>0</v>
      </c>
      <c r="G230" s="94">
        <f>SUM(G231:G248)</f>
        <v>0</v>
      </c>
      <c r="H230" s="113">
        <f t="shared" si="130"/>
        <v>0</v>
      </c>
      <c r="I230" s="41">
        <f>SUM(I231:I248)</f>
        <v>0</v>
      </c>
      <c r="J230" s="94">
        <f>SUM(J231:J248)</f>
        <v>0</v>
      </c>
      <c r="K230" s="113">
        <f t="shared" si="130"/>
        <v>0</v>
      </c>
      <c r="L230" s="41">
        <f t="shared" si="130"/>
        <v>0</v>
      </c>
      <c r="M230" s="94">
        <f t="shared" si="130"/>
        <v>0</v>
      </c>
      <c r="N230" s="113">
        <f t="shared" si="130"/>
        <v>0</v>
      </c>
      <c r="O230" s="41">
        <f>SUM(O231:O248)</f>
        <v>0</v>
      </c>
      <c r="P230" s="94">
        <f>SUM(P231:P248)</f>
        <v>0</v>
      </c>
      <c r="Q230" s="113">
        <f t="shared" si="130"/>
        <v>0</v>
      </c>
      <c r="R230" s="41">
        <f t="shared" si="130"/>
        <v>0</v>
      </c>
      <c r="S230" s="94">
        <f t="shared" si="130"/>
        <v>0</v>
      </c>
      <c r="T230" s="113">
        <f t="shared" si="130"/>
        <v>0</v>
      </c>
      <c r="U230" s="94">
        <f t="shared" si="130"/>
        <v>9000</v>
      </c>
      <c r="V230" s="188">
        <f t="shared" si="122"/>
        <v>0</v>
      </c>
    </row>
    <row r="231" spans="1:22" s="12" customFormat="1" ht="89.25" customHeight="1">
      <c r="A231" s="98" t="s">
        <v>304</v>
      </c>
      <c r="B231" s="24" t="s">
        <v>336</v>
      </c>
      <c r="C231" s="132"/>
      <c r="D231" s="129">
        <v>0</v>
      </c>
      <c r="E231" s="70">
        <f t="shared" ref="E231:E243" si="131">D231-F231</f>
        <v>0</v>
      </c>
      <c r="F231" s="72"/>
      <c r="G231" s="125"/>
      <c r="H231" s="129">
        <v>0</v>
      </c>
      <c r="I231" s="70">
        <f t="shared" ref="I231:I243" si="132">H231-J231</f>
        <v>0</v>
      </c>
      <c r="J231" s="125"/>
      <c r="K231" s="129">
        <v>0</v>
      </c>
      <c r="L231" s="70">
        <f t="shared" ref="L231:L244" si="133">K231-M231</f>
        <v>0</v>
      </c>
      <c r="M231" s="125"/>
      <c r="N231" s="129">
        <v>0</v>
      </c>
      <c r="O231" s="70">
        <f t="shared" ref="O231:O243" si="134">N231-P231</f>
        <v>0</v>
      </c>
      <c r="P231" s="125"/>
      <c r="Q231" s="129">
        <v>0</v>
      </c>
      <c r="R231" s="70">
        <f t="shared" ref="R231:R243" si="135">Q231-S231</f>
        <v>0</v>
      </c>
      <c r="S231" s="125"/>
      <c r="T231" s="117">
        <f t="shared" si="113"/>
        <v>0</v>
      </c>
      <c r="U231" s="126">
        <f t="shared" ref="U231:U248" si="136">D231-T231</f>
        <v>0</v>
      </c>
      <c r="V231" s="188">
        <f t="shared" si="122"/>
        <v>0</v>
      </c>
    </row>
    <row r="232" spans="1:22" s="12" customFormat="1" ht="45" customHeight="1">
      <c r="A232" s="98" t="s">
        <v>305</v>
      </c>
      <c r="B232" s="24" t="s">
        <v>337</v>
      </c>
      <c r="C232" s="132"/>
      <c r="D232" s="129">
        <v>0</v>
      </c>
      <c r="E232" s="70">
        <f t="shared" si="131"/>
        <v>0</v>
      </c>
      <c r="F232" s="72"/>
      <c r="G232" s="125"/>
      <c r="H232" s="129">
        <v>0</v>
      </c>
      <c r="I232" s="70">
        <f t="shared" si="132"/>
        <v>0</v>
      </c>
      <c r="J232" s="125"/>
      <c r="K232" s="129">
        <v>0</v>
      </c>
      <c r="L232" s="70">
        <f t="shared" si="133"/>
        <v>0</v>
      </c>
      <c r="M232" s="125"/>
      <c r="N232" s="129">
        <v>0</v>
      </c>
      <c r="O232" s="70">
        <f t="shared" si="134"/>
        <v>0</v>
      </c>
      <c r="P232" s="125"/>
      <c r="Q232" s="129">
        <v>0</v>
      </c>
      <c r="R232" s="70">
        <f t="shared" si="135"/>
        <v>0</v>
      </c>
      <c r="S232" s="125"/>
      <c r="T232" s="117">
        <f t="shared" si="113"/>
        <v>0</v>
      </c>
      <c r="U232" s="126">
        <f t="shared" si="136"/>
        <v>0</v>
      </c>
      <c r="V232" s="188">
        <f t="shared" si="122"/>
        <v>0</v>
      </c>
    </row>
    <row r="233" spans="1:22" s="12" customFormat="1" ht="36" customHeight="1">
      <c r="A233" s="98" t="s">
        <v>306</v>
      </c>
      <c r="B233" s="24" t="s">
        <v>338</v>
      </c>
      <c r="C233" s="132"/>
      <c r="D233" s="129">
        <v>0</v>
      </c>
      <c r="E233" s="70">
        <f t="shared" si="131"/>
        <v>0</v>
      </c>
      <c r="F233" s="72"/>
      <c r="G233" s="125"/>
      <c r="H233" s="129">
        <v>0</v>
      </c>
      <c r="I233" s="70">
        <f t="shared" si="132"/>
        <v>0</v>
      </c>
      <c r="J233" s="125"/>
      <c r="K233" s="129">
        <v>0</v>
      </c>
      <c r="L233" s="70">
        <f t="shared" si="133"/>
        <v>0</v>
      </c>
      <c r="M233" s="125"/>
      <c r="N233" s="129">
        <v>0</v>
      </c>
      <c r="O233" s="70">
        <f t="shared" si="134"/>
        <v>0</v>
      </c>
      <c r="P233" s="125"/>
      <c r="Q233" s="129">
        <v>0</v>
      </c>
      <c r="R233" s="70">
        <f t="shared" si="135"/>
        <v>0</v>
      </c>
      <c r="S233" s="125"/>
      <c r="T233" s="117">
        <f t="shared" si="113"/>
        <v>0</v>
      </c>
      <c r="U233" s="126">
        <f t="shared" si="136"/>
        <v>0</v>
      </c>
      <c r="V233" s="188">
        <f t="shared" si="122"/>
        <v>0</v>
      </c>
    </row>
    <row r="234" spans="1:22" s="12" customFormat="1" ht="48" customHeight="1">
      <c r="A234" s="98" t="s">
        <v>307</v>
      </c>
      <c r="B234" s="24" t="s">
        <v>339</v>
      </c>
      <c r="C234" s="132"/>
      <c r="D234" s="129">
        <v>0</v>
      </c>
      <c r="E234" s="70">
        <f t="shared" si="131"/>
        <v>0</v>
      </c>
      <c r="F234" s="72"/>
      <c r="G234" s="125"/>
      <c r="H234" s="129">
        <v>0</v>
      </c>
      <c r="I234" s="70">
        <f t="shared" si="132"/>
        <v>0</v>
      </c>
      <c r="J234" s="125"/>
      <c r="K234" s="129">
        <v>0</v>
      </c>
      <c r="L234" s="70">
        <f t="shared" si="133"/>
        <v>0</v>
      </c>
      <c r="M234" s="125"/>
      <c r="N234" s="129">
        <v>0</v>
      </c>
      <c r="O234" s="70">
        <f t="shared" si="134"/>
        <v>0</v>
      </c>
      <c r="P234" s="125"/>
      <c r="Q234" s="129">
        <v>0</v>
      </c>
      <c r="R234" s="70">
        <f t="shared" si="135"/>
        <v>0</v>
      </c>
      <c r="S234" s="125"/>
      <c r="T234" s="117">
        <f t="shared" si="113"/>
        <v>0</v>
      </c>
      <c r="U234" s="126">
        <f t="shared" si="136"/>
        <v>0</v>
      </c>
      <c r="V234" s="188">
        <f t="shared" si="122"/>
        <v>0</v>
      </c>
    </row>
    <row r="235" spans="1:22" s="12" customFormat="1" ht="34.5" customHeight="1">
      <c r="A235" s="98" t="s">
        <v>308</v>
      </c>
      <c r="B235" s="24" t="s">
        <v>329</v>
      </c>
      <c r="C235" s="132"/>
      <c r="D235" s="129">
        <v>0</v>
      </c>
      <c r="E235" s="70">
        <f t="shared" si="131"/>
        <v>0</v>
      </c>
      <c r="F235" s="72"/>
      <c r="G235" s="125"/>
      <c r="H235" s="129">
        <v>0</v>
      </c>
      <c r="I235" s="70">
        <f t="shared" si="132"/>
        <v>0</v>
      </c>
      <c r="J235" s="125"/>
      <c r="K235" s="129">
        <v>0</v>
      </c>
      <c r="L235" s="70">
        <f t="shared" si="133"/>
        <v>0</v>
      </c>
      <c r="M235" s="125"/>
      <c r="N235" s="129">
        <v>0</v>
      </c>
      <c r="O235" s="70">
        <f t="shared" si="134"/>
        <v>0</v>
      </c>
      <c r="P235" s="125"/>
      <c r="Q235" s="129">
        <v>0</v>
      </c>
      <c r="R235" s="70">
        <f t="shared" si="135"/>
        <v>0</v>
      </c>
      <c r="S235" s="125"/>
      <c r="T235" s="117">
        <f t="shared" si="113"/>
        <v>0</v>
      </c>
      <c r="U235" s="126">
        <f t="shared" si="136"/>
        <v>0</v>
      </c>
      <c r="V235" s="188">
        <f t="shared" si="122"/>
        <v>0</v>
      </c>
    </row>
    <row r="236" spans="1:22" s="12" customFormat="1" ht="35.25" customHeight="1">
      <c r="A236" s="98" t="s">
        <v>309</v>
      </c>
      <c r="B236" s="24" t="s">
        <v>330</v>
      </c>
      <c r="C236" s="132"/>
      <c r="D236" s="129">
        <v>0</v>
      </c>
      <c r="E236" s="70">
        <f t="shared" si="131"/>
        <v>0</v>
      </c>
      <c r="F236" s="72"/>
      <c r="G236" s="125"/>
      <c r="H236" s="129">
        <v>0</v>
      </c>
      <c r="I236" s="70">
        <f t="shared" si="132"/>
        <v>0</v>
      </c>
      <c r="J236" s="125"/>
      <c r="K236" s="129">
        <v>0</v>
      </c>
      <c r="L236" s="70">
        <f t="shared" si="133"/>
        <v>0</v>
      </c>
      <c r="M236" s="125"/>
      <c r="N236" s="129">
        <v>0</v>
      </c>
      <c r="O236" s="70">
        <f t="shared" si="134"/>
        <v>0</v>
      </c>
      <c r="P236" s="125"/>
      <c r="Q236" s="129">
        <v>0</v>
      </c>
      <c r="R236" s="70">
        <f t="shared" si="135"/>
        <v>0</v>
      </c>
      <c r="S236" s="125"/>
      <c r="T236" s="117">
        <f t="shared" si="113"/>
        <v>0</v>
      </c>
      <c r="U236" s="126">
        <f t="shared" si="136"/>
        <v>0</v>
      </c>
      <c r="V236" s="188">
        <f t="shared" si="122"/>
        <v>0</v>
      </c>
    </row>
    <row r="237" spans="1:22" s="12" customFormat="1" ht="36.75" customHeight="1">
      <c r="A237" s="98" t="s">
        <v>310</v>
      </c>
      <c r="B237" s="24" t="s">
        <v>331</v>
      </c>
      <c r="C237" s="132"/>
      <c r="D237" s="129">
        <v>0</v>
      </c>
      <c r="E237" s="70">
        <f t="shared" si="131"/>
        <v>0</v>
      </c>
      <c r="F237" s="72"/>
      <c r="G237" s="125"/>
      <c r="H237" s="129">
        <v>0</v>
      </c>
      <c r="I237" s="70">
        <f t="shared" si="132"/>
        <v>0</v>
      </c>
      <c r="J237" s="125"/>
      <c r="K237" s="129">
        <v>0</v>
      </c>
      <c r="L237" s="70">
        <f t="shared" si="133"/>
        <v>0</v>
      </c>
      <c r="M237" s="125"/>
      <c r="N237" s="129">
        <v>0</v>
      </c>
      <c r="O237" s="70">
        <f t="shared" si="134"/>
        <v>0</v>
      </c>
      <c r="P237" s="125"/>
      <c r="Q237" s="129">
        <v>0</v>
      </c>
      <c r="R237" s="70">
        <f t="shared" si="135"/>
        <v>0</v>
      </c>
      <c r="S237" s="125"/>
      <c r="T237" s="117">
        <f t="shared" si="113"/>
        <v>0</v>
      </c>
      <c r="U237" s="126">
        <f t="shared" si="136"/>
        <v>0</v>
      </c>
      <c r="V237" s="188">
        <f t="shared" si="122"/>
        <v>0</v>
      </c>
    </row>
    <row r="238" spans="1:22" s="12" customFormat="1" ht="39" customHeight="1">
      <c r="A238" s="98" t="s">
        <v>311</v>
      </c>
      <c r="B238" s="24" t="s">
        <v>332</v>
      </c>
      <c r="C238" s="132"/>
      <c r="D238" s="129">
        <v>0</v>
      </c>
      <c r="E238" s="70">
        <f t="shared" si="131"/>
        <v>0</v>
      </c>
      <c r="F238" s="72"/>
      <c r="G238" s="125"/>
      <c r="H238" s="129">
        <v>0</v>
      </c>
      <c r="I238" s="70">
        <f t="shared" si="132"/>
        <v>0</v>
      </c>
      <c r="J238" s="125"/>
      <c r="K238" s="129">
        <v>0</v>
      </c>
      <c r="L238" s="70">
        <f t="shared" si="133"/>
        <v>0</v>
      </c>
      <c r="M238" s="125"/>
      <c r="N238" s="129">
        <v>0</v>
      </c>
      <c r="O238" s="70">
        <f t="shared" si="134"/>
        <v>0</v>
      </c>
      <c r="P238" s="125"/>
      <c r="Q238" s="129">
        <v>0</v>
      </c>
      <c r="R238" s="70">
        <f t="shared" si="135"/>
        <v>0</v>
      </c>
      <c r="S238" s="125"/>
      <c r="T238" s="117">
        <f t="shared" si="113"/>
        <v>0</v>
      </c>
      <c r="U238" s="126">
        <f t="shared" si="136"/>
        <v>0</v>
      </c>
      <c r="V238" s="188">
        <f t="shared" si="122"/>
        <v>0</v>
      </c>
    </row>
    <row r="239" spans="1:22" s="12" customFormat="1" ht="38.25" customHeight="1">
      <c r="A239" s="98" t="s">
        <v>312</v>
      </c>
      <c r="B239" s="24" t="s">
        <v>340</v>
      </c>
      <c r="C239" s="132"/>
      <c r="D239" s="129">
        <v>0</v>
      </c>
      <c r="E239" s="70">
        <f t="shared" si="131"/>
        <v>0</v>
      </c>
      <c r="F239" s="72"/>
      <c r="G239" s="125"/>
      <c r="H239" s="129">
        <v>0</v>
      </c>
      <c r="I239" s="70">
        <f t="shared" si="132"/>
        <v>0</v>
      </c>
      <c r="J239" s="125"/>
      <c r="K239" s="129">
        <v>0</v>
      </c>
      <c r="L239" s="70">
        <f t="shared" si="133"/>
        <v>0</v>
      </c>
      <c r="M239" s="125"/>
      <c r="N239" s="129">
        <v>0</v>
      </c>
      <c r="O239" s="70">
        <f t="shared" si="134"/>
        <v>0</v>
      </c>
      <c r="P239" s="125"/>
      <c r="Q239" s="129">
        <v>0</v>
      </c>
      <c r="R239" s="70">
        <f t="shared" si="135"/>
        <v>0</v>
      </c>
      <c r="S239" s="125"/>
      <c r="T239" s="117">
        <f t="shared" si="113"/>
        <v>0</v>
      </c>
      <c r="U239" s="126">
        <f t="shared" si="136"/>
        <v>0</v>
      </c>
      <c r="V239" s="188">
        <f t="shared" si="122"/>
        <v>0</v>
      </c>
    </row>
    <row r="240" spans="1:22" s="12" customFormat="1" ht="50.25" customHeight="1">
      <c r="A240" s="98" t="s">
        <v>313</v>
      </c>
      <c r="B240" s="24" t="s">
        <v>341</v>
      </c>
      <c r="C240" s="132"/>
      <c r="D240" s="129">
        <v>0</v>
      </c>
      <c r="E240" s="70">
        <f t="shared" si="131"/>
        <v>0</v>
      </c>
      <c r="F240" s="72"/>
      <c r="G240" s="125"/>
      <c r="H240" s="129">
        <v>0</v>
      </c>
      <c r="I240" s="70">
        <f t="shared" si="132"/>
        <v>0</v>
      </c>
      <c r="J240" s="125"/>
      <c r="K240" s="129">
        <v>0</v>
      </c>
      <c r="L240" s="70">
        <f t="shared" si="133"/>
        <v>0</v>
      </c>
      <c r="M240" s="125"/>
      <c r="N240" s="129">
        <v>0</v>
      </c>
      <c r="O240" s="70">
        <f t="shared" si="134"/>
        <v>0</v>
      </c>
      <c r="P240" s="125"/>
      <c r="Q240" s="129">
        <v>0</v>
      </c>
      <c r="R240" s="70">
        <f t="shared" si="135"/>
        <v>0</v>
      </c>
      <c r="S240" s="125"/>
      <c r="T240" s="117">
        <f t="shared" si="113"/>
        <v>0</v>
      </c>
      <c r="U240" s="126">
        <f t="shared" si="136"/>
        <v>0</v>
      </c>
      <c r="V240" s="188">
        <f t="shared" si="122"/>
        <v>0</v>
      </c>
    </row>
    <row r="241" spans="1:22" s="12" customFormat="1" ht="40.5" customHeight="1">
      <c r="A241" s="98" t="s">
        <v>314</v>
      </c>
      <c r="B241" s="24" t="s">
        <v>343</v>
      </c>
      <c r="C241" s="132"/>
      <c r="D241" s="129">
        <v>0</v>
      </c>
      <c r="E241" s="70">
        <f t="shared" si="131"/>
        <v>0</v>
      </c>
      <c r="F241" s="72"/>
      <c r="G241" s="125"/>
      <c r="H241" s="129">
        <v>0</v>
      </c>
      <c r="I241" s="70">
        <f t="shared" si="132"/>
        <v>0</v>
      </c>
      <c r="J241" s="125"/>
      <c r="K241" s="129">
        <v>0</v>
      </c>
      <c r="L241" s="70">
        <f t="shared" si="133"/>
        <v>0</v>
      </c>
      <c r="M241" s="125"/>
      <c r="N241" s="129">
        <v>0</v>
      </c>
      <c r="O241" s="70">
        <f t="shared" si="134"/>
        <v>0</v>
      </c>
      <c r="P241" s="125"/>
      <c r="Q241" s="129">
        <v>0</v>
      </c>
      <c r="R241" s="70">
        <f t="shared" si="135"/>
        <v>0</v>
      </c>
      <c r="S241" s="125"/>
      <c r="T241" s="117">
        <f t="shared" si="113"/>
        <v>0</v>
      </c>
      <c r="U241" s="126">
        <f t="shared" si="136"/>
        <v>0</v>
      </c>
      <c r="V241" s="188">
        <f t="shared" si="122"/>
        <v>0</v>
      </c>
    </row>
    <row r="242" spans="1:22" s="12" customFormat="1" ht="80.25" customHeight="1">
      <c r="A242" s="98" t="s">
        <v>300</v>
      </c>
      <c r="B242" s="24" t="s">
        <v>342</v>
      </c>
      <c r="C242" s="132"/>
      <c r="D242" s="129">
        <v>0</v>
      </c>
      <c r="E242" s="70">
        <f t="shared" si="131"/>
        <v>0</v>
      </c>
      <c r="F242" s="72"/>
      <c r="G242" s="125"/>
      <c r="H242" s="129">
        <v>0</v>
      </c>
      <c r="I242" s="70">
        <f t="shared" si="132"/>
        <v>0</v>
      </c>
      <c r="J242" s="125"/>
      <c r="K242" s="129">
        <v>0</v>
      </c>
      <c r="L242" s="70">
        <f t="shared" si="133"/>
        <v>0</v>
      </c>
      <c r="M242" s="125"/>
      <c r="N242" s="129">
        <v>0</v>
      </c>
      <c r="O242" s="70">
        <f t="shared" si="134"/>
        <v>0</v>
      </c>
      <c r="P242" s="125"/>
      <c r="Q242" s="129">
        <v>0</v>
      </c>
      <c r="R242" s="70">
        <f t="shared" si="135"/>
        <v>0</v>
      </c>
      <c r="S242" s="125"/>
      <c r="T242" s="117">
        <f t="shared" si="113"/>
        <v>0</v>
      </c>
      <c r="U242" s="126">
        <f t="shared" si="136"/>
        <v>0</v>
      </c>
      <c r="V242" s="188">
        <f t="shared" si="122"/>
        <v>0</v>
      </c>
    </row>
    <row r="243" spans="1:22" s="12" customFormat="1" ht="25.5" customHeight="1">
      <c r="A243" s="98"/>
      <c r="B243" s="24" t="s">
        <v>333</v>
      </c>
      <c r="C243" s="132"/>
      <c r="D243" s="129">
        <v>0</v>
      </c>
      <c r="E243" s="70">
        <f t="shared" si="131"/>
        <v>0</v>
      </c>
      <c r="F243" s="72"/>
      <c r="G243" s="125"/>
      <c r="H243" s="129">
        <v>0</v>
      </c>
      <c r="I243" s="70">
        <f t="shared" si="132"/>
        <v>0</v>
      </c>
      <c r="J243" s="125"/>
      <c r="K243" s="129">
        <v>0</v>
      </c>
      <c r="L243" s="70">
        <f t="shared" si="133"/>
        <v>0</v>
      </c>
      <c r="M243" s="125"/>
      <c r="N243" s="129">
        <v>0</v>
      </c>
      <c r="O243" s="70">
        <f t="shared" si="134"/>
        <v>0</v>
      </c>
      <c r="P243" s="125"/>
      <c r="Q243" s="129">
        <v>0</v>
      </c>
      <c r="R243" s="70">
        <f t="shared" si="135"/>
        <v>0</v>
      </c>
      <c r="S243" s="125"/>
      <c r="T243" s="117">
        <f t="shared" ref="T243:T299" si="137">H243+K243+N243+Q243</f>
        <v>0</v>
      </c>
      <c r="U243" s="126">
        <f t="shared" si="136"/>
        <v>0</v>
      </c>
      <c r="V243" s="188">
        <f t="shared" si="122"/>
        <v>0</v>
      </c>
    </row>
    <row r="244" spans="1:22" s="12" customFormat="1" ht="25.5" customHeight="1">
      <c r="A244" s="98"/>
      <c r="B244" s="24" t="s">
        <v>334</v>
      </c>
      <c r="C244" s="132"/>
      <c r="D244" s="107">
        <f>H244+K244+N244+Q244</f>
        <v>0</v>
      </c>
      <c r="E244" s="70">
        <f>D244-F244</f>
        <v>0</v>
      </c>
      <c r="F244" s="71"/>
      <c r="G244" s="124"/>
      <c r="H244" s="107">
        <v>0</v>
      </c>
      <c r="I244" s="70">
        <f>H244-J244</f>
        <v>0</v>
      </c>
      <c r="J244" s="124"/>
      <c r="K244" s="107">
        <v>0</v>
      </c>
      <c r="L244" s="70">
        <f t="shared" si="133"/>
        <v>0</v>
      </c>
      <c r="M244" s="124"/>
      <c r="N244" s="107">
        <v>0</v>
      </c>
      <c r="O244" s="70">
        <f>N244-P244</f>
        <v>0</v>
      </c>
      <c r="P244" s="124"/>
      <c r="Q244" s="107">
        <v>0</v>
      </c>
      <c r="R244" s="70">
        <f>Q244-S244</f>
        <v>0</v>
      </c>
      <c r="S244" s="124"/>
      <c r="T244" s="117">
        <f t="shared" si="137"/>
        <v>0</v>
      </c>
      <c r="U244" s="82">
        <f t="shared" si="136"/>
        <v>0</v>
      </c>
      <c r="V244" s="188">
        <f t="shared" si="122"/>
        <v>0</v>
      </c>
    </row>
    <row r="245" spans="1:22" s="12" customFormat="1" ht="37.5" customHeight="1">
      <c r="A245" s="98"/>
      <c r="B245" s="24" t="s">
        <v>427</v>
      </c>
      <c r="C245" s="132"/>
      <c r="D245" s="129">
        <v>0</v>
      </c>
      <c r="E245" s="70">
        <f>D245-F245</f>
        <v>0</v>
      </c>
      <c r="F245" s="71"/>
      <c r="G245" s="124"/>
      <c r="H245" s="129">
        <v>0</v>
      </c>
      <c r="I245" s="70">
        <f>H245-J245</f>
        <v>0</v>
      </c>
      <c r="J245" s="124"/>
      <c r="K245" s="129">
        <v>0</v>
      </c>
      <c r="L245" s="70">
        <f>K245-M245</f>
        <v>0</v>
      </c>
      <c r="M245" s="124"/>
      <c r="N245" s="129">
        <v>0</v>
      </c>
      <c r="O245" s="70">
        <f>N245-P245</f>
        <v>0</v>
      </c>
      <c r="P245" s="124"/>
      <c r="Q245" s="129">
        <v>0</v>
      </c>
      <c r="R245" s="70">
        <f>Q245-S245</f>
        <v>0</v>
      </c>
      <c r="S245" s="124"/>
      <c r="T245" s="117">
        <f t="shared" si="137"/>
        <v>0</v>
      </c>
      <c r="U245" s="126">
        <f t="shared" si="136"/>
        <v>0</v>
      </c>
      <c r="V245" s="188">
        <f>G245-J245</f>
        <v>0</v>
      </c>
    </row>
    <row r="246" spans="1:22" s="12" customFormat="1" ht="25.5" customHeight="1">
      <c r="A246" s="98" t="s">
        <v>315</v>
      </c>
      <c r="B246" s="24" t="s">
        <v>298</v>
      </c>
      <c r="C246" s="132"/>
      <c r="D246" s="107">
        <v>2000</v>
      </c>
      <c r="E246" s="70">
        <f>D246-F246</f>
        <v>2000</v>
      </c>
      <c r="F246" s="71"/>
      <c r="G246" s="124"/>
      <c r="H246" s="107">
        <v>0</v>
      </c>
      <c r="I246" s="70">
        <f>H246-J246</f>
        <v>0</v>
      </c>
      <c r="J246" s="124"/>
      <c r="K246" s="107">
        <v>0</v>
      </c>
      <c r="L246" s="70">
        <f>K246-M246</f>
        <v>0</v>
      </c>
      <c r="M246" s="124"/>
      <c r="N246" s="107">
        <v>0</v>
      </c>
      <c r="O246" s="70">
        <f>N246-P246</f>
        <v>0</v>
      </c>
      <c r="P246" s="124"/>
      <c r="Q246" s="107">
        <v>0</v>
      </c>
      <c r="R246" s="70">
        <f>Q246-S246</f>
        <v>0</v>
      </c>
      <c r="S246" s="124"/>
      <c r="T246" s="117">
        <f t="shared" si="137"/>
        <v>0</v>
      </c>
      <c r="U246" s="82">
        <f t="shared" si="136"/>
        <v>2000</v>
      </c>
      <c r="V246" s="188">
        <f t="shared" ref="V246:V297" si="138">G246-J246</f>
        <v>0</v>
      </c>
    </row>
    <row r="247" spans="1:22" s="12" customFormat="1" ht="52.5" customHeight="1">
      <c r="A247" s="98" t="s">
        <v>316</v>
      </c>
      <c r="B247" s="24" t="s">
        <v>344</v>
      </c>
      <c r="C247" s="132"/>
      <c r="D247" s="107">
        <v>7000</v>
      </c>
      <c r="E247" s="70">
        <f>D247-F247</f>
        <v>7000</v>
      </c>
      <c r="F247" s="71"/>
      <c r="G247" s="124"/>
      <c r="H247" s="107">
        <v>0</v>
      </c>
      <c r="I247" s="70">
        <f>H247-J247</f>
        <v>0</v>
      </c>
      <c r="J247" s="124"/>
      <c r="K247" s="107">
        <v>0</v>
      </c>
      <c r="L247" s="70">
        <f>K247-M247</f>
        <v>0</v>
      </c>
      <c r="M247" s="124"/>
      <c r="N247" s="107">
        <v>0</v>
      </c>
      <c r="O247" s="70">
        <f>N247-P247</f>
        <v>0</v>
      </c>
      <c r="P247" s="124"/>
      <c r="Q247" s="107">
        <v>0</v>
      </c>
      <c r="R247" s="70">
        <f>Q247-S247</f>
        <v>0</v>
      </c>
      <c r="S247" s="124"/>
      <c r="T247" s="117">
        <f t="shared" si="137"/>
        <v>0</v>
      </c>
      <c r="U247" s="82">
        <f t="shared" si="136"/>
        <v>7000</v>
      </c>
      <c r="V247" s="188">
        <f t="shared" si="138"/>
        <v>0</v>
      </c>
    </row>
    <row r="248" spans="1:22" s="12" customFormat="1" ht="42.75" customHeight="1">
      <c r="A248" s="98" t="s">
        <v>317</v>
      </c>
      <c r="B248" s="24" t="s">
        <v>335</v>
      </c>
      <c r="C248" s="132"/>
      <c r="D248" s="129">
        <v>0</v>
      </c>
      <c r="E248" s="70">
        <f>D248-F248</f>
        <v>0</v>
      </c>
      <c r="F248" s="71"/>
      <c r="G248" s="124"/>
      <c r="H248" s="129"/>
      <c r="I248" s="70">
        <f>H248-J248</f>
        <v>0</v>
      </c>
      <c r="J248" s="124"/>
      <c r="K248" s="129"/>
      <c r="L248" s="70">
        <f>K248-M248</f>
        <v>0</v>
      </c>
      <c r="M248" s="124"/>
      <c r="N248" s="129"/>
      <c r="O248" s="70">
        <f>N248-P248</f>
        <v>0</v>
      </c>
      <c r="P248" s="124"/>
      <c r="Q248" s="129"/>
      <c r="R248" s="70">
        <f>Q248-S248</f>
        <v>0</v>
      </c>
      <c r="S248" s="124"/>
      <c r="T248" s="117">
        <f t="shared" si="137"/>
        <v>0</v>
      </c>
      <c r="U248" s="126">
        <f t="shared" si="136"/>
        <v>0</v>
      </c>
      <c r="V248" s="188">
        <f t="shared" si="138"/>
        <v>0</v>
      </c>
    </row>
    <row r="249" spans="1:22" s="12" customFormat="1" ht="45.75" customHeight="1">
      <c r="A249" s="95">
        <v>31</v>
      </c>
      <c r="B249" s="300" t="s">
        <v>174</v>
      </c>
      <c r="C249" s="301"/>
      <c r="D249" s="114">
        <f t="shared" ref="D249:U249" si="139">D250</f>
        <v>59000</v>
      </c>
      <c r="E249" s="37">
        <f t="shared" si="139"/>
        <v>55068.44</v>
      </c>
      <c r="F249" s="37">
        <f t="shared" si="139"/>
        <v>3931.56</v>
      </c>
      <c r="G249" s="115">
        <f t="shared" si="139"/>
        <v>2105.73</v>
      </c>
      <c r="H249" s="114">
        <f t="shared" si="139"/>
        <v>0</v>
      </c>
      <c r="I249" s="37">
        <f t="shared" si="139"/>
        <v>-618.6</v>
      </c>
      <c r="J249" s="115">
        <f t="shared" si="139"/>
        <v>618.6</v>
      </c>
      <c r="K249" s="114">
        <f t="shared" si="139"/>
        <v>0</v>
      </c>
      <c r="L249" s="37">
        <f t="shared" si="139"/>
        <v>-710.6</v>
      </c>
      <c r="M249" s="115">
        <f t="shared" si="139"/>
        <v>710.6</v>
      </c>
      <c r="N249" s="114">
        <f t="shared" si="139"/>
        <v>0</v>
      </c>
      <c r="O249" s="37">
        <f t="shared" si="139"/>
        <v>-776.53000000000009</v>
      </c>
      <c r="P249" s="115">
        <f t="shared" si="139"/>
        <v>776.53000000000009</v>
      </c>
      <c r="Q249" s="114">
        <f t="shared" si="139"/>
        <v>0</v>
      </c>
      <c r="R249" s="37">
        <f t="shared" si="139"/>
        <v>0</v>
      </c>
      <c r="S249" s="115">
        <f t="shared" si="139"/>
        <v>0</v>
      </c>
      <c r="T249" s="114">
        <f t="shared" si="139"/>
        <v>0</v>
      </c>
      <c r="U249" s="115">
        <f t="shared" si="139"/>
        <v>59000</v>
      </c>
      <c r="V249" s="188">
        <f t="shared" si="138"/>
        <v>1487.13</v>
      </c>
    </row>
    <row r="250" spans="1:22" s="12" customFormat="1" ht="35.25" customHeight="1">
      <c r="A250" s="81" t="s">
        <v>175</v>
      </c>
      <c r="B250" s="35" t="s">
        <v>176</v>
      </c>
      <c r="C250" s="135"/>
      <c r="D250" s="105">
        <f t="shared" ref="D250:U250" si="140">D251+D262</f>
        <v>59000</v>
      </c>
      <c r="E250" s="36">
        <f t="shared" si="140"/>
        <v>55068.44</v>
      </c>
      <c r="F250" s="36">
        <f t="shared" si="140"/>
        <v>3931.56</v>
      </c>
      <c r="G250" s="106">
        <f>G251+G262</f>
        <v>2105.73</v>
      </c>
      <c r="H250" s="105">
        <f t="shared" si="140"/>
        <v>0</v>
      </c>
      <c r="I250" s="36">
        <f>I251+I262</f>
        <v>-618.6</v>
      </c>
      <c r="J250" s="106">
        <f>J251+J262</f>
        <v>618.6</v>
      </c>
      <c r="K250" s="105">
        <f t="shared" si="140"/>
        <v>0</v>
      </c>
      <c r="L250" s="36">
        <f t="shared" si="140"/>
        <v>-710.6</v>
      </c>
      <c r="M250" s="106">
        <f t="shared" si="140"/>
        <v>710.6</v>
      </c>
      <c r="N250" s="105">
        <f t="shared" si="140"/>
        <v>0</v>
      </c>
      <c r="O250" s="36">
        <f>O251+O262</f>
        <v>-776.53000000000009</v>
      </c>
      <c r="P250" s="106">
        <f>P251+P262</f>
        <v>776.53000000000009</v>
      </c>
      <c r="Q250" s="105">
        <f t="shared" si="140"/>
        <v>0</v>
      </c>
      <c r="R250" s="36">
        <f t="shared" si="140"/>
        <v>0</v>
      </c>
      <c r="S250" s="106">
        <f t="shared" si="140"/>
        <v>0</v>
      </c>
      <c r="T250" s="105">
        <f t="shared" si="140"/>
        <v>0</v>
      </c>
      <c r="U250" s="106">
        <f t="shared" si="140"/>
        <v>59000</v>
      </c>
      <c r="V250" s="188">
        <f t="shared" si="138"/>
        <v>1487.13</v>
      </c>
    </row>
    <row r="251" spans="1:22" s="12" customFormat="1" ht="33" customHeight="1">
      <c r="A251" s="86" t="s">
        <v>177</v>
      </c>
      <c r="B251" s="33" t="s">
        <v>178</v>
      </c>
      <c r="C251" s="136"/>
      <c r="D251" s="109">
        <f>SUM(D252:D261)</f>
        <v>17000</v>
      </c>
      <c r="E251" s="191">
        <f t="shared" ref="E251:U251" si="141">SUM(E252:E261)</f>
        <v>17000</v>
      </c>
      <c r="F251" s="34">
        <f t="shared" si="141"/>
        <v>0</v>
      </c>
      <c r="G251" s="87">
        <f>SUM(G252:G261)</f>
        <v>0</v>
      </c>
      <c r="H251" s="109">
        <f t="shared" si="141"/>
        <v>0</v>
      </c>
      <c r="I251" s="34">
        <f>SUM(I252:I261)</f>
        <v>0</v>
      </c>
      <c r="J251" s="87">
        <f>SUM(J252:J261)</f>
        <v>0</v>
      </c>
      <c r="K251" s="109">
        <f t="shared" si="141"/>
        <v>0</v>
      </c>
      <c r="L251" s="34">
        <f t="shared" si="141"/>
        <v>0</v>
      </c>
      <c r="M251" s="87">
        <f t="shared" si="141"/>
        <v>0</v>
      </c>
      <c r="N251" s="109">
        <f t="shared" si="141"/>
        <v>0</v>
      </c>
      <c r="O251" s="34">
        <f>SUM(O252:O261)</f>
        <v>0</v>
      </c>
      <c r="P251" s="87">
        <f>SUM(P252:P261)</f>
        <v>0</v>
      </c>
      <c r="Q251" s="109">
        <f t="shared" si="141"/>
        <v>0</v>
      </c>
      <c r="R251" s="34">
        <f t="shared" si="141"/>
        <v>0</v>
      </c>
      <c r="S251" s="87">
        <f t="shared" si="141"/>
        <v>0</v>
      </c>
      <c r="T251" s="109">
        <f t="shared" si="141"/>
        <v>0</v>
      </c>
      <c r="U251" s="87">
        <f t="shared" si="141"/>
        <v>17000</v>
      </c>
      <c r="V251" s="188">
        <f t="shared" si="138"/>
        <v>0</v>
      </c>
    </row>
    <row r="252" spans="1:22" s="12" customFormat="1" ht="29.25" customHeight="1">
      <c r="A252" s="98" t="s">
        <v>318</v>
      </c>
      <c r="B252" s="28" t="s">
        <v>319</v>
      </c>
      <c r="C252" s="122"/>
      <c r="D252" s="129">
        <v>0</v>
      </c>
      <c r="E252" s="70">
        <f t="shared" ref="E252:E261" si="142">D252-F252</f>
        <v>0</v>
      </c>
      <c r="F252" s="72"/>
      <c r="G252" s="125"/>
      <c r="H252" s="129">
        <v>0</v>
      </c>
      <c r="I252" s="70">
        <f t="shared" ref="I252:I261" si="143">H252-J252</f>
        <v>0</v>
      </c>
      <c r="J252" s="125"/>
      <c r="K252" s="129">
        <v>0</v>
      </c>
      <c r="L252" s="70">
        <f t="shared" ref="L252:L261" si="144">K252-M252</f>
        <v>0</v>
      </c>
      <c r="M252" s="125"/>
      <c r="N252" s="129">
        <v>0</v>
      </c>
      <c r="O252" s="70">
        <f t="shared" ref="O252:O261" si="145">N252-P252</f>
        <v>0</v>
      </c>
      <c r="P252" s="125"/>
      <c r="Q252" s="129">
        <v>0</v>
      </c>
      <c r="R252" s="70">
        <f t="shared" ref="R252:R261" si="146">Q252-S252</f>
        <v>0</v>
      </c>
      <c r="S252" s="125"/>
      <c r="T252" s="117">
        <f t="shared" si="137"/>
        <v>0</v>
      </c>
      <c r="U252" s="127">
        <f t="shared" ref="U252:U261" si="147">D252-T252</f>
        <v>0</v>
      </c>
      <c r="V252" s="188">
        <f t="shared" si="138"/>
        <v>0</v>
      </c>
    </row>
    <row r="253" spans="1:22" ht="18.75">
      <c r="A253" s="295" t="s">
        <v>179</v>
      </c>
      <c r="B253" s="284" t="s">
        <v>180</v>
      </c>
      <c r="C253" s="122">
        <v>452</v>
      </c>
      <c r="D253" s="129">
        <v>0</v>
      </c>
      <c r="E253" s="70">
        <f t="shared" si="142"/>
        <v>0</v>
      </c>
      <c r="F253" s="72"/>
      <c r="G253" s="125"/>
      <c r="H253" s="129">
        <v>0</v>
      </c>
      <c r="I253" s="70">
        <f t="shared" si="143"/>
        <v>0</v>
      </c>
      <c r="J253" s="125"/>
      <c r="K253" s="129">
        <v>0</v>
      </c>
      <c r="L253" s="70">
        <f t="shared" si="144"/>
        <v>0</v>
      </c>
      <c r="M253" s="125"/>
      <c r="N253" s="129">
        <v>0</v>
      </c>
      <c r="O253" s="70">
        <f t="shared" si="145"/>
        <v>0</v>
      </c>
      <c r="P253" s="125"/>
      <c r="Q253" s="129">
        <v>0</v>
      </c>
      <c r="R253" s="70">
        <f t="shared" si="146"/>
        <v>0</v>
      </c>
      <c r="S253" s="125"/>
      <c r="T253" s="117">
        <f t="shared" si="137"/>
        <v>0</v>
      </c>
      <c r="U253" s="127">
        <f t="shared" si="147"/>
        <v>0</v>
      </c>
      <c r="V253" s="188">
        <f t="shared" si="138"/>
        <v>0</v>
      </c>
    </row>
    <row r="254" spans="1:22" ht="18.75">
      <c r="A254" s="295"/>
      <c r="B254" s="284"/>
      <c r="C254" s="122">
        <v>453</v>
      </c>
      <c r="D254" s="129">
        <v>17000</v>
      </c>
      <c r="E254" s="70">
        <f t="shared" si="142"/>
        <v>17000</v>
      </c>
      <c r="F254" s="72"/>
      <c r="G254" s="125"/>
      <c r="H254" s="129">
        <v>0</v>
      </c>
      <c r="I254" s="70">
        <f t="shared" si="143"/>
        <v>0</v>
      </c>
      <c r="J254" s="125"/>
      <c r="K254" s="129">
        <v>0</v>
      </c>
      <c r="L254" s="70">
        <f t="shared" si="144"/>
        <v>0</v>
      </c>
      <c r="M254" s="125"/>
      <c r="N254" s="129">
        <v>0</v>
      </c>
      <c r="O254" s="70">
        <f t="shared" si="145"/>
        <v>0</v>
      </c>
      <c r="P254" s="125"/>
      <c r="Q254" s="129">
        <v>0</v>
      </c>
      <c r="R254" s="70">
        <f t="shared" si="146"/>
        <v>0</v>
      </c>
      <c r="S254" s="125"/>
      <c r="T254" s="117">
        <f t="shared" si="137"/>
        <v>0</v>
      </c>
      <c r="U254" s="127">
        <f t="shared" si="147"/>
        <v>17000</v>
      </c>
      <c r="V254" s="188">
        <f t="shared" si="138"/>
        <v>0</v>
      </c>
    </row>
    <row r="255" spans="1:22" ht="18.75">
      <c r="A255" s="295"/>
      <c r="B255" s="284"/>
      <c r="C255" s="122">
        <v>454</v>
      </c>
      <c r="D255" s="129">
        <v>0</v>
      </c>
      <c r="E255" s="70">
        <f t="shared" si="142"/>
        <v>0</v>
      </c>
      <c r="F255" s="72"/>
      <c r="G255" s="125"/>
      <c r="H255" s="129">
        <v>0</v>
      </c>
      <c r="I255" s="70">
        <f t="shared" si="143"/>
        <v>0</v>
      </c>
      <c r="J255" s="125"/>
      <c r="K255" s="129">
        <v>0</v>
      </c>
      <c r="L255" s="70">
        <f t="shared" si="144"/>
        <v>0</v>
      </c>
      <c r="M255" s="125"/>
      <c r="N255" s="129">
        <v>0</v>
      </c>
      <c r="O255" s="70">
        <f t="shared" si="145"/>
        <v>0</v>
      </c>
      <c r="P255" s="125"/>
      <c r="Q255" s="129">
        <v>0</v>
      </c>
      <c r="R255" s="70">
        <f t="shared" si="146"/>
        <v>0</v>
      </c>
      <c r="S255" s="125"/>
      <c r="T255" s="117">
        <f t="shared" si="137"/>
        <v>0</v>
      </c>
      <c r="U255" s="127">
        <f t="shared" si="147"/>
        <v>0</v>
      </c>
      <c r="V255" s="188">
        <f t="shared" si="138"/>
        <v>0</v>
      </c>
    </row>
    <row r="256" spans="1:22" ht="18.75">
      <c r="A256" s="295"/>
      <c r="B256" s="284"/>
      <c r="C256" s="122" t="s">
        <v>428</v>
      </c>
      <c r="D256" s="129">
        <f>H256+K256+N256+Q256</f>
        <v>0</v>
      </c>
      <c r="E256" s="70">
        <f t="shared" si="142"/>
        <v>0</v>
      </c>
      <c r="F256" s="72"/>
      <c r="G256" s="125"/>
      <c r="H256" s="129">
        <v>0</v>
      </c>
      <c r="I256" s="70">
        <f t="shared" si="143"/>
        <v>0</v>
      </c>
      <c r="J256" s="125"/>
      <c r="K256" s="129">
        <v>0</v>
      </c>
      <c r="L256" s="70">
        <f t="shared" si="144"/>
        <v>0</v>
      </c>
      <c r="M256" s="125"/>
      <c r="N256" s="129">
        <v>0</v>
      </c>
      <c r="O256" s="70">
        <f t="shared" si="145"/>
        <v>0</v>
      </c>
      <c r="P256" s="125"/>
      <c r="Q256" s="129">
        <v>0</v>
      </c>
      <c r="R256" s="70">
        <f t="shared" si="146"/>
        <v>0</v>
      </c>
      <c r="S256" s="125"/>
      <c r="T256" s="117">
        <f t="shared" si="137"/>
        <v>0</v>
      </c>
      <c r="U256" s="127">
        <f t="shared" si="147"/>
        <v>0</v>
      </c>
      <c r="V256" s="188">
        <f t="shared" si="138"/>
        <v>0</v>
      </c>
    </row>
    <row r="257" spans="1:22" ht="18.75">
      <c r="A257" s="295"/>
      <c r="B257" s="284"/>
      <c r="C257" s="122">
        <v>349</v>
      </c>
      <c r="D257" s="130">
        <v>0</v>
      </c>
      <c r="E257" s="70">
        <f t="shared" si="142"/>
        <v>0</v>
      </c>
      <c r="F257" s="72"/>
      <c r="G257" s="125"/>
      <c r="H257" s="129">
        <v>0</v>
      </c>
      <c r="I257" s="70">
        <f t="shared" si="143"/>
        <v>0</v>
      </c>
      <c r="J257" s="125"/>
      <c r="K257" s="129">
        <v>0</v>
      </c>
      <c r="L257" s="70">
        <f t="shared" si="144"/>
        <v>0</v>
      </c>
      <c r="M257" s="125"/>
      <c r="N257" s="129">
        <v>0</v>
      </c>
      <c r="O257" s="70">
        <f t="shared" si="145"/>
        <v>0</v>
      </c>
      <c r="P257" s="125"/>
      <c r="Q257" s="129">
        <v>0</v>
      </c>
      <c r="R257" s="70">
        <f t="shared" si="146"/>
        <v>0</v>
      </c>
      <c r="S257" s="125"/>
      <c r="T257" s="117">
        <f t="shared" si="137"/>
        <v>0</v>
      </c>
      <c r="U257" s="127">
        <f t="shared" si="147"/>
        <v>0</v>
      </c>
      <c r="V257" s="188">
        <f t="shared" si="138"/>
        <v>0</v>
      </c>
    </row>
    <row r="258" spans="1:22" ht="37.5" customHeight="1">
      <c r="A258" s="98" t="s">
        <v>181</v>
      </c>
      <c r="B258" s="79" t="s">
        <v>182</v>
      </c>
      <c r="C258" s="123"/>
      <c r="D258" s="129">
        <v>0</v>
      </c>
      <c r="E258" s="70">
        <f t="shared" si="142"/>
        <v>0</v>
      </c>
      <c r="F258" s="72"/>
      <c r="G258" s="125"/>
      <c r="H258" s="129">
        <v>0</v>
      </c>
      <c r="I258" s="70">
        <f t="shared" si="143"/>
        <v>0</v>
      </c>
      <c r="J258" s="125"/>
      <c r="K258" s="129">
        <v>0</v>
      </c>
      <c r="L258" s="70">
        <f t="shared" si="144"/>
        <v>0</v>
      </c>
      <c r="M258" s="125"/>
      <c r="N258" s="129">
        <v>0</v>
      </c>
      <c r="O258" s="70">
        <f t="shared" si="145"/>
        <v>0</v>
      </c>
      <c r="P258" s="125"/>
      <c r="Q258" s="129">
        <v>0</v>
      </c>
      <c r="R258" s="70">
        <f t="shared" si="146"/>
        <v>0</v>
      </c>
      <c r="S258" s="125"/>
      <c r="T258" s="117">
        <f t="shared" si="137"/>
        <v>0</v>
      </c>
      <c r="U258" s="127">
        <f t="shared" si="147"/>
        <v>0</v>
      </c>
      <c r="V258" s="188">
        <f t="shared" si="138"/>
        <v>0</v>
      </c>
    </row>
    <row r="259" spans="1:22" ht="18" customHeight="1">
      <c r="A259" s="98" t="s">
        <v>183</v>
      </c>
      <c r="B259" s="79" t="s">
        <v>184</v>
      </c>
      <c r="C259" s="123"/>
      <c r="D259" s="129">
        <v>0</v>
      </c>
      <c r="E259" s="70">
        <f t="shared" si="142"/>
        <v>0</v>
      </c>
      <c r="F259" s="72"/>
      <c r="G259" s="125"/>
      <c r="H259" s="129">
        <v>0</v>
      </c>
      <c r="I259" s="70">
        <f t="shared" si="143"/>
        <v>0</v>
      </c>
      <c r="J259" s="125"/>
      <c r="K259" s="129">
        <v>0</v>
      </c>
      <c r="L259" s="70">
        <f t="shared" si="144"/>
        <v>0</v>
      </c>
      <c r="M259" s="125"/>
      <c r="N259" s="129">
        <v>0</v>
      </c>
      <c r="O259" s="70">
        <f t="shared" si="145"/>
        <v>0</v>
      </c>
      <c r="P259" s="125"/>
      <c r="Q259" s="129">
        <v>0</v>
      </c>
      <c r="R259" s="70">
        <f t="shared" si="146"/>
        <v>0</v>
      </c>
      <c r="S259" s="125"/>
      <c r="T259" s="117">
        <f t="shared" si="137"/>
        <v>0</v>
      </c>
      <c r="U259" s="127">
        <f t="shared" si="147"/>
        <v>0</v>
      </c>
      <c r="V259" s="188">
        <f t="shared" si="138"/>
        <v>0</v>
      </c>
    </row>
    <row r="260" spans="1:22" ht="18" customHeight="1">
      <c r="A260" s="98" t="s">
        <v>185</v>
      </c>
      <c r="B260" s="79" t="s">
        <v>186</v>
      </c>
      <c r="C260" s="123"/>
      <c r="D260" s="129">
        <v>0</v>
      </c>
      <c r="E260" s="70">
        <f t="shared" si="142"/>
        <v>0</v>
      </c>
      <c r="F260" s="72"/>
      <c r="G260" s="125"/>
      <c r="H260" s="129">
        <v>0</v>
      </c>
      <c r="I260" s="70">
        <f t="shared" si="143"/>
        <v>0</v>
      </c>
      <c r="J260" s="125"/>
      <c r="K260" s="129">
        <v>0</v>
      </c>
      <c r="L260" s="70">
        <f t="shared" si="144"/>
        <v>0</v>
      </c>
      <c r="M260" s="125"/>
      <c r="N260" s="129">
        <v>0</v>
      </c>
      <c r="O260" s="70">
        <f t="shared" si="145"/>
        <v>0</v>
      </c>
      <c r="P260" s="125"/>
      <c r="Q260" s="129">
        <v>0</v>
      </c>
      <c r="R260" s="70">
        <f t="shared" si="146"/>
        <v>0</v>
      </c>
      <c r="S260" s="125"/>
      <c r="T260" s="117">
        <f t="shared" si="137"/>
        <v>0</v>
      </c>
      <c r="U260" s="127">
        <f t="shared" si="147"/>
        <v>0</v>
      </c>
      <c r="V260" s="188">
        <f t="shared" si="138"/>
        <v>0</v>
      </c>
    </row>
    <row r="261" spans="1:22" ht="18.75" customHeight="1">
      <c r="A261" s="98" t="s">
        <v>187</v>
      </c>
      <c r="B261" s="79" t="s">
        <v>188</v>
      </c>
      <c r="C261" s="123"/>
      <c r="D261" s="129">
        <v>0</v>
      </c>
      <c r="E261" s="70">
        <f t="shared" si="142"/>
        <v>0</v>
      </c>
      <c r="F261" s="72"/>
      <c r="G261" s="125"/>
      <c r="H261" s="129">
        <v>0</v>
      </c>
      <c r="I261" s="70">
        <f t="shared" si="143"/>
        <v>0</v>
      </c>
      <c r="J261" s="125"/>
      <c r="K261" s="129">
        <v>0</v>
      </c>
      <c r="L261" s="70">
        <f t="shared" si="144"/>
        <v>0</v>
      </c>
      <c r="M261" s="125"/>
      <c r="N261" s="129">
        <v>0</v>
      </c>
      <c r="O261" s="70">
        <f t="shared" si="145"/>
        <v>0</v>
      </c>
      <c r="P261" s="125"/>
      <c r="Q261" s="129">
        <v>0</v>
      </c>
      <c r="R261" s="70">
        <f t="shared" si="146"/>
        <v>0</v>
      </c>
      <c r="S261" s="125"/>
      <c r="T261" s="117">
        <f t="shared" si="137"/>
        <v>0</v>
      </c>
      <c r="U261" s="127">
        <f t="shared" si="147"/>
        <v>0</v>
      </c>
      <c r="V261" s="188">
        <f t="shared" si="138"/>
        <v>0</v>
      </c>
    </row>
    <row r="262" spans="1:22" s="12" customFormat="1" ht="36.75" customHeight="1">
      <c r="A262" s="86" t="s">
        <v>189</v>
      </c>
      <c r="B262" s="33" t="s">
        <v>190</v>
      </c>
      <c r="C262" s="136"/>
      <c r="D262" s="109">
        <f>D263+D267</f>
        <v>42000</v>
      </c>
      <c r="E262" s="34">
        <f t="shared" ref="E262:U262" si="148">E263+E267</f>
        <v>38068.44</v>
      </c>
      <c r="F262" s="34">
        <f t="shared" si="148"/>
        <v>3931.56</v>
      </c>
      <c r="G262" s="87">
        <f>G263+G267</f>
        <v>2105.73</v>
      </c>
      <c r="H262" s="109">
        <f t="shared" si="148"/>
        <v>0</v>
      </c>
      <c r="I262" s="34">
        <f>I263+I267</f>
        <v>-618.6</v>
      </c>
      <c r="J262" s="87">
        <f>J263+J267</f>
        <v>618.6</v>
      </c>
      <c r="K262" s="109">
        <f t="shared" si="148"/>
        <v>0</v>
      </c>
      <c r="L262" s="34">
        <f t="shared" si="148"/>
        <v>-710.6</v>
      </c>
      <c r="M262" s="87">
        <f t="shared" si="148"/>
        <v>710.6</v>
      </c>
      <c r="N262" s="109">
        <f t="shared" si="148"/>
        <v>0</v>
      </c>
      <c r="O262" s="34">
        <f>O263+O267</f>
        <v>-776.53000000000009</v>
      </c>
      <c r="P262" s="87">
        <f>P263+P267</f>
        <v>776.53000000000009</v>
      </c>
      <c r="Q262" s="109">
        <f t="shared" si="148"/>
        <v>0</v>
      </c>
      <c r="R262" s="34">
        <f t="shared" si="148"/>
        <v>0</v>
      </c>
      <c r="S262" s="87">
        <f t="shared" si="148"/>
        <v>0</v>
      </c>
      <c r="T262" s="109">
        <f t="shared" si="148"/>
        <v>0</v>
      </c>
      <c r="U262" s="87">
        <f t="shared" si="148"/>
        <v>42000</v>
      </c>
      <c r="V262" s="188">
        <f t="shared" si="138"/>
        <v>1487.13</v>
      </c>
    </row>
    <row r="263" spans="1:22" s="12" customFormat="1" ht="24.75" customHeight="1">
      <c r="A263" s="96" t="s">
        <v>191</v>
      </c>
      <c r="B263" s="67" t="s">
        <v>192</v>
      </c>
      <c r="C263" s="137"/>
      <c r="D263" s="110">
        <f>SUM(D264:D266)</f>
        <v>0</v>
      </c>
      <c r="E263" s="68">
        <f>D263-F263</f>
        <v>0</v>
      </c>
      <c r="F263" s="68">
        <f>SUM(F264:F266)</f>
        <v>0</v>
      </c>
      <c r="G263" s="97">
        <f>SUM(G264:G266)</f>
        <v>0</v>
      </c>
      <c r="H263" s="110">
        <f>SUM(H264:H266)</f>
        <v>0</v>
      </c>
      <c r="I263" s="68">
        <f>H263-J263</f>
        <v>0</v>
      </c>
      <c r="J263" s="97">
        <f>SUM(J264:J266)</f>
        <v>0</v>
      </c>
      <c r="K263" s="110">
        <f>SUM(K264:K266)</f>
        <v>0</v>
      </c>
      <c r="L263" s="68">
        <f>K263-M263</f>
        <v>0</v>
      </c>
      <c r="M263" s="97">
        <f>SUM(M264:M266)</f>
        <v>0</v>
      </c>
      <c r="N263" s="110">
        <f>SUM(N264:N266)</f>
        <v>0</v>
      </c>
      <c r="O263" s="68">
        <f>N263-P263</f>
        <v>0</v>
      </c>
      <c r="P263" s="97">
        <f>SUM(P264:P266)</f>
        <v>0</v>
      </c>
      <c r="Q263" s="110">
        <f>SUM(Q264:Q266)</f>
        <v>0</v>
      </c>
      <c r="R263" s="68">
        <f>Q263-S263</f>
        <v>0</v>
      </c>
      <c r="S263" s="97">
        <f>SUM(S264:S266)</f>
        <v>0</v>
      </c>
      <c r="T263" s="116">
        <f t="shared" si="137"/>
        <v>0</v>
      </c>
      <c r="U263" s="97">
        <f>D263-T263</f>
        <v>0</v>
      </c>
      <c r="V263" s="188">
        <f t="shared" si="138"/>
        <v>0</v>
      </c>
    </row>
    <row r="264" spans="1:22" ht="25.5">
      <c r="A264" s="98" t="s">
        <v>193</v>
      </c>
      <c r="B264" s="79" t="s">
        <v>194</v>
      </c>
      <c r="C264" s="122">
        <v>341</v>
      </c>
      <c r="D264" s="129">
        <v>0</v>
      </c>
      <c r="E264" s="70">
        <f>D264-F264</f>
        <v>0</v>
      </c>
      <c r="F264" s="72"/>
      <c r="G264" s="125"/>
      <c r="H264" s="129">
        <v>0</v>
      </c>
      <c r="I264" s="70">
        <f>H264-J264</f>
        <v>0</v>
      </c>
      <c r="J264" s="125"/>
      <c r="K264" s="129">
        <v>0</v>
      </c>
      <c r="L264" s="70">
        <f>K264-M264</f>
        <v>0</v>
      </c>
      <c r="M264" s="125"/>
      <c r="N264" s="129">
        <v>0</v>
      </c>
      <c r="O264" s="70">
        <f>N264-P264</f>
        <v>0</v>
      </c>
      <c r="P264" s="125"/>
      <c r="Q264" s="129">
        <v>0</v>
      </c>
      <c r="R264" s="70">
        <f>Q264-S264</f>
        <v>0</v>
      </c>
      <c r="S264" s="125"/>
      <c r="T264" s="117">
        <f t="shared" si="137"/>
        <v>0</v>
      </c>
      <c r="U264" s="127">
        <f>D264-T264</f>
        <v>0</v>
      </c>
      <c r="V264" s="188">
        <f t="shared" si="138"/>
        <v>0</v>
      </c>
    </row>
    <row r="265" spans="1:22" ht="18.75">
      <c r="A265" s="98" t="s">
        <v>195</v>
      </c>
      <c r="B265" s="79" t="s">
        <v>196</v>
      </c>
      <c r="C265" s="122"/>
      <c r="D265" s="129">
        <v>0</v>
      </c>
      <c r="E265" s="70">
        <f>D265-F265</f>
        <v>0</v>
      </c>
      <c r="F265" s="72"/>
      <c r="G265" s="125"/>
      <c r="H265" s="129">
        <v>0</v>
      </c>
      <c r="I265" s="70">
        <f>H265-J265</f>
        <v>0</v>
      </c>
      <c r="J265" s="125"/>
      <c r="K265" s="129">
        <v>0</v>
      </c>
      <c r="L265" s="70">
        <f>K265-M265</f>
        <v>0</v>
      </c>
      <c r="M265" s="125"/>
      <c r="N265" s="129">
        <v>0</v>
      </c>
      <c r="O265" s="70">
        <f>N265-P265</f>
        <v>0</v>
      </c>
      <c r="P265" s="125"/>
      <c r="Q265" s="129">
        <v>0</v>
      </c>
      <c r="R265" s="70">
        <f>Q265-S265</f>
        <v>0</v>
      </c>
      <c r="S265" s="125"/>
      <c r="T265" s="117">
        <f t="shared" si="137"/>
        <v>0</v>
      </c>
      <c r="U265" s="127">
        <f>D265-T265</f>
        <v>0</v>
      </c>
      <c r="V265" s="188">
        <f t="shared" si="138"/>
        <v>0</v>
      </c>
    </row>
    <row r="266" spans="1:22" ht="18.75">
      <c r="A266" s="98" t="s">
        <v>197</v>
      </c>
      <c r="B266" s="79" t="s">
        <v>198</v>
      </c>
      <c r="C266" s="122"/>
      <c r="D266" s="129">
        <v>0</v>
      </c>
      <c r="E266" s="70">
        <f>D266-F266</f>
        <v>0</v>
      </c>
      <c r="F266" s="72"/>
      <c r="G266" s="125"/>
      <c r="H266" s="129">
        <v>0</v>
      </c>
      <c r="I266" s="70">
        <f>H266-J266</f>
        <v>0</v>
      </c>
      <c r="J266" s="125"/>
      <c r="K266" s="129">
        <v>0</v>
      </c>
      <c r="L266" s="70">
        <f>K266-M266</f>
        <v>0</v>
      </c>
      <c r="M266" s="125"/>
      <c r="N266" s="129">
        <v>0</v>
      </c>
      <c r="O266" s="70">
        <f>N266-P266</f>
        <v>0</v>
      </c>
      <c r="P266" s="125"/>
      <c r="Q266" s="129">
        <v>0</v>
      </c>
      <c r="R266" s="70">
        <f>Q266-S266</f>
        <v>0</v>
      </c>
      <c r="S266" s="125"/>
      <c r="T266" s="117">
        <f t="shared" si="137"/>
        <v>0</v>
      </c>
      <c r="U266" s="127">
        <f>D266-T266</f>
        <v>0</v>
      </c>
      <c r="V266" s="188">
        <f t="shared" si="138"/>
        <v>0</v>
      </c>
    </row>
    <row r="267" spans="1:22" s="12" customFormat="1" ht="25.5">
      <c r="A267" s="86" t="s">
        <v>199</v>
      </c>
      <c r="B267" s="33" t="s">
        <v>200</v>
      </c>
      <c r="C267" s="136"/>
      <c r="D267" s="109">
        <f t="shared" ref="D267:U267" si="149">SUM(D268:D290)</f>
        <v>42000</v>
      </c>
      <c r="E267" s="34">
        <f t="shared" si="149"/>
        <v>38068.44</v>
      </c>
      <c r="F267" s="34">
        <f t="shared" si="149"/>
        <v>3931.56</v>
      </c>
      <c r="G267" s="87">
        <f t="shared" si="149"/>
        <v>2105.73</v>
      </c>
      <c r="H267" s="109">
        <f t="shared" si="149"/>
        <v>0</v>
      </c>
      <c r="I267" s="34">
        <f t="shared" si="149"/>
        <v>-618.6</v>
      </c>
      <c r="J267" s="87">
        <f t="shared" si="149"/>
        <v>618.6</v>
      </c>
      <c r="K267" s="109">
        <f t="shared" si="149"/>
        <v>0</v>
      </c>
      <c r="L267" s="34">
        <f t="shared" si="149"/>
        <v>-710.6</v>
      </c>
      <c r="M267" s="87">
        <f t="shared" si="149"/>
        <v>710.6</v>
      </c>
      <c r="N267" s="109">
        <f t="shared" si="149"/>
        <v>0</v>
      </c>
      <c r="O267" s="34">
        <f t="shared" si="149"/>
        <v>-776.53000000000009</v>
      </c>
      <c r="P267" s="87">
        <f t="shared" si="149"/>
        <v>776.53000000000009</v>
      </c>
      <c r="Q267" s="109">
        <f t="shared" si="149"/>
        <v>0</v>
      </c>
      <c r="R267" s="34">
        <f t="shared" si="149"/>
        <v>0</v>
      </c>
      <c r="S267" s="87">
        <f t="shared" si="149"/>
        <v>0</v>
      </c>
      <c r="T267" s="109">
        <f t="shared" si="149"/>
        <v>0</v>
      </c>
      <c r="U267" s="87">
        <f t="shared" si="149"/>
        <v>42000</v>
      </c>
      <c r="V267" s="188">
        <f t="shared" si="138"/>
        <v>1487.13</v>
      </c>
    </row>
    <row r="268" spans="1:22" ht="18.75">
      <c r="A268" s="98" t="s">
        <v>201</v>
      </c>
      <c r="B268" s="79" t="s">
        <v>82</v>
      </c>
      <c r="C268" s="122">
        <v>323</v>
      </c>
      <c r="D268" s="129">
        <v>0</v>
      </c>
      <c r="E268" s="70">
        <f t="shared" ref="E268:E290" si="150">D268-F268</f>
        <v>0</v>
      </c>
      <c r="F268" s="72"/>
      <c r="G268" s="125"/>
      <c r="H268" s="129">
        <v>0</v>
      </c>
      <c r="I268" s="70">
        <f t="shared" ref="I268:I290" si="151">H268-J268</f>
        <v>0</v>
      </c>
      <c r="J268" s="125"/>
      <c r="K268" s="129">
        <v>0</v>
      </c>
      <c r="L268" s="70">
        <f t="shared" ref="L268:L290" si="152">K268-M268</f>
        <v>0</v>
      </c>
      <c r="M268" s="125"/>
      <c r="N268" s="129">
        <v>0</v>
      </c>
      <c r="O268" s="70">
        <f t="shared" ref="O268:O290" si="153">N268-P268</f>
        <v>0</v>
      </c>
      <c r="P268" s="125"/>
      <c r="Q268" s="129">
        <v>0</v>
      </c>
      <c r="R268" s="70">
        <f t="shared" ref="R268:R290" si="154">Q268-S268</f>
        <v>0</v>
      </c>
      <c r="S268" s="125"/>
      <c r="T268" s="117">
        <f t="shared" si="137"/>
        <v>0</v>
      </c>
      <c r="U268" s="127">
        <f t="shared" ref="U268:U290" si="155">D268-T268</f>
        <v>0</v>
      </c>
      <c r="V268" s="188">
        <f t="shared" si="138"/>
        <v>0</v>
      </c>
    </row>
    <row r="269" spans="1:22" ht="18.75">
      <c r="A269" s="98" t="s">
        <v>202</v>
      </c>
      <c r="B269" s="79" t="s">
        <v>84</v>
      </c>
      <c r="C269" s="122">
        <v>397</v>
      </c>
      <c r="D269" s="129">
        <v>0</v>
      </c>
      <c r="E269" s="70">
        <f t="shared" si="150"/>
        <v>0</v>
      </c>
      <c r="F269" s="72"/>
      <c r="G269" s="125"/>
      <c r="H269" s="129">
        <v>0</v>
      </c>
      <c r="I269" s="70">
        <f t="shared" si="151"/>
        <v>0</v>
      </c>
      <c r="J269" s="125"/>
      <c r="K269" s="129">
        <v>0</v>
      </c>
      <c r="L269" s="70">
        <f t="shared" si="152"/>
        <v>0</v>
      </c>
      <c r="M269" s="125"/>
      <c r="N269" s="129">
        <v>0</v>
      </c>
      <c r="O269" s="70">
        <f t="shared" si="153"/>
        <v>0</v>
      </c>
      <c r="P269" s="125"/>
      <c r="Q269" s="129">
        <v>0</v>
      </c>
      <c r="R269" s="70">
        <f t="shared" si="154"/>
        <v>0</v>
      </c>
      <c r="S269" s="125"/>
      <c r="T269" s="117">
        <f t="shared" si="137"/>
        <v>0</v>
      </c>
      <c r="U269" s="127">
        <f t="shared" si="155"/>
        <v>0</v>
      </c>
      <c r="V269" s="188">
        <f t="shared" si="138"/>
        <v>0</v>
      </c>
    </row>
    <row r="270" spans="1:22" ht="18.75">
      <c r="A270" s="98" t="s">
        <v>205</v>
      </c>
      <c r="B270" s="79" t="s">
        <v>206</v>
      </c>
      <c r="C270" s="122">
        <v>302</v>
      </c>
      <c r="D270" s="129">
        <v>10000</v>
      </c>
      <c r="E270" s="70">
        <f t="shared" si="150"/>
        <v>6068.4400000000005</v>
      </c>
      <c r="F270" s="193">
        <f>SUM('ხელშეკრულებები '!G29:G39)</f>
        <v>3931.56</v>
      </c>
      <c r="G270" s="193">
        <f>SUM('ხელშეკრულებები '!Y29:Y39)</f>
        <v>2105.73</v>
      </c>
      <c r="H270" s="129">
        <v>0</v>
      </c>
      <c r="I270" s="70">
        <f t="shared" si="151"/>
        <v>-618.6</v>
      </c>
      <c r="J270" s="193">
        <f>SUM('ხელშეკრულებები '!Q29:Q39)</f>
        <v>618.6</v>
      </c>
      <c r="K270" s="129">
        <v>0</v>
      </c>
      <c r="L270" s="70">
        <f t="shared" si="152"/>
        <v>-710.6</v>
      </c>
      <c r="M270" s="193">
        <f>SUM('ხელშეკრულებები '!S29:S39)</f>
        <v>710.6</v>
      </c>
      <c r="N270" s="129">
        <v>0</v>
      </c>
      <c r="O270" s="70">
        <f t="shared" si="153"/>
        <v>-776.53000000000009</v>
      </c>
      <c r="P270" s="193">
        <f>SUM('ხელშეკრულებები '!U29:U39)</f>
        <v>776.53000000000009</v>
      </c>
      <c r="Q270" s="129">
        <v>0</v>
      </c>
      <c r="R270" s="70">
        <f t="shared" si="154"/>
        <v>0</v>
      </c>
      <c r="S270" s="193">
        <f>SUM('ხელშეკრულებები '!W29:W39)</f>
        <v>0</v>
      </c>
      <c r="T270" s="117">
        <f t="shared" si="137"/>
        <v>0</v>
      </c>
      <c r="U270" s="127">
        <f t="shared" si="155"/>
        <v>10000</v>
      </c>
      <c r="V270" s="188">
        <f t="shared" si="138"/>
        <v>1487.13</v>
      </c>
    </row>
    <row r="271" spans="1:22" ht="18.75">
      <c r="A271" s="98" t="s">
        <v>207</v>
      </c>
      <c r="B271" s="79" t="s">
        <v>94</v>
      </c>
      <c r="C271" s="122">
        <v>322</v>
      </c>
      <c r="D271" s="129">
        <v>0</v>
      </c>
      <c r="E271" s="70">
        <f t="shared" si="150"/>
        <v>0</v>
      </c>
      <c r="F271" s="72"/>
      <c r="G271" s="125"/>
      <c r="H271" s="129">
        <v>0</v>
      </c>
      <c r="I271" s="70">
        <f t="shared" si="151"/>
        <v>0</v>
      </c>
      <c r="J271" s="125"/>
      <c r="K271" s="129">
        <v>0</v>
      </c>
      <c r="L271" s="70">
        <f t="shared" si="152"/>
        <v>0</v>
      </c>
      <c r="M271" s="125"/>
      <c r="N271" s="129">
        <v>0</v>
      </c>
      <c r="O271" s="70">
        <f t="shared" si="153"/>
        <v>0</v>
      </c>
      <c r="P271" s="125"/>
      <c r="Q271" s="129">
        <v>0</v>
      </c>
      <c r="R271" s="70">
        <f t="shared" si="154"/>
        <v>0</v>
      </c>
      <c r="S271" s="125"/>
      <c r="T271" s="117">
        <f t="shared" si="137"/>
        <v>0</v>
      </c>
      <c r="U271" s="127">
        <f t="shared" si="155"/>
        <v>0</v>
      </c>
      <c r="V271" s="188">
        <f t="shared" si="138"/>
        <v>0</v>
      </c>
    </row>
    <row r="272" spans="1:22" ht="18.75">
      <c r="A272" s="98" t="s">
        <v>208</v>
      </c>
      <c r="B272" s="79" t="s">
        <v>209</v>
      </c>
      <c r="C272" s="122">
        <v>302</v>
      </c>
      <c r="D272" s="129">
        <v>10000</v>
      </c>
      <c r="E272" s="70">
        <f t="shared" si="150"/>
        <v>10000</v>
      </c>
      <c r="F272" s="72"/>
      <c r="G272" s="125"/>
      <c r="H272" s="129">
        <v>0</v>
      </c>
      <c r="I272" s="70">
        <f t="shared" si="151"/>
        <v>0</v>
      </c>
      <c r="J272" s="125"/>
      <c r="K272" s="129">
        <v>0</v>
      </c>
      <c r="L272" s="70">
        <f t="shared" si="152"/>
        <v>0</v>
      </c>
      <c r="M272" s="125"/>
      <c r="N272" s="129">
        <v>0</v>
      </c>
      <c r="O272" s="70">
        <f t="shared" si="153"/>
        <v>0</v>
      </c>
      <c r="P272" s="125"/>
      <c r="Q272" s="129">
        <v>0</v>
      </c>
      <c r="R272" s="70">
        <f t="shared" si="154"/>
        <v>0</v>
      </c>
      <c r="S272" s="125"/>
      <c r="T272" s="117">
        <f t="shared" si="137"/>
        <v>0</v>
      </c>
      <c r="U272" s="127">
        <f t="shared" si="155"/>
        <v>10000</v>
      </c>
      <c r="V272" s="188">
        <f t="shared" si="138"/>
        <v>0</v>
      </c>
    </row>
    <row r="273" spans="1:24" ht="18.75">
      <c r="A273" s="98" t="s">
        <v>203</v>
      </c>
      <c r="B273" s="9" t="s">
        <v>204</v>
      </c>
      <c r="C273" s="122">
        <v>302</v>
      </c>
      <c r="D273" s="129">
        <v>10000</v>
      </c>
      <c r="E273" s="70">
        <f t="shared" si="150"/>
        <v>10000</v>
      </c>
      <c r="F273" s="72"/>
      <c r="G273" s="125"/>
      <c r="H273" s="129">
        <v>0</v>
      </c>
      <c r="I273" s="70">
        <f t="shared" si="151"/>
        <v>0</v>
      </c>
      <c r="J273" s="125"/>
      <c r="K273" s="129">
        <v>0</v>
      </c>
      <c r="L273" s="70">
        <f t="shared" si="152"/>
        <v>0</v>
      </c>
      <c r="M273" s="125"/>
      <c r="N273" s="129">
        <v>0</v>
      </c>
      <c r="O273" s="70">
        <f t="shared" si="153"/>
        <v>0</v>
      </c>
      <c r="P273" s="125"/>
      <c r="Q273" s="129">
        <v>0</v>
      </c>
      <c r="R273" s="70">
        <f t="shared" si="154"/>
        <v>0</v>
      </c>
      <c r="S273" s="125"/>
      <c r="T273" s="117">
        <f t="shared" si="137"/>
        <v>0</v>
      </c>
      <c r="U273" s="127">
        <f t="shared" si="155"/>
        <v>10000</v>
      </c>
      <c r="V273" s="188">
        <f t="shared" si="138"/>
        <v>0</v>
      </c>
    </row>
    <row r="274" spans="1:24" ht="18.75">
      <c r="A274" s="98" t="s">
        <v>210</v>
      </c>
      <c r="B274" s="79" t="s">
        <v>211</v>
      </c>
      <c r="C274" s="122">
        <v>386</v>
      </c>
      <c r="D274" s="129">
        <v>2000</v>
      </c>
      <c r="E274" s="70">
        <f t="shared" si="150"/>
        <v>2000</v>
      </c>
      <c r="F274" s="72"/>
      <c r="G274" s="125"/>
      <c r="H274" s="129">
        <v>0</v>
      </c>
      <c r="I274" s="70">
        <f t="shared" si="151"/>
        <v>0</v>
      </c>
      <c r="J274" s="125"/>
      <c r="K274" s="129">
        <v>0</v>
      </c>
      <c r="L274" s="70">
        <f t="shared" si="152"/>
        <v>0</v>
      </c>
      <c r="M274" s="125"/>
      <c r="N274" s="129">
        <v>0</v>
      </c>
      <c r="O274" s="70">
        <f t="shared" si="153"/>
        <v>0</v>
      </c>
      <c r="P274" s="125"/>
      <c r="Q274" s="129">
        <v>0</v>
      </c>
      <c r="R274" s="70">
        <f t="shared" si="154"/>
        <v>0</v>
      </c>
      <c r="S274" s="125"/>
      <c r="T274" s="117">
        <f t="shared" si="137"/>
        <v>0</v>
      </c>
      <c r="U274" s="127">
        <f t="shared" si="155"/>
        <v>2000</v>
      </c>
      <c r="V274" s="188">
        <f t="shared" si="138"/>
        <v>0</v>
      </c>
    </row>
    <row r="275" spans="1:24" ht="18.75">
      <c r="A275" s="98" t="s">
        <v>212</v>
      </c>
      <c r="B275" s="79" t="s">
        <v>213</v>
      </c>
      <c r="C275" s="122">
        <v>323</v>
      </c>
      <c r="D275" s="129">
        <v>0</v>
      </c>
      <c r="E275" s="70">
        <f t="shared" si="150"/>
        <v>0</v>
      </c>
      <c r="F275" s="72"/>
      <c r="G275" s="125"/>
      <c r="H275" s="129">
        <v>0</v>
      </c>
      <c r="I275" s="70">
        <f t="shared" si="151"/>
        <v>0</v>
      </c>
      <c r="J275" s="125"/>
      <c r="K275" s="129">
        <v>0</v>
      </c>
      <c r="L275" s="70">
        <f t="shared" si="152"/>
        <v>0</v>
      </c>
      <c r="M275" s="125"/>
      <c r="N275" s="129">
        <v>0</v>
      </c>
      <c r="O275" s="70">
        <f t="shared" si="153"/>
        <v>0</v>
      </c>
      <c r="P275" s="125"/>
      <c r="Q275" s="129">
        <v>0</v>
      </c>
      <c r="R275" s="70">
        <f t="shared" si="154"/>
        <v>0</v>
      </c>
      <c r="S275" s="125"/>
      <c r="T275" s="117">
        <f t="shared" si="137"/>
        <v>0</v>
      </c>
      <c r="U275" s="127">
        <f t="shared" si="155"/>
        <v>0</v>
      </c>
      <c r="V275" s="188">
        <f t="shared" si="138"/>
        <v>0</v>
      </c>
    </row>
    <row r="276" spans="1:24" ht="18.75">
      <c r="A276" s="98" t="s">
        <v>214</v>
      </c>
      <c r="B276" s="79" t="s">
        <v>96</v>
      </c>
      <c r="C276" s="122">
        <v>325</v>
      </c>
      <c r="D276" s="129">
        <v>0</v>
      </c>
      <c r="E276" s="70">
        <f t="shared" si="150"/>
        <v>0</v>
      </c>
      <c r="F276" s="72"/>
      <c r="G276" s="125"/>
      <c r="H276" s="129">
        <v>0</v>
      </c>
      <c r="I276" s="70">
        <f t="shared" si="151"/>
        <v>0</v>
      </c>
      <c r="J276" s="125"/>
      <c r="K276" s="129">
        <v>0</v>
      </c>
      <c r="L276" s="70">
        <f t="shared" si="152"/>
        <v>0</v>
      </c>
      <c r="M276" s="125"/>
      <c r="N276" s="129">
        <v>0</v>
      </c>
      <c r="O276" s="70">
        <f t="shared" si="153"/>
        <v>0</v>
      </c>
      <c r="P276" s="125"/>
      <c r="Q276" s="129">
        <v>0</v>
      </c>
      <c r="R276" s="70">
        <f t="shared" si="154"/>
        <v>0</v>
      </c>
      <c r="S276" s="125"/>
      <c r="T276" s="117">
        <f t="shared" si="137"/>
        <v>0</v>
      </c>
      <c r="U276" s="127">
        <f t="shared" si="155"/>
        <v>0</v>
      </c>
      <c r="V276" s="188">
        <f t="shared" si="138"/>
        <v>0</v>
      </c>
    </row>
    <row r="277" spans="1:24" ht="25.5">
      <c r="A277" s="98" t="s">
        <v>215</v>
      </c>
      <c r="B277" s="79" t="s">
        <v>216</v>
      </c>
      <c r="C277" s="122">
        <v>331</v>
      </c>
      <c r="D277" s="129">
        <f>H277+K277+N277+Q277</f>
        <v>0</v>
      </c>
      <c r="E277" s="70">
        <f t="shared" si="150"/>
        <v>0</v>
      </c>
      <c r="F277" s="72"/>
      <c r="G277" s="125"/>
      <c r="H277" s="129">
        <v>0</v>
      </c>
      <c r="I277" s="70">
        <f t="shared" si="151"/>
        <v>0</v>
      </c>
      <c r="J277" s="125"/>
      <c r="K277" s="129">
        <v>0</v>
      </c>
      <c r="L277" s="70">
        <f t="shared" si="152"/>
        <v>0</v>
      </c>
      <c r="M277" s="125"/>
      <c r="N277" s="129">
        <v>0</v>
      </c>
      <c r="O277" s="70">
        <f t="shared" si="153"/>
        <v>0</v>
      </c>
      <c r="P277" s="125"/>
      <c r="Q277" s="129">
        <v>0</v>
      </c>
      <c r="R277" s="70">
        <f t="shared" si="154"/>
        <v>0</v>
      </c>
      <c r="S277" s="125"/>
      <c r="T277" s="117">
        <f t="shared" si="137"/>
        <v>0</v>
      </c>
      <c r="U277" s="127">
        <f t="shared" si="155"/>
        <v>0</v>
      </c>
      <c r="V277" s="188">
        <f t="shared" si="138"/>
        <v>0</v>
      </c>
      <c r="W277" s="189"/>
      <c r="X277" s="189"/>
    </row>
    <row r="278" spans="1:24" ht="18.75" customHeight="1">
      <c r="A278" s="98" t="s">
        <v>217</v>
      </c>
      <c r="B278" s="79" t="s">
        <v>320</v>
      </c>
      <c r="C278" s="122">
        <v>386</v>
      </c>
      <c r="D278" s="129">
        <v>0</v>
      </c>
      <c r="E278" s="70">
        <f t="shared" si="150"/>
        <v>0</v>
      </c>
      <c r="F278" s="72"/>
      <c r="G278" s="125"/>
      <c r="H278" s="129">
        <v>0</v>
      </c>
      <c r="I278" s="70">
        <f t="shared" si="151"/>
        <v>0</v>
      </c>
      <c r="J278" s="125"/>
      <c r="K278" s="129">
        <v>0</v>
      </c>
      <c r="L278" s="70">
        <f t="shared" si="152"/>
        <v>0</v>
      </c>
      <c r="M278" s="125"/>
      <c r="N278" s="129">
        <v>0</v>
      </c>
      <c r="O278" s="70">
        <f t="shared" si="153"/>
        <v>0</v>
      </c>
      <c r="P278" s="125"/>
      <c r="Q278" s="129">
        <v>0</v>
      </c>
      <c r="R278" s="70">
        <f t="shared" si="154"/>
        <v>0</v>
      </c>
      <c r="S278" s="125"/>
      <c r="T278" s="117">
        <f t="shared" si="137"/>
        <v>0</v>
      </c>
      <c r="U278" s="127">
        <f t="shared" si="155"/>
        <v>0</v>
      </c>
      <c r="V278" s="188">
        <f t="shared" si="138"/>
        <v>0</v>
      </c>
    </row>
    <row r="279" spans="1:24" ht="18.75">
      <c r="A279" s="98" t="s">
        <v>218</v>
      </c>
      <c r="B279" s="79" t="s">
        <v>40</v>
      </c>
      <c r="C279" s="122">
        <v>391</v>
      </c>
      <c r="D279" s="129">
        <v>0</v>
      </c>
      <c r="E279" s="70">
        <f t="shared" si="150"/>
        <v>0</v>
      </c>
      <c r="F279" s="72"/>
      <c r="G279" s="125"/>
      <c r="H279" s="129">
        <v>0</v>
      </c>
      <c r="I279" s="70">
        <f t="shared" si="151"/>
        <v>0</v>
      </c>
      <c r="J279" s="125"/>
      <c r="K279" s="129">
        <v>0</v>
      </c>
      <c r="L279" s="70">
        <f t="shared" si="152"/>
        <v>0</v>
      </c>
      <c r="M279" s="125"/>
      <c r="N279" s="129">
        <v>0</v>
      </c>
      <c r="O279" s="70">
        <f t="shared" si="153"/>
        <v>0</v>
      </c>
      <c r="P279" s="125"/>
      <c r="Q279" s="129">
        <v>0</v>
      </c>
      <c r="R279" s="70">
        <f t="shared" si="154"/>
        <v>0</v>
      </c>
      <c r="S279" s="125"/>
      <c r="T279" s="117">
        <f t="shared" si="137"/>
        <v>0</v>
      </c>
      <c r="U279" s="127">
        <f t="shared" si="155"/>
        <v>0</v>
      </c>
      <c r="V279" s="188">
        <f t="shared" si="138"/>
        <v>0</v>
      </c>
    </row>
    <row r="280" spans="1:24" ht="18.75">
      <c r="A280" s="98" t="s">
        <v>219</v>
      </c>
      <c r="B280" s="79" t="s">
        <v>107</v>
      </c>
      <c r="C280" s="122">
        <v>391</v>
      </c>
      <c r="D280" s="129">
        <v>0</v>
      </c>
      <c r="E280" s="70">
        <f t="shared" si="150"/>
        <v>0</v>
      </c>
      <c r="F280" s="72"/>
      <c r="G280" s="125"/>
      <c r="H280" s="129">
        <v>0</v>
      </c>
      <c r="I280" s="70">
        <f t="shared" si="151"/>
        <v>0</v>
      </c>
      <c r="J280" s="125"/>
      <c r="K280" s="129">
        <v>0</v>
      </c>
      <c r="L280" s="70">
        <f t="shared" si="152"/>
        <v>0</v>
      </c>
      <c r="M280" s="125"/>
      <c r="N280" s="129">
        <v>0</v>
      </c>
      <c r="O280" s="70">
        <f t="shared" si="153"/>
        <v>0</v>
      </c>
      <c r="P280" s="125"/>
      <c r="Q280" s="129">
        <v>0</v>
      </c>
      <c r="R280" s="70">
        <f t="shared" si="154"/>
        <v>0</v>
      </c>
      <c r="S280" s="125"/>
      <c r="T280" s="117">
        <f t="shared" si="137"/>
        <v>0</v>
      </c>
      <c r="U280" s="127">
        <f t="shared" si="155"/>
        <v>0</v>
      </c>
      <c r="V280" s="188">
        <f t="shared" si="138"/>
        <v>0</v>
      </c>
    </row>
    <row r="281" spans="1:24" ht="15" customHeight="1">
      <c r="A281" s="295" t="s">
        <v>220</v>
      </c>
      <c r="B281" s="284" t="s">
        <v>221</v>
      </c>
      <c r="C281" s="122">
        <v>161</v>
      </c>
      <c r="D281" s="129">
        <v>0</v>
      </c>
      <c r="E281" s="70">
        <f t="shared" si="150"/>
        <v>0</v>
      </c>
      <c r="F281" s="72"/>
      <c r="G281" s="125"/>
      <c r="H281" s="129">
        <v>0</v>
      </c>
      <c r="I281" s="70">
        <f t="shared" si="151"/>
        <v>0</v>
      </c>
      <c r="J281" s="125"/>
      <c r="K281" s="129">
        <v>0</v>
      </c>
      <c r="L281" s="70">
        <f t="shared" si="152"/>
        <v>0</v>
      </c>
      <c r="M281" s="125"/>
      <c r="N281" s="129">
        <v>0</v>
      </c>
      <c r="O281" s="70">
        <f t="shared" si="153"/>
        <v>0</v>
      </c>
      <c r="P281" s="125"/>
      <c r="Q281" s="129">
        <v>0</v>
      </c>
      <c r="R281" s="70">
        <f t="shared" si="154"/>
        <v>0</v>
      </c>
      <c r="S281" s="125"/>
      <c r="T281" s="117">
        <f t="shared" si="137"/>
        <v>0</v>
      </c>
      <c r="U281" s="127">
        <f t="shared" si="155"/>
        <v>0</v>
      </c>
      <c r="V281" s="188">
        <f t="shared" si="138"/>
        <v>0</v>
      </c>
    </row>
    <row r="282" spans="1:24" ht="18.75">
      <c r="A282" s="295"/>
      <c r="B282" s="284"/>
      <c r="C282" s="122">
        <v>168</v>
      </c>
      <c r="D282" s="129">
        <v>0</v>
      </c>
      <c r="E282" s="70">
        <f t="shared" si="150"/>
        <v>0</v>
      </c>
      <c r="F282" s="72"/>
      <c r="G282" s="125"/>
      <c r="H282" s="129">
        <v>0</v>
      </c>
      <c r="I282" s="70">
        <f t="shared" si="151"/>
        <v>0</v>
      </c>
      <c r="J282" s="125"/>
      <c r="K282" s="129">
        <v>0</v>
      </c>
      <c r="L282" s="70">
        <f t="shared" si="152"/>
        <v>0</v>
      </c>
      <c r="M282" s="125"/>
      <c r="N282" s="129">
        <v>0</v>
      </c>
      <c r="O282" s="70">
        <f t="shared" si="153"/>
        <v>0</v>
      </c>
      <c r="P282" s="125"/>
      <c r="Q282" s="129">
        <v>0</v>
      </c>
      <c r="R282" s="70">
        <f t="shared" si="154"/>
        <v>0</v>
      </c>
      <c r="S282" s="125"/>
      <c r="T282" s="117">
        <f t="shared" si="137"/>
        <v>0</v>
      </c>
      <c r="U282" s="127">
        <f t="shared" si="155"/>
        <v>0</v>
      </c>
      <c r="V282" s="188">
        <f t="shared" si="138"/>
        <v>0</v>
      </c>
    </row>
    <row r="283" spans="1:24" ht="18.75">
      <c r="A283" s="295"/>
      <c r="B283" s="284"/>
      <c r="C283" s="122">
        <v>442</v>
      </c>
      <c r="D283" s="129">
        <v>0</v>
      </c>
      <c r="E283" s="70">
        <f t="shared" si="150"/>
        <v>0</v>
      </c>
      <c r="F283" s="72"/>
      <c r="G283" s="125"/>
      <c r="H283" s="129">
        <v>0</v>
      </c>
      <c r="I283" s="70">
        <f t="shared" si="151"/>
        <v>0</v>
      </c>
      <c r="J283" s="125"/>
      <c r="K283" s="129">
        <v>0</v>
      </c>
      <c r="L283" s="70">
        <f t="shared" si="152"/>
        <v>0</v>
      </c>
      <c r="M283" s="125"/>
      <c r="N283" s="129">
        <v>0</v>
      </c>
      <c r="O283" s="70">
        <f t="shared" si="153"/>
        <v>0</v>
      </c>
      <c r="P283" s="125"/>
      <c r="Q283" s="129">
        <v>0</v>
      </c>
      <c r="R283" s="70">
        <f t="shared" si="154"/>
        <v>0</v>
      </c>
      <c r="S283" s="125"/>
      <c r="T283" s="117">
        <f t="shared" si="137"/>
        <v>0</v>
      </c>
      <c r="U283" s="127">
        <f t="shared" si="155"/>
        <v>0</v>
      </c>
      <c r="V283" s="188">
        <f t="shared" si="138"/>
        <v>0</v>
      </c>
    </row>
    <row r="284" spans="1:24" ht="18.75">
      <c r="A284" s="295"/>
      <c r="B284" s="284"/>
      <c r="C284" s="122">
        <v>421</v>
      </c>
      <c r="D284" s="129">
        <v>0</v>
      </c>
      <c r="E284" s="70">
        <f t="shared" si="150"/>
        <v>0</v>
      </c>
      <c r="F284" s="72"/>
      <c r="G284" s="125"/>
      <c r="H284" s="129">
        <v>0</v>
      </c>
      <c r="I284" s="70">
        <f t="shared" si="151"/>
        <v>0</v>
      </c>
      <c r="J284" s="125"/>
      <c r="K284" s="129">
        <v>0</v>
      </c>
      <c r="L284" s="70">
        <f t="shared" si="152"/>
        <v>0</v>
      </c>
      <c r="M284" s="125"/>
      <c r="N284" s="129">
        <v>0</v>
      </c>
      <c r="O284" s="70">
        <f t="shared" si="153"/>
        <v>0</v>
      </c>
      <c r="P284" s="125"/>
      <c r="Q284" s="129">
        <v>0</v>
      </c>
      <c r="R284" s="70">
        <f t="shared" si="154"/>
        <v>0</v>
      </c>
      <c r="S284" s="125"/>
      <c r="T284" s="117">
        <f t="shared" si="137"/>
        <v>0</v>
      </c>
      <c r="U284" s="127">
        <f t="shared" si="155"/>
        <v>0</v>
      </c>
      <c r="V284" s="188">
        <f t="shared" si="138"/>
        <v>0</v>
      </c>
    </row>
    <row r="285" spans="1:24" ht="18.75">
      <c r="A285" s="295"/>
      <c r="B285" s="284"/>
      <c r="C285" s="122">
        <v>393</v>
      </c>
      <c r="D285" s="129">
        <v>0</v>
      </c>
      <c r="E285" s="70">
        <f t="shared" si="150"/>
        <v>0</v>
      </c>
      <c r="F285" s="72"/>
      <c r="G285" s="125"/>
      <c r="H285" s="129">
        <v>0</v>
      </c>
      <c r="I285" s="70">
        <f t="shared" si="151"/>
        <v>0</v>
      </c>
      <c r="J285" s="125"/>
      <c r="K285" s="129">
        <v>0</v>
      </c>
      <c r="L285" s="70">
        <f t="shared" si="152"/>
        <v>0</v>
      </c>
      <c r="M285" s="125"/>
      <c r="N285" s="129">
        <v>0</v>
      </c>
      <c r="O285" s="70">
        <f t="shared" si="153"/>
        <v>0</v>
      </c>
      <c r="P285" s="125"/>
      <c r="Q285" s="129">
        <v>0</v>
      </c>
      <c r="R285" s="70">
        <f t="shared" si="154"/>
        <v>0</v>
      </c>
      <c r="S285" s="125"/>
      <c r="T285" s="117">
        <f t="shared" si="137"/>
        <v>0</v>
      </c>
      <c r="U285" s="127">
        <f t="shared" si="155"/>
        <v>0</v>
      </c>
      <c r="V285" s="188">
        <f t="shared" si="138"/>
        <v>0</v>
      </c>
    </row>
    <row r="286" spans="1:24" ht="18.75">
      <c r="A286" s="295"/>
      <c r="B286" s="284"/>
      <c r="C286" s="122">
        <v>424</v>
      </c>
      <c r="D286" s="129">
        <v>0</v>
      </c>
      <c r="E286" s="70">
        <f t="shared" si="150"/>
        <v>0</v>
      </c>
      <c r="F286" s="72"/>
      <c r="G286" s="125"/>
      <c r="H286" s="129">
        <v>0</v>
      </c>
      <c r="I286" s="70">
        <f t="shared" si="151"/>
        <v>0</v>
      </c>
      <c r="J286" s="125"/>
      <c r="K286" s="129">
        <v>0</v>
      </c>
      <c r="L286" s="70">
        <f t="shared" si="152"/>
        <v>0</v>
      </c>
      <c r="M286" s="125"/>
      <c r="N286" s="129">
        <v>0</v>
      </c>
      <c r="O286" s="70">
        <f t="shared" si="153"/>
        <v>0</v>
      </c>
      <c r="P286" s="125"/>
      <c r="Q286" s="129">
        <v>0</v>
      </c>
      <c r="R286" s="70">
        <f t="shared" si="154"/>
        <v>0</v>
      </c>
      <c r="S286" s="125"/>
      <c r="T286" s="117">
        <f t="shared" si="137"/>
        <v>0</v>
      </c>
      <c r="U286" s="127">
        <f t="shared" si="155"/>
        <v>0</v>
      </c>
      <c r="V286" s="188">
        <f t="shared" si="138"/>
        <v>0</v>
      </c>
    </row>
    <row r="287" spans="1:24" ht="18.75">
      <c r="A287" s="295"/>
      <c r="B287" s="284"/>
      <c r="C287" s="122">
        <v>425</v>
      </c>
      <c r="D287" s="129">
        <v>10000</v>
      </c>
      <c r="E287" s="70">
        <f t="shared" si="150"/>
        <v>10000</v>
      </c>
      <c r="F287" s="72"/>
      <c r="G287" s="125"/>
      <c r="H287" s="129">
        <v>0</v>
      </c>
      <c r="I287" s="70">
        <f t="shared" si="151"/>
        <v>0</v>
      </c>
      <c r="J287" s="125"/>
      <c r="K287" s="129">
        <v>0</v>
      </c>
      <c r="L287" s="70">
        <f t="shared" si="152"/>
        <v>0</v>
      </c>
      <c r="M287" s="125"/>
      <c r="N287" s="129">
        <v>0</v>
      </c>
      <c r="O287" s="70">
        <f t="shared" si="153"/>
        <v>0</v>
      </c>
      <c r="P287" s="125"/>
      <c r="Q287" s="129">
        <v>0</v>
      </c>
      <c r="R287" s="70">
        <f t="shared" si="154"/>
        <v>0</v>
      </c>
      <c r="S287" s="125"/>
      <c r="T287" s="117">
        <f t="shared" si="137"/>
        <v>0</v>
      </c>
      <c r="U287" s="127">
        <f t="shared" si="155"/>
        <v>10000</v>
      </c>
      <c r="V287" s="188">
        <f t="shared" si="138"/>
        <v>0</v>
      </c>
    </row>
    <row r="288" spans="1:24" ht="18.75">
      <c r="A288" s="295"/>
      <c r="B288" s="284"/>
      <c r="C288" s="122">
        <v>426</v>
      </c>
      <c r="D288" s="129">
        <v>0</v>
      </c>
      <c r="E288" s="70">
        <f t="shared" si="150"/>
        <v>0</v>
      </c>
      <c r="F288" s="72"/>
      <c r="G288" s="125"/>
      <c r="H288" s="129">
        <v>0</v>
      </c>
      <c r="I288" s="70">
        <f t="shared" si="151"/>
        <v>0</v>
      </c>
      <c r="J288" s="125"/>
      <c r="K288" s="129">
        <v>0</v>
      </c>
      <c r="L288" s="70">
        <f t="shared" si="152"/>
        <v>0</v>
      </c>
      <c r="M288" s="125"/>
      <c r="N288" s="129">
        <v>0</v>
      </c>
      <c r="O288" s="70">
        <f t="shared" si="153"/>
        <v>0</v>
      </c>
      <c r="P288" s="125"/>
      <c r="Q288" s="129">
        <v>0</v>
      </c>
      <c r="R288" s="70">
        <f t="shared" si="154"/>
        <v>0</v>
      </c>
      <c r="S288" s="125"/>
      <c r="T288" s="117">
        <f t="shared" si="137"/>
        <v>0</v>
      </c>
      <c r="U288" s="127">
        <f t="shared" si="155"/>
        <v>0</v>
      </c>
      <c r="V288" s="188">
        <f t="shared" si="138"/>
        <v>0</v>
      </c>
    </row>
    <row r="289" spans="1:22" ht="18.75">
      <c r="A289" s="295"/>
      <c r="B289" s="284"/>
      <c r="C289" s="122">
        <v>429</v>
      </c>
      <c r="D289" s="129">
        <v>0</v>
      </c>
      <c r="E289" s="70">
        <f t="shared" si="150"/>
        <v>0</v>
      </c>
      <c r="F289" s="72"/>
      <c r="G289" s="125"/>
      <c r="H289" s="129">
        <v>0</v>
      </c>
      <c r="I289" s="70">
        <f t="shared" si="151"/>
        <v>0</v>
      </c>
      <c r="J289" s="125"/>
      <c r="K289" s="129">
        <v>0</v>
      </c>
      <c r="L289" s="70">
        <f t="shared" si="152"/>
        <v>0</v>
      </c>
      <c r="M289" s="125"/>
      <c r="N289" s="129">
        <v>0</v>
      </c>
      <c r="O289" s="70">
        <f t="shared" si="153"/>
        <v>0</v>
      </c>
      <c r="P289" s="125"/>
      <c r="Q289" s="129">
        <v>0</v>
      </c>
      <c r="R289" s="70">
        <f t="shared" si="154"/>
        <v>0</v>
      </c>
      <c r="S289" s="125"/>
      <c r="T289" s="117">
        <f t="shared" si="137"/>
        <v>0</v>
      </c>
      <c r="U289" s="127">
        <f t="shared" si="155"/>
        <v>0</v>
      </c>
      <c r="V289" s="188">
        <f t="shared" si="138"/>
        <v>0</v>
      </c>
    </row>
    <row r="290" spans="1:22" ht="18.75">
      <c r="A290" s="295"/>
      <c r="B290" s="284"/>
      <c r="C290" s="122">
        <v>431</v>
      </c>
      <c r="D290" s="129">
        <v>0</v>
      </c>
      <c r="E290" s="70">
        <f t="shared" si="150"/>
        <v>0</v>
      </c>
      <c r="F290" s="72"/>
      <c r="G290" s="125"/>
      <c r="H290" s="129">
        <v>0</v>
      </c>
      <c r="I290" s="70">
        <f t="shared" si="151"/>
        <v>0</v>
      </c>
      <c r="J290" s="125"/>
      <c r="K290" s="129">
        <v>0</v>
      </c>
      <c r="L290" s="70">
        <f t="shared" si="152"/>
        <v>0</v>
      </c>
      <c r="M290" s="125"/>
      <c r="N290" s="129">
        <v>0</v>
      </c>
      <c r="O290" s="70">
        <f t="shared" si="153"/>
        <v>0</v>
      </c>
      <c r="P290" s="125"/>
      <c r="Q290" s="129">
        <v>0</v>
      </c>
      <c r="R290" s="70">
        <f t="shared" si="154"/>
        <v>0</v>
      </c>
      <c r="S290" s="125"/>
      <c r="T290" s="117">
        <f t="shared" si="137"/>
        <v>0</v>
      </c>
      <c r="U290" s="127">
        <f t="shared" si="155"/>
        <v>0</v>
      </c>
      <c r="V290" s="188">
        <f t="shared" si="138"/>
        <v>0</v>
      </c>
    </row>
    <row r="291" spans="1:22" ht="42" customHeight="1">
      <c r="A291" s="86" t="s">
        <v>321</v>
      </c>
      <c r="B291" s="33" t="s">
        <v>325</v>
      </c>
      <c r="C291" s="136"/>
      <c r="D291" s="109">
        <f>SUM(D292:D294)</f>
        <v>0</v>
      </c>
      <c r="E291" s="34">
        <f t="shared" ref="E291:U291" si="156">SUM(E292:E294)</f>
        <v>0</v>
      </c>
      <c r="F291" s="34">
        <f t="shared" si="156"/>
        <v>0</v>
      </c>
      <c r="G291" s="87">
        <f>SUM(G292:G294)</f>
        <v>0</v>
      </c>
      <c r="H291" s="109">
        <f t="shared" si="156"/>
        <v>0</v>
      </c>
      <c r="I291" s="34">
        <f>SUM(I292:I294)</f>
        <v>0</v>
      </c>
      <c r="J291" s="87">
        <f>SUM(J292:J294)</f>
        <v>0</v>
      </c>
      <c r="K291" s="109">
        <f t="shared" si="156"/>
        <v>0</v>
      </c>
      <c r="L291" s="34">
        <f t="shared" si="156"/>
        <v>0</v>
      </c>
      <c r="M291" s="87">
        <f t="shared" si="156"/>
        <v>0</v>
      </c>
      <c r="N291" s="109">
        <f t="shared" si="156"/>
        <v>0</v>
      </c>
      <c r="O291" s="34">
        <f>SUM(O292:O294)</f>
        <v>0</v>
      </c>
      <c r="P291" s="87">
        <f>SUM(P292:P294)</f>
        <v>0</v>
      </c>
      <c r="Q291" s="109">
        <f t="shared" si="156"/>
        <v>0</v>
      </c>
      <c r="R291" s="34">
        <f t="shared" si="156"/>
        <v>0</v>
      </c>
      <c r="S291" s="87">
        <f t="shared" si="156"/>
        <v>0</v>
      </c>
      <c r="T291" s="109">
        <f t="shared" si="156"/>
        <v>0</v>
      </c>
      <c r="U291" s="87">
        <f t="shared" si="156"/>
        <v>0</v>
      </c>
      <c r="V291" s="188">
        <f t="shared" si="138"/>
        <v>0</v>
      </c>
    </row>
    <row r="292" spans="1:22" ht="37.5" customHeight="1">
      <c r="A292" s="98" t="s">
        <v>322</v>
      </c>
      <c r="B292" s="23" t="s">
        <v>381</v>
      </c>
      <c r="C292" s="122"/>
      <c r="D292" s="129">
        <v>0</v>
      </c>
      <c r="E292" s="70">
        <f>D292-F292</f>
        <v>0</v>
      </c>
      <c r="F292" s="72"/>
      <c r="G292" s="125"/>
      <c r="H292" s="129">
        <v>0</v>
      </c>
      <c r="I292" s="70">
        <f>H292-J292</f>
        <v>0</v>
      </c>
      <c r="J292" s="125"/>
      <c r="K292" s="129">
        <v>0</v>
      </c>
      <c r="L292" s="70">
        <f>K292-M292</f>
        <v>0</v>
      </c>
      <c r="M292" s="125"/>
      <c r="N292" s="129">
        <v>0</v>
      </c>
      <c r="O292" s="70">
        <f>N292-P292</f>
        <v>0</v>
      </c>
      <c r="P292" s="125"/>
      <c r="Q292" s="129">
        <v>0</v>
      </c>
      <c r="R292" s="70">
        <f>Q292-S292</f>
        <v>0</v>
      </c>
      <c r="S292" s="125"/>
      <c r="T292" s="117">
        <f t="shared" si="137"/>
        <v>0</v>
      </c>
      <c r="U292" s="127">
        <f t="shared" ref="U292:U297" si="157">D292-T292</f>
        <v>0</v>
      </c>
      <c r="V292" s="188">
        <f t="shared" si="138"/>
        <v>0</v>
      </c>
    </row>
    <row r="293" spans="1:22" ht="27.75" customHeight="1">
      <c r="A293" s="98" t="s">
        <v>323</v>
      </c>
      <c r="B293" s="23" t="s">
        <v>326</v>
      </c>
      <c r="C293" s="122"/>
      <c r="D293" s="129">
        <v>0</v>
      </c>
      <c r="E293" s="70">
        <f>D293-F293</f>
        <v>0</v>
      </c>
      <c r="F293" s="72"/>
      <c r="G293" s="125"/>
      <c r="H293" s="129">
        <v>0</v>
      </c>
      <c r="I293" s="70">
        <f>H293-J293</f>
        <v>0</v>
      </c>
      <c r="J293" s="125"/>
      <c r="K293" s="129">
        <v>0</v>
      </c>
      <c r="L293" s="70">
        <f>K293-M293</f>
        <v>0</v>
      </c>
      <c r="M293" s="125"/>
      <c r="N293" s="129">
        <v>0</v>
      </c>
      <c r="O293" s="70">
        <f>N293-P293</f>
        <v>0</v>
      </c>
      <c r="P293" s="125"/>
      <c r="Q293" s="129">
        <v>0</v>
      </c>
      <c r="R293" s="70">
        <f>Q293-S293</f>
        <v>0</v>
      </c>
      <c r="S293" s="125"/>
      <c r="T293" s="117">
        <f t="shared" si="137"/>
        <v>0</v>
      </c>
      <c r="U293" s="127">
        <f t="shared" si="157"/>
        <v>0</v>
      </c>
      <c r="V293" s="188">
        <f t="shared" si="138"/>
        <v>0</v>
      </c>
    </row>
    <row r="294" spans="1:22" ht="45" customHeight="1" thickBot="1">
      <c r="A294" s="151" t="s">
        <v>324</v>
      </c>
      <c r="B294" s="163" t="s">
        <v>325</v>
      </c>
      <c r="C294" s="164"/>
      <c r="D294" s="165">
        <v>0</v>
      </c>
      <c r="E294" s="70">
        <f>D294-F294</f>
        <v>0</v>
      </c>
      <c r="F294" s="72"/>
      <c r="G294" s="125"/>
      <c r="H294" s="129">
        <v>0</v>
      </c>
      <c r="I294" s="70">
        <f>H294-J294</f>
        <v>0</v>
      </c>
      <c r="J294" s="125"/>
      <c r="K294" s="129">
        <v>0</v>
      </c>
      <c r="L294" s="70">
        <f>K294-M294</f>
        <v>0</v>
      </c>
      <c r="M294" s="125"/>
      <c r="N294" s="129">
        <v>0</v>
      </c>
      <c r="O294" s="70">
        <f>N294-P294</f>
        <v>0</v>
      </c>
      <c r="P294" s="125"/>
      <c r="Q294" s="129">
        <v>0</v>
      </c>
      <c r="R294" s="70">
        <f>Q294-S294</f>
        <v>0</v>
      </c>
      <c r="S294" s="125"/>
      <c r="T294" s="166">
        <f t="shared" si="137"/>
        <v>0</v>
      </c>
      <c r="U294" s="167">
        <f t="shared" si="157"/>
        <v>0</v>
      </c>
      <c r="V294" s="188">
        <f t="shared" si="138"/>
        <v>0</v>
      </c>
    </row>
    <row r="295" spans="1:22" ht="45.75" customHeight="1" thickBot="1">
      <c r="A295" s="176"/>
      <c r="B295" s="177" t="s">
        <v>327</v>
      </c>
      <c r="C295" s="178"/>
      <c r="D295" s="179"/>
      <c r="E295" s="180"/>
      <c r="F295" s="181"/>
      <c r="G295" s="182"/>
      <c r="H295" s="179"/>
      <c r="I295" s="180"/>
      <c r="J295" s="182"/>
      <c r="K295" s="183"/>
      <c r="L295" s="180"/>
      <c r="M295" s="182"/>
      <c r="N295" s="183"/>
      <c r="O295" s="180"/>
      <c r="P295" s="182"/>
      <c r="Q295" s="183"/>
      <c r="R295" s="180"/>
      <c r="S295" s="182"/>
      <c r="T295" s="179">
        <f t="shared" si="137"/>
        <v>0</v>
      </c>
      <c r="U295" s="184">
        <f t="shared" si="157"/>
        <v>0</v>
      </c>
      <c r="V295" s="188">
        <f t="shared" si="138"/>
        <v>0</v>
      </c>
    </row>
    <row r="296" spans="1:22" ht="48.75" customHeight="1" thickBot="1">
      <c r="A296" s="168"/>
      <c r="B296" s="169" t="s">
        <v>328</v>
      </c>
      <c r="C296" s="170"/>
      <c r="D296" s="171"/>
      <c r="E296" s="172"/>
      <c r="F296" s="172"/>
      <c r="G296" s="173"/>
      <c r="H296" s="174"/>
      <c r="I296" s="172"/>
      <c r="J296" s="173"/>
      <c r="K296" s="174"/>
      <c r="L296" s="172"/>
      <c r="M296" s="173"/>
      <c r="N296" s="174"/>
      <c r="O296" s="172"/>
      <c r="P296" s="173"/>
      <c r="Q296" s="171"/>
      <c r="R296" s="172">
        <v>0</v>
      </c>
      <c r="S296" s="173"/>
      <c r="T296" s="171">
        <f t="shared" si="137"/>
        <v>0</v>
      </c>
      <c r="U296" s="175">
        <f t="shared" si="157"/>
        <v>0</v>
      </c>
      <c r="V296" s="188">
        <f t="shared" si="138"/>
        <v>0</v>
      </c>
    </row>
    <row r="297" spans="1:22" s="31" customFormat="1" ht="51" customHeight="1" thickBot="1">
      <c r="A297" s="297" t="s">
        <v>283</v>
      </c>
      <c r="B297" s="298"/>
      <c r="C297" s="299"/>
      <c r="D297" s="161">
        <f>D249+D22</f>
        <v>1861344</v>
      </c>
      <c r="E297" s="76" t="e">
        <f>D297-F297</f>
        <v>#REF!</v>
      </c>
      <c r="F297" s="76" t="e">
        <f>F249+F22</f>
        <v>#REF!</v>
      </c>
      <c r="G297" s="77" t="e">
        <f>G249+G22</f>
        <v>#REF!</v>
      </c>
      <c r="H297" s="161">
        <f>H249+H22</f>
        <v>0</v>
      </c>
      <c r="I297" s="76" t="e">
        <f>H297-J297</f>
        <v>#REF!</v>
      </c>
      <c r="J297" s="77" t="e">
        <f>J249+J22</f>
        <v>#REF!</v>
      </c>
      <c r="K297" s="161">
        <f>K249+K22</f>
        <v>0</v>
      </c>
      <c r="L297" s="76" t="e">
        <f>K297-M297</f>
        <v>#REF!</v>
      </c>
      <c r="M297" s="77" t="e">
        <f>M249+M22</f>
        <v>#REF!</v>
      </c>
      <c r="N297" s="157">
        <f>N249+N22</f>
        <v>0</v>
      </c>
      <c r="O297" s="76" t="e">
        <f>N297-P297</f>
        <v>#REF!</v>
      </c>
      <c r="P297" s="76" t="e">
        <f>P249+P22</f>
        <v>#REF!</v>
      </c>
      <c r="Q297" s="76">
        <f>Q249+Q22</f>
        <v>0</v>
      </c>
      <c r="R297" s="76" t="e">
        <f>Q297-S297</f>
        <v>#REF!</v>
      </c>
      <c r="S297" s="76" t="e">
        <f>S249+S22</f>
        <v>#REF!</v>
      </c>
      <c r="T297" s="76">
        <f t="shared" si="137"/>
        <v>0</v>
      </c>
      <c r="U297" s="77">
        <f t="shared" si="157"/>
        <v>1861344</v>
      </c>
      <c r="V297" s="188" t="e">
        <f t="shared" si="138"/>
        <v>#REF!</v>
      </c>
    </row>
    <row r="298" spans="1:22" s="32" customFormat="1" ht="45.75" customHeight="1" thickBot="1">
      <c r="A298" s="289" t="s">
        <v>282</v>
      </c>
      <c r="B298" s="290"/>
      <c r="C298" s="291"/>
      <c r="D298" s="142">
        <f t="shared" ref="D298:S298" si="158">D297-D230-D229-D139-D138-D137-D32-D31-D23</f>
        <v>1430344</v>
      </c>
      <c r="E298" s="243" t="e">
        <f t="shared" si="158"/>
        <v>#REF!</v>
      </c>
      <c r="F298" s="243" t="e">
        <f t="shared" si="158"/>
        <v>#REF!</v>
      </c>
      <c r="G298" s="243" t="e">
        <f t="shared" si="158"/>
        <v>#REF!</v>
      </c>
      <c r="H298" s="142">
        <f t="shared" si="158"/>
        <v>0</v>
      </c>
      <c r="I298" s="243" t="e">
        <f t="shared" si="158"/>
        <v>#REF!</v>
      </c>
      <c r="J298" s="243" t="e">
        <f t="shared" si="158"/>
        <v>#REF!</v>
      </c>
      <c r="K298" s="142">
        <f t="shared" si="158"/>
        <v>0</v>
      </c>
      <c r="L298" s="243" t="e">
        <f t="shared" si="158"/>
        <v>#REF!</v>
      </c>
      <c r="M298" s="243" t="e">
        <f t="shared" si="158"/>
        <v>#REF!</v>
      </c>
      <c r="N298" s="142">
        <f t="shared" si="158"/>
        <v>0</v>
      </c>
      <c r="O298" s="243" t="e">
        <f t="shared" si="158"/>
        <v>#REF!</v>
      </c>
      <c r="P298" s="243" t="e">
        <f t="shared" si="158"/>
        <v>#REF!</v>
      </c>
      <c r="Q298" s="142">
        <f t="shared" si="158"/>
        <v>0</v>
      </c>
      <c r="R298" s="243" t="e">
        <f t="shared" si="158"/>
        <v>#REF!</v>
      </c>
      <c r="S298" s="243" t="e">
        <f t="shared" si="158"/>
        <v>#REF!</v>
      </c>
      <c r="T298" s="142">
        <f t="shared" si="137"/>
        <v>0</v>
      </c>
      <c r="U298" s="285">
        <f>U297-U230-U229-U139-U138-U137-U31-U23</f>
        <v>1437344</v>
      </c>
      <c r="V298" s="310" t="e">
        <f>G298-J298</f>
        <v>#REF!</v>
      </c>
    </row>
    <row r="299" spans="1:22" s="32" customFormat="1" ht="75.75" customHeight="1" thickBot="1">
      <c r="A299" s="292"/>
      <c r="B299" s="293"/>
      <c r="C299" s="294"/>
      <c r="D299" s="141">
        <f>D298-'შესყიდვების გეგმა'!D85</f>
        <v>0</v>
      </c>
      <c r="E299" s="244"/>
      <c r="F299" s="244"/>
      <c r="G299" s="244"/>
      <c r="H299" s="141">
        <f>საბიუჯეტო!H298-'შესყიდვების გეგმა'!E85</f>
        <v>0</v>
      </c>
      <c r="I299" s="296"/>
      <c r="J299" s="244"/>
      <c r="K299" s="141">
        <f>K298-'შესყიდვების გეგმა'!F85</f>
        <v>0</v>
      </c>
      <c r="L299" s="244"/>
      <c r="M299" s="244"/>
      <c r="N299" s="141">
        <f>N298-'შესყიდვების გეგმა'!G85</f>
        <v>0</v>
      </c>
      <c r="O299" s="244"/>
      <c r="P299" s="244"/>
      <c r="Q299" s="141">
        <f>Q298-'შესყიდვების გეგმა'!H85</f>
        <v>0</v>
      </c>
      <c r="R299" s="244"/>
      <c r="S299" s="244"/>
      <c r="T299" s="141">
        <f t="shared" si="137"/>
        <v>0</v>
      </c>
      <c r="U299" s="286"/>
      <c r="V299" s="311"/>
    </row>
    <row r="300" spans="1:22" ht="15" customHeight="1">
      <c r="A300" s="139"/>
      <c r="B300" s="237"/>
      <c r="C300" s="238"/>
      <c r="D300" s="249">
        <f>D297-T297</f>
        <v>1861344</v>
      </c>
      <c r="E300" s="228" t="e">
        <f>D298-F298</f>
        <v>#REF!</v>
      </c>
      <c r="F300" s="249" t="e">
        <f>F298-'ხელშეკრულებები '!#REF!</f>
        <v>#REF!</v>
      </c>
      <c r="G300" s="245" t="e">
        <f>G298-'ხელშეკრულებები '!#REF!</f>
        <v>#REF!</v>
      </c>
      <c r="H300" s="248" t="e">
        <f>F298-G298</f>
        <v>#REF!</v>
      </c>
      <c r="I300" s="232"/>
      <c r="J300" s="303" t="e">
        <f>J298-'ხელშეკრულებები '!#REF!</f>
        <v>#REF!</v>
      </c>
      <c r="K300" s="231"/>
      <c r="L300" s="232"/>
      <c r="M300" s="249" t="e">
        <f>M298-'ხელშეკრულებები '!#REF!</f>
        <v>#REF!</v>
      </c>
      <c r="N300" s="231"/>
      <c r="O300" s="232"/>
      <c r="P300" s="249" t="e">
        <f>P298-'ხელშეკრულებები '!#REF!</f>
        <v>#REF!</v>
      </c>
      <c r="Q300" s="231"/>
      <c r="R300" s="232"/>
      <c r="S300" s="249" t="e">
        <f>S298-'ხელშეკრულებები '!#REF!</f>
        <v>#REF!</v>
      </c>
      <c r="T300" s="231"/>
      <c r="U300" s="232"/>
    </row>
    <row r="301" spans="1:22" ht="15" customHeight="1">
      <c r="A301" s="139"/>
      <c r="B301" s="239"/>
      <c r="C301" s="240"/>
      <c r="D301" s="250"/>
      <c r="E301" s="229"/>
      <c r="F301" s="250"/>
      <c r="G301" s="246"/>
      <c r="H301" s="233"/>
      <c r="I301" s="234"/>
      <c r="J301" s="304"/>
      <c r="K301" s="233"/>
      <c r="L301" s="234"/>
      <c r="M301" s="250"/>
      <c r="N301" s="233"/>
      <c r="O301" s="234"/>
      <c r="P301" s="250"/>
      <c r="Q301" s="233"/>
      <c r="R301" s="234"/>
      <c r="S301" s="250"/>
      <c r="T301" s="233"/>
      <c r="U301" s="234"/>
    </row>
    <row r="302" spans="1:22" ht="15.75" customHeight="1">
      <c r="A302" s="139"/>
      <c r="B302" s="239"/>
      <c r="C302" s="240"/>
      <c r="D302" s="250"/>
      <c r="E302" s="229"/>
      <c r="F302" s="250"/>
      <c r="G302" s="246"/>
      <c r="H302" s="233"/>
      <c r="I302" s="234"/>
      <c r="J302" s="304"/>
      <c r="K302" s="233"/>
      <c r="L302" s="234"/>
      <c r="M302" s="250"/>
      <c r="N302" s="233"/>
      <c r="O302" s="234"/>
      <c r="P302" s="250"/>
      <c r="Q302" s="233"/>
      <c r="R302" s="234"/>
      <c r="S302" s="250"/>
      <c r="T302" s="233"/>
      <c r="U302" s="234"/>
    </row>
    <row r="303" spans="1:22" ht="15.75" thickBot="1">
      <c r="A303" s="140"/>
      <c r="B303" s="241"/>
      <c r="C303" s="242"/>
      <c r="D303" s="251"/>
      <c r="E303" s="230"/>
      <c r="F303" s="251"/>
      <c r="G303" s="247"/>
      <c r="H303" s="235"/>
      <c r="I303" s="236"/>
      <c r="J303" s="305"/>
      <c r="K303" s="235"/>
      <c r="L303" s="236"/>
      <c r="M303" s="251"/>
      <c r="N303" s="235"/>
      <c r="O303" s="236"/>
      <c r="P303" s="251"/>
      <c r="Q303" s="235"/>
      <c r="R303" s="236"/>
      <c r="S303" s="251"/>
      <c r="T303" s="235"/>
      <c r="U303" s="236"/>
    </row>
    <row r="306" spans="6:6">
      <c r="F306" s="192"/>
    </row>
  </sheetData>
  <autoFilter ref="A5:X303" xr:uid="{00000000-0009-0000-0000-000000000000}"/>
  <mergeCells count="88">
    <mergeCell ref="V298:V299"/>
    <mergeCell ref="H2:Q2"/>
    <mergeCell ref="B50:C50"/>
    <mergeCell ref="B111:C111"/>
    <mergeCell ref="A2:D2"/>
    <mergeCell ref="B42:C42"/>
    <mergeCell ref="B39:C39"/>
    <mergeCell ref="B36:C36"/>
    <mergeCell ref="A55:A56"/>
    <mergeCell ref="B55:B56"/>
    <mergeCell ref="B74:C74"/>
    <mergeCell ref="A57:A58"/>
    <mergeCell ref="B57:B58"/>
    <mergeCell ref="B174:B175"/>
    <mergeCell ref="A196:A198"/>
    <mergeCell ref="A150:A163"/>
    <mergeCell ref="A177:A179"/>
    <mergeCell ref="A186:A187"/>
    <mergeCell ref="A174:A175"/>
    <mergeCell ref="A180:A181"/>
    <mergeCell ref="A112:A115"/>
    <mergeCell ref="B112:B115"/>
    <mergeCell ref="B87:B110"/>
    <mergeCell ref="B63:B73"/>
    <mergeCell ref="A63:A73"/>
    <mergeCell ref="A77:A85"/>
    <mergeCell ref="B77:B85"/>
    <mergeCell ref="J300:J303"/>
    <mergeCell ref="L298:L299"/>
    <mergeCell ref="M298:M299"/>
    <mergeCell ref="A87:A110"/>
    <mergeCell ref="B86:C86"/>
    <mergeCell ref="B116:C116"/>
    <mergeCell ref="F300:F303"/>
    <mergeCell ref="B196:B198"/>
    <mergeCell ref="B253:B257"/>
    <mergeCell ref="D300:D303"/>
    <mergeCell ref="B186:B187"/>
    <mergeCell ref="B165:B172"/>
    <mergeCell ref="B177:B179"/>
    <mergeCell ref="B150:B163"/>
    <mergeCell ref="B118:C118"/>
    <mergeCell ref="B130:C130"/>
    <mergeCell ref="B134:C134"/>
    <mergeCell ref="B180:B181"/>
    <mergeCell ref="U298:U299"/>
    <mergeCell ref="A201:A227"/>
    <mergeCell ref="B201:B227"/>
    <mergeCell ref="A298:C299"/>
    <mergeCell ref="E298:E299"/>
    <mergeCell ref="F298:F299"/>
    <mergeCell ref="A253:A257"/>
    <mergeCell ref="I298:I299"/>
    <mergeCell ref="J298:J299"/>
    <mergeCell ref="A297:C297"/>
    <mergeCell ref="A281:A290"/>
    <mergeCell ref="B281:B290"/>
    <mergeCell ref="B249:C249"/>
    <mergeCell ref="A165:A172"/>
    <mergeCell ref="A4:A5"/>
    <mergeCell ref="T4:T5"/>
    <mergeCell ref="U4:U5"/>
    <mergeCell ref="F4:F5"/>
    <mergeCell ref="E4:E5"/>
    <mergeCell ref="D4:D5"/>
    <mergeCell ref="C4:C5"/>
    <mergeCell ref="B4:B5"/>
    <mergeCell ref="G4:G5"/>
    <mergeCell ref="H4:J4"/>
    <mergeCell ref="K4:M4"/>
    <mergeCell ref="N4:P4"/>
    <mergeCell ref="Q4:S4"/>
    <mergeCell ref="E300:E303"/>
    <mergeCell ref="T300:U303"/>
    <mergeCell ref="B300:C303"/>
    <mergeCell ref="G298:G299"/>
    <mergeCell ref="G300:G303"/>
    <mergeCell ref="H300:I303"/>
    <mergeCell ref="K300:L303"/>
    <mergeCell ref="R298:R299"/>
    <mergeCell ref="S298:S299"/>
    <mergeCell ref="S300:S303"/>
    <mergeCell ref="Q300:R303"/>
    <mergeCell ref="M300:M303"/>
    <mergeCell ref="O298:O299"/>
    <mergeCell ref="P298:P299"/>
    <mergeCell ref="P300:P303"/>
    <mergeCell ref="N300:O303"/>
  </mergeCells>
  <pageMargins left="0.7" right="0.7" top="0.75" bottom="0.75" header="0.3" footer="0.3"/>
  <pageSetup scale="93" orientation="landscape" r:id="rId1"/>
  <rowBreaks count="1" manualBreakCount="1">
    <brk id="62" max="20" man="1"/>
  </rowBreaks>
  <colBreaks count="1" manualBreakCount="1">
    <brk id="17" max="3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view="pageBreakPreview" zoomScale="110" zoomScaleNormal="80" zoomScaleSheetLayoutView="110" workbookViewId="0">
      <pane ySplit="6" topLeftCell="A82" activePane="bottomLeft" state="frozen"/>
      <selection pane="bottomLeft" activeCell="K85" sqref="K85"/>
    </sheetView>
  </sheetViews>
  <sheetFormatPr defaultColWidth="9.140625" defaultRowHeight="15"/>
  <cols>
    <col min="1" max="1" width="4.5703125" style="8" customWidth="1"/>
    <col min="2" max="2" width="14.28515625" style="59" customWidth="1"/>
    <col min="3" max="3" width="52.85546875" style="8" customWidth="1"/>
    <col min="4" max="4" width="16.28515625" style="8" customWidth="1"/>
    <col min="5" max="5" width="13.28515625" style="8" customWidth="1"/>
    <col min="6" max="6" width="11.5703125" style="8" bestFit="1" customWidth="1"/>
    <col min="7" max="7" width="11.85546875" style="8" customWidth="1"/>
    <col min="8" max="8" width="11.5703125" style="8" bestFit="1" customWidth="1"/>
    <col min="9" max="9" width="11.7109375" style="49" bestFit="1" customWidth="1"/>
    <col min="10" max="10" width="13.85546875" style="8" customWidth="1"/>
    <col min="11" max="11" width="12.28515625" style="8" customWidth="1"/>
    <col min="12" max="12" width="13" style="8" customWidth="1"/>
    <col min="13" max="13" width="13.85546875" style="8" customWidth="1"/>
    <col min="14" max="15" width="9.140625" style="8"/>
    <col min="16" max="16" width="9.140625" style="8" customWidth="1"/>
    <col min="17" max="16384" width="9.140625" style="8"/>
  </cols>
  <sheetData>
    <row r="1" spans="1:13" ht="45" customHeight="1">
      <c r="A1" s="314" t="s">
        <v>433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100" t="s">
        <v>359</v>
      </c>
    </row>
    <row r="2" spans="1:13" ht="40.5" customHeight="1">
      <c r="A2" s="315" t="s">
        <v>401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3" ht="50.25" customHeight="1">
      <c r="A3" s="315" t="s">
        <v>293</v>
      </c>
      <c r="B3" s="315"/>
      <c r="C3" s="315"/>
      <c r="D3" s="315" t="s">
        <v>402</v>
      </c>
      <c r="E3" s="315"/>
      <c r="F3" s="315"/>
      <c r="G3" s="315"/>
      <c r="H3" s="315"/>
      <c r="I3" s="315"/>
      <c r="J3" s="315"/>
      <c r="K3" s="315"/>
      <c r="L3" s="315"/>
    </row>
    <row r="4" spans="1:13" ht="57" customHeight="1">
      <c r="A4" s="319" t="s">
        <v>280</v>
      </c>
      <c r="B4" s="320"/>
      <c r="C4" s="320"/>
      <c r="D4" s="20">
        <f>SUM(D7:D84)</f>
        <v>1430344</v>
      </c>
      <c r="E4" s="20" t="s">
        <v>358</v>
      </c>
      <c r="F4" s="20"/>
      <c r="G4" s="20"/>
      <c r="H4" s="20"/>
      <c r="I4" s="318"/>
      <c r="J4" s="318"/>
      <c r="K4" s="42"/>
      <c r="L4" s="11"/>
    </row>
    <row r="5" spans="1:13" ht="90" customHeight="1">
      <c r="A5" s="43" t="s">
        <v>10</v>
      </c>
      <c r="B5" s="43" t="s">
        <v>11</v>
      </c>
      <c r="C5" s="43" t="s">
        <v>12</v>
      </c>
      <c r="D5" s="43" t="s">
        <v>13</v>
      </c>
      <c r="E5" s="21" t="s">
        <v>360</v>
      </c>
      <c r="F5" s="21" t="s">
        <v>361</v>
      </c>
      <c r="G5" s="21" t="s">
        <v>362</v>
      </c>
      <c r="H5" s="21" t="s">
        <v>363</v>
      </c>
      <c r="I5" s="52" t="s">
        <v>14</v>
      </c>
      <c r="J5" s="43" t="s">
        <v>15</v>
      </c>
      <c r="K5" s="43" t="s">
        <v>16</v>
      </c>
      <c r="L5" s="43" t="s">
        <v>17</v>
      </c>
    </row>
    <row r="6" spans="1:13">
      <c r="A6" s="44">
        <v>1</v>
      </c>
      <c r="B6" s="53">
        <v>2</v>
      </c>
      <c r="C6" s="44">
        <v>3</v>
      </c>
      <c r="D6" s="53">
        <v>4</v>
      </c>
      <c r="E6" s="44">
        <v>5</v>
      </c>
      <c r="F6" s="53">
        <v>6</v>
      </c>
      <c r="G6" s="44">
        <v>7</v>
      </c>
      <c r="H6" s="53">
        <v>8</v>
      </c>
      <c r="I6" s="44">
        <v>9</v>
      </c>
      <c r="J6" s="53">
        <v>10</v>
      </c>
      <c r="K6" s="44">
        <v>11</v>
      </c>
      <c r="L6" s="53">
        <v>12</v>
      </c>
    </row>
    <row r="7" spans="1:13" ht="24.75" customHeight="1">
      <c r="A7" s="54">
        <v>1</v>
      </c>
      <c r="B7" s="19">
        <v>9100000</v>
      </c>
      <c r="C7" s="4" t="s">
        <v>18</v>
      </c>
      <c r="D7" s="6">
        <f>საბიუჯეტო!D141+საბიუჯეტო!D174</f>
        <v>9000</v>
      </c>
      <c r="E7" s="6">
        <f>საბიუჯეტო!H141+საბიუჯეტო!H174</f>
        <v>0</v>
      </c>
      <c r="F7" s="6">
        <f>საბიუჯეტო!K141+საბიუჯეტო!K174</f>
        <v>0</v>
      </c>
      <c r="G7" s="6">
        <f>საბიუჯეტო!N141+საბიუჯეტო!N174</f>
        <v>0</v>
      </c>
      <c r="H7" s="6">
        <f>საბიუჯეტო!Q141+საბიუჯეტო!Q174</f>
        <v>0</v>
      </c>
      <c r="I7" s="6"/>
      <c r="J7" s="45" t="s">
        <v>19</v>
      </c>
      <c r="K7" s="45" t="s">
        <v>19</v>
      </c>
      <c r="L7" s="55"/>
      <c r="M7" s="102"/>
    </row>
    <row r="8" spans="1:13" ht="24.75" customHeight="1">
      <c r="A8" s="54">
        <v>2</v>
      </c>
      <c r="B8" s="19">
        <v>14400000</v>
      </c>
      <c r="C8" s="4" t="s">
        <v>20</v>
      </c>
      <c r="D8" s="6">
        <f>საბიუჯეტო!D217+საბიუჯეტო!D151</f>
        <v>1500</v>
      </c>
      <c r="E8" s="6">
        <f>საბიუჯეტო!H217+საბიუჯეტო!H151</f>
        <v>0</v>
      </c>
      <c r="F8" s="6">
        <f>საბიუჯეტო!K217+საბიუჯეტო!K151</f>
        <v>0</v>
      </c>
      <c r="G8" s="6">
        <f>საბიუჯეტო!N217+საბიუჯეტო!N151</f>
        <v>0</v>
      </c>
      <c r="H8" s="6">
        <f>საბიუჯეტო!Q217+საბიუჯეტო!Q151</f>
        <v>0</v>
      </c>
      <c r="I8" s="6"/>
      <c r="J8" s="45" t="s">
        <v>19</v>
      </c>
      <c r="K8" s="45" t="s">
        <v>19</v>
      </c>
      <c r="L8" s="55"/>
      <c r="M8" s="102"/>
    </row>
    <row r="9" spans="1:13" ht="32.25" customHeight="1">
      <c r="A9" s="54">
        <v>3</v>
      </c>
      <c r="B9" s="19">
        <v>14800000</v>
      </c>
      <c r="C9" s="4" t="s">
        <v>21</v>
      </c>
      <c r="D9" s="6">
        <f>საბიუჯეტო!D110</f>
        <v>1000</v>
      </c>
      <c r="E9" s="6">
        <f>საბიუჯეტო!H110</f>
        <v>0</v>
      </c>
      <c r="F9" s="6">
        <f>საბიუჯეტო!K110</f>
        <v>0</v>
      </c>
      <c r="G9" s="6">
        <f>საბიუჯეტო!N110</f>
        <v>0</v>
      </c>
      <c r="H9" s="6">
        <f>საბიუჯეტო!Q110</f>
        <v>0</v>
      </c>
      <c r="I9" s="6"/>
      <c r="J9" s="45" t="s">
        <v>19</v>
      </c>
      <c r="K9" s="45" t="s">
        <v>19</v>
      </c>
      <c r="L9" s="55"/>
      <c r="M9" s="102"/>
    </row>
    <row r="10" spans="1:13" ht="36.75" customHeight="1">
      <c r="A10" s="54">
        <v>4</v>
      </c>
      <c r="B10" s="19">
        <v>18100000</v>
      </c>
      <c r="C10" s="4" t="s">
        <v>284</v>
      </c>
      <c r="D10" s="6">
        <f>საბიუჯეტო!D150+საბიუჯეტო!D165</f>
        <v>1500</v>
      </c>
      <c r="E10" s="6">
        <f>საბიუჯეტო!H150+საბიუჯეტო!H165</f>
        <v>0</v>
      </c>
      <c r="F10" s="6">
        <f>საბიუჯეტო!K150+საბიუჯეტო!K165</f>
        <v>0</v>
      </c>
      <c r="G10" s="6">
        <f>საბიუჯეტო!N150+საბიუჯეტო!N165</f>
        <v>0</v>
      </c>
      <c r="H10" s="6">
        <f>საბიუჯეტო!Q150+საბიუჯეტო!Q165</f>
        <v>0</v>
      </c>
      <c r="I10" s="6"/>
      <c r="J10" s="45" t="s">
        <v>19</v>
      </c>
      <c r="K10" s="45" t="s">
        <v>19</v>
      </c>
      <c r="L10" s="55"/>
      <c r="M10" s="102"/>
    </row>
    <row r="11" spans="1:13" ht="31.5" customHeight="1">
      <c r="A11" s="54">
        <v>5</v>
      </c>
      <c r="B11" s="19">
        <v>18400000</v>
      </c>
      <c r="C11" s="4" t="s">
        <v>391</v>
      </c>
      <c r="D11" s="6">
        <f>საბიუჯეტო!D152+საბიუჯეტო!D166</f>
        <v>1600</v>
      </c>
      <c r="E11" s="6">
        <f>საბიუჯეტო!H152+საბიუჯეტო!H166</f>
        <v>0</v>
      </c>
      <c r="F11" s="6">
        <f>საბიუჯეტო!K152+საბიუჯეტო!K166</f>
        <v>0</v>
      </c>
      <c r="G11" s="6">
        <f>საბიუჯეტო!N152+საბიუჯეტო!N166</f>
        <v>0</v>
      </c>
      <c r="H11" s="6">
        <f>საბიუჯეტო!Q152+საბიუჯეტო!Q166</f>
        <v>0</v>
      </c>
      <c r="I11" s="6"/>
      <c r="J11" s="45" t="s">
        <v>19</v>
      </c>
      <c r="K11" s="45" t="s">
        <v>19</v>
      </c>
      <c r="L11" s="55"/>
      <c r="M11" s="102"/>
    </row>
    <row r="12" spans="1:13" ht="36.75" customHeight="1">
      <c r="A12" s="54">
        <v>6</v>
      </c>
      <c r="B12" s="19">
        <v>18900000</v>
      </c>
      <c r="C12" s="4" t="s">
        <v>392</v>
      </c>
      <c r="D12" s="6">
        <f>საბიუჯეტო!D172</f>
        <v>1400</v>
      </c>
      <c r="E12" s="6">
        <f>საბიუჯეტო!H172</f>
        <v>0</v>
      </c>
      <c r="F12" s="6">
        <f>საბიუჯეტო!K172</f>
        <v>0</v>
      </c>
      <c r="G12" s="6">
        <f>საბიუჯეტო!N172</f>
        <v>0</v>
      </c>
      <c r="H12" s="6">
        <f>საბიუჯეტო!Q172</f>
        <v>0</v>
      </c>
      <c r="I12" s="6"/>
      <c r="J12" s="45" t="s">
        <v>19</v>
      </c>
      <c r="K12" s="45" t="s">
        <v>19</v>
      </c>
      <c r="L12" s="55"/>
      <c r="M12" s="102"/>
    </row>
    <row r="13" spans="1:13" ht="37.5" customHeight="1">
      <c r="A13" s="54">
        <v>7</v>
      </c>
      <c r="B13" s="19">
        <v>19600000</v>
      </c>
      <c r="C13" s="4" t="s">
        <v>285</v>
      </c>
      <c r="D13" s="6">
        <f>საბიუჯეტო!D95</f>
        <v>2200</v>
      </c>
      <c r="E13" s="6">
        <f>საბიუჯეტო!H95</f>
        <v>0</v>
      </c>
      <c r="F13" s="6">
        <f>საბიუჯეტო!K95</f>
        <v>0</v>
      </c>
      <c r="G13" s="6">
        <f>საბიუჯეტო!N95</f>
        <v>0</v>
      </c>
      <c r="H13" s="6">
        <f>საბიუჯეტო!Q95</f>
        <v>0</v>
      </c>
      <c r="I13" s="6"/>
      <c r="J13" s="45" t="s">
        <v>19</v>
      </c>
      <c r="K13" s="45" t="s">
        <v>19</v>
      </c>
      <c r="L13" s="55"/>
      <c r="M13" s="102"/>
    </row>
    <row r="14" spans="1:13" ht="37.5" customHeight="1">
      <c r="A14" s="54">
        <v>8</v>
      </c>
      <c r="B14" s="19">
        <v>22100000</v>
      </c>
      <c r="C14" s="4" t="s">
        <v>393</v>
      </c>
      <c r="D14" s="6">
        <f>საბიუჯეტო!D43</f>
        <v>500</v>
      </c>
      <c r="E14" s="6">
        <f>საბიუჯეტო!H43</f>
        <v>0</v>
      </c>
      <c r="F14" s="6">
        <f>საბიუჯეტო!K43</f>
        <v>0</v>
      </c>
      <c r="G14" s="6">
        <f>საბიუჯეტო!N43</f>
        <v>0</v>
      </c>
      <c r="H14" s="6">
        <f>საბიუჯეტო!Q43</f>
        <v>0</v>
      </c>
      <c r="I14" s="6"/>
      <c r="J14" s="45" t="s">
        <v>19</v>
      </c>
      <c r="K14" s="45" t="s">
        <v>19</v>
      </c>
      <c r="L14" s="55"/>
      <c r="M14" s="102"/>
    </row>
    <row r="15" spans="1:13" ht="39.75" customHeight="1">
      <c r="A15" s="54">
        <v>9</v>
      </c>
      <c r="B15" s="19">
        <v>22200000</v>
      </c>
      <c r="C15" s="4" t="s">
        <v>22</v>
      </c>
      <c r="D15" s="6">
        <f>საბიუჯეტო!D44</f>
        <v>500</v>
      </c>
      <c r="E15" s="6">
        <f>საბიუჯეტო!H44</f>
        <v>0</v>
      </c>
      <c r="F15" s="6">
        <f>საბიუჯეტო!K44</f>
        <v>0</v>
      </c>
      <c r="G15" s="6">
        <f>საბიუჯეტო!N44</f>
        <v>0</v>
      </c>
      <c r="H15" s="6">
        <f>საბიუჯეტო!Q44</f>
        <v>0</v>
      </c>
      <c r="I15" s="6"/>
      <c r="J15" s="45" t="s">
        <v>19</v>
      </c>
      <c r="K15" s="45" t="s">
        <v>19</v>
      </c>
      <c r="L15" s="55"/>
      <c r="M15" s="102"/>
    </row>
    <row r="16" spans="1:13" ht="25.5">
      <c r="A16" s="54">
        <v>10</v>
      </c>
      <c r="B16" s="19">
        <v>22300000</v>
      </c>
      <c r="C16" s="4" t="s">
        <v>23</v>
      </c>
      <c r="D16" s="6">
        <f>საბიუჯეტო!D45</f>
        <v>500</v>
      </c>
      <c r="E16" s="6">
        <f>საბიუჯეტო!H45</f>
        <v>0</v>
      </c>
      <c r="F16" s="6">
        <f>საბიუჯეტო!K45</f>
        <v>0</v>
      </c>
      <c r="G16" s="6">
        <f>საბიუჯეტო!N45</f>
        <v>0</v>
      </c>
      <c r="H16" s="6">
        <f>საბიუჯეტო!Q45</f>
        <v>0</v>
      </c>
      <c r="I16" s="6"/>
      <c r="J16" s="45" t="s">
        <v>19</v>
      </c>
      <c r="K16" s="45" t="s">
        <v>19</v>
      </c>
      <c r="L16" s="55"/>
      <c r="M16" s="102"/>
    </row>
    <row r="17" spans="1:13" ht="38.25">
      <c r="A17" s="54">
        <v>11</v>
      </c>
      <c r="B17" s="19">
        <v>22400000</v>
      </c>
      <c r="C17" s="4" t="s">
        <v>394</v>
      </c>
      <c r="D17" s="6">
        <f>საბიუჯეტო!D46</f>
        <v>500</v>
      </c>
      <c r="E17" s="6">
        <f>საბიუჯეტო!H46</f>
        <v>0</v>
      </c>
      <c r="F17" s="6">
        <f>საბიუჯეტო!K46</f>
        <v>0</v>
      </c>
      <c r="G17" s="6">
        <f>საბიუჯეტო!N46</f>
        <v>0</v>
      </c>
      <c r="H17" s="6">
        <f>საბიუჯეტო!Q46</f>
        <v>0</v>
      </c>
      <c r="I17" s="6"/>
      <c r="J17" s="45" t="s">
        <v>19</v>
      </c>
      <c r="K17" s="45" t="s">
        <v>19</v>
      </c>
      <c r="L17" s="55"/>
      <c r="M17" s="102"/>
    </row>
    <row r="18" spans="1:13" ht="58.5" customHeight="1">
      <c r="A18" s="54">
        <v>12</v>
      </c>
      <c r="B18" s="19">
        <v>22800000</v>
      </c>
      <c r="C18" s="4" t="s">
        <v>24</v>
      </c>
      <c r="D18" s="6">
        <f>საბიუჯეტო!D37</f>
        <v>10000</v>
      </c>
      <c r="E18" s="6">
        <f>საბიუჯეტო!H37</f>
        <v>0</v>
      </c>
      <c r="F18" s="6">
        <f>საბიუჯეტო!K37</f>
        <v>0</v>
      </c>
      <c r="G18" s="6">
        <f>საბიუჯეტო!N37</f>
        <v>0</v>
      </c>
      <c r="H18" s="6">
        <f>საბიუჯეტო!Q37</f>
        <v>0</v>
      </c>
      <c r="I18" s="6"/>
      <c r="J18" s="45" t="s">
        <v>19</v>
      </c>
      <c r="K18" s="45" t="s">
        <v>19</v>
      </c>
      <c r="L18" s="55"/>
      <c r="M18" s="102"/>
    </row>
    <row r="19" spans="1:13" ht="26.25" customHeight="1">
      <c r="A19" s="54">
        <v>13</v>
      </c>
      <c r="B19" s="19">
        <v>24100000</v>
      </c>
      <c r="C19" s="4" t="s">
        <v>25</v>
      </c>
      <c r="D19" s="6">
        <f>საბიუჯეტო!D153</f>
        <v>51000</v>
      </c>
      <c r="E19" s="6">
        <f>საბიუჯეტო!H153</f>
        <v>0</v>
      </c>
      <c r="F19" s="6">
        <f>საბიუჯეტო!K153</f>
        <v>0</v>
      </c>
      <c r="G19" s="6">
        <f>საბიუჯეტო!N153</f>
        <v>0</v>
      </c>
      <c r="H19" s="6">
        <f>საბიუჯეტო!Q153</f>
        <v>0</v>
      </c>
      <c r="I19" s="6"/>
      <c r="J19" s="45" t="s">
        <v>19</v>
      </c>
      <c r="K19" s="45" t="s">
        <v>19</v>
      </c>
      <c r="L19" s="55"/>
      <c r="M19" s="102"/>
    </row>
    <row r="20" spans="1:13" ht="32.25" customHeight="1">
      <c r="A20" s="54">
        <v>14</v>
      </c>
      <c r="B20" s="19">
        <v>24900000</v>
      </c>
      <c r="C20" s="4" t="s">
        <v>415</v>
      </c>
      <c r="D20" s="6">
        <f>საბიუჯეტო!D108+საბიუჯეტო!D215</f>
        <v>1300</v>
      </c>
      <c r="E20" s="6">
        <f>საბიუჯეტო!H108+საბიუჯეტო!H215</f>
        <v>0</v>
      </c>
      <c r="F20" s="6">
        <f>საბიუჯეტო!K108+საბიუჯეტო!K215</f>
        <v>0</v>
      </c>
      <c r="G20" s="6">
        <f>საბიუჯეტო!N108+საბიუჯეტო!N215</f>
        <v>0</v>
      </c>
      <c r="H20" s="6">
        <f>საბიუჯეტო!Q108+საბიუჯეტო!Q215</f>
        <v>0</v>
      </c>
      <c r="I20" s="6"/>
      <c r="J20" s="45"/>
      <c r="K20" s="45"/>
      <c r="L20" s="55"/>
      <c r="M20" s="102"/>
    </row>
    <row r="21" spans="1:13" ht="37.5" customHeight="1">
      <c r="A21" s="54">
        <v>15</v>
      </c>
      <c r="B21" s="19">
        <v>24300000</v>
      </c>
      <c r="C21" s="4" t="s">
        <v>26</v>
      </c>
      <c r="D21" s="6">
        <f>საბიუჯეტო!D214</f>
        <v>1000</v>
      </c>
      <c r="E21" s="6">
        <f>საბიუჯეტო!H214</f>
        <v>0</v>
      </c>
      <c r="F21" s="6">
        <f>საბიუჯეტო!K214</f>
        <v>0</v>
      </c>
      <c r="G21" s="6">
        <f>საბიუჯეტო!N214</f>
        <v>0</v>
      </c>
      <c r="H21" s="6">
        <f>საბიუჯეტო!Q214</f>
        <v>0</v>
      </c>
      <c r="I21" s="6"/>
      <c r="J21" s="45" t="s">
        <v>19</v>
      </c>
      <c r="K21" s="45" t="s">
        <v>19</v>
      </c>
      <c r="L21" s="55"/>
      <c r="M21" s="102"/>
    </row>
    <row r="22" spans="1:13" ht="33" customHeight="1">
      <c r="A22" s="54">
        <v>16</v>
      </c>
      <c r="B22" s="19">
        <v>30100000</v>
      </c>
      <c r="C22" s="4" t="s">
        <v>27</v>
      </c>
      <c r="D22" s="6">
        <f>საბიუჯეტო!D38+საბიუჯეტო!D56+საბიუჯეტო!D84</f>
        <v>25000</v>
      </c>
      <c r="E22" s="6">
        <f>საბიუჯეტო!H38+საბიუჯეტო!H56+საბიუჯეტო!H84</f>
        <v>0</v>
      </c>
      <c r="F22" s="6">
        <f>საბიუჯეტო!K38+საბიუჯეტო!K56+საბიუჯეტო!K84</f>
        <v>0</v>
      </c>
      <c r="G22" s="6">
        <f>საბიუჯეტო!N38+საბიუჯეტო!N56+საბიუჯეტო!N84</f>
        <v>0</v>
      </c>
      <c r="H22" s="6">
        <f>საბიუჯეტო!Q38+საბიუჯეტო!Q56+საბიუჯეტო!Q84</f>
        <v>0</v>
      </c>
      <c r="I22" s="6"/>
      <c r="J22" s="45" t="s">
        <v>19</v>
      </c>
      <c r="K22" s="45" t="s">
        <v>19</v>
      </c>
      <c r="L22" s="55"/>
      <c r="M22" s="102"/>
    </row>
    <row r="23" spans="1:13" ht="27.75" customHeight="1">
      <c r="A23" s="54">
        <v>17</v>
      </c>
      <c r="B23" s="19">
        <v>30200000</v>
      </c>
      <c r="C23" s="4" t="s">
        <v>28</v>
      </c>
      <c r="D23" s="6">
        <f>საბიუჯეტო!D53+საბიუჯეტო!D54+საბიუჯეტო!D270+საბიუჯეტო!D272+საბიუჯეტო!D273</f>
        <v>35000</v>
      </c>
      <c r="E23" s="6">
        <f>საბიუჯეტო!H53+საბიუჯეტო!H270+საბიუჯეტო!H272+საბიუჯეტო!H273</f>
        <v>0</v>
      </c>
      <c r="F23" s="6">
        <f>საბიუჯეტო!K53+საბიუჯეტო!K270+საბიუჯეტო!K272+საბიუჯეტო!K273</f>
        <v>0</v>
      </c>
      <c r="G23" s="6">
        <f>საბიუჯეტო!N53+საბიუჯეტო!N270+საბიუჯეტო!N272+საბიუჯეტო!N273</f>
        <v>0</v>
      </c>
      <c r="H23" s="6">
        <f>საბიუჯეტო!Q53+საბიუჯეტო!Q270+საბიუჯეტო!Q272+საბიუჯეტო!Q273</f>
        <v>0</v>
      </c>
      <c r="I23" s="6"/>
      <c r="J23" s="45" t="s">
        <v>19</v>
      </c>
      <c r="K23" s="45" t="s">
        <v>19</v>
      </c>
      <c r="L23" s="55"/>
      <c r="M23" s="102"/>
    </row>
    <row r="24" spans="1:13" ht="35.25" customHeight="1">
      <c r="A24" s="54">
        <v>18</v>
      </c>
      <c r="B24" s="19">
        <v>31200000</v>
      </c>
      <c r="C24" s="4" t="s">
        <v>29</v>
      </c>
      <c r="D24" s="6">
        <f>საბიუჯეტო!D88</f>
        <v>1300</v>
      </c>
      <c r="E24" s="6">
        <f>საბიუჯეტო!H88</f>
        <v>0</v>
      </c>
      <c r="F24" s="6">
        <f>საბიუჯეტო!K88</f>
        <v>0</v>
      </c>
      <c r="G24" s="6">
        <f>საბიუჯეტო!N88</f>
        <v>0</v>
      </c>
      <c r="H24" s="6">
        <f>საბიუჯეტო!Q88</f>
        <v>0</v>
      </c>
      <c r="I24" s="6"/>
      <c r="J24" s="45" t="s">
        <v>19</v>
      </c>
      <c r="K24" s="45" t="s">
        <v>19</v>
      </c>
      <c r="L24" s="55"/>
      <c r="M24" s="102"/>
    </row>
    <row r="25" spans="1:13" ht="25.5" customHeight="1">
      <c r="A25" s="54">
        <v>19</v>
      </c>
      <c r="B25" s="19">
        <v>31300000</v>
      </c>
      <c r="C25" s="4" t="s">
        <v>30</v>
      </c>
      <c r="D25" s="6">
        <f>საბიუჯეტო!D89</f>
        <v>500</v>
      </c>
      <c r="E25" s="6">
        <f>საბიუჯეტო!H89</f>
        <v>0</v>
      </c>
      <c r="F25" s="6">
        <f>საბიუჯეტო!K89</f>
        <v>0</v>
      </c>
      <c r="G25" s="6">
        <f>საბიუჯეტო!N89</f>
        <v>0</v>
      </c>
      <c r="H25" s="6">
        <f>საბიუჯეტო!Q89</f>
        <v>0</v>
      </c>
      <c r="I25" s="6"/>
      <c r="J25" s="45" t="s">
        <v>19</v>
      </c>
      <c r="K25" s="45" t="s">
        <v>19</v>
      </c>
      <c r="L25" s="55"/>
      <c r="M25" s="102"/>
    </row>
    <row r="26" spans="1:13" ht="35.25" customHeight="1">
      <c r="A26" s="54">
        <v>20</v>
      </c>
      <c r="B26" s="19">
        <v>31500000</v>
      </c>
      <c r="C26" s="4" t="s">
        <v>31</v>
      </c>
      <c r="D26" s="6">
        <f>საბიუჯეტო!D90</f>
        <v>2500</v>
      </c>
      <c r="E26" s="6">
        <f>საბიუჯეტო!H90</f>
        <v>0</v>
      </c>
      <c r="F26" s="6">
        <f>საბიუჯეტო!K90</f>
        <v>0</v>
      </c>
      <c r="G26" s="6">
        <f>საბიუჯეტო!N90</f>
        <v>0</v>
      </c>
      <c r="H26" s="6">
        <f>საბიუჯეტო!Q90</f>
        <v>0</v>
      </c>
      <c r="I26" s="6"/>
      <c r="J26" s="45" t="s">
        <v>19</v>
      </c>
      <c r="K26" s="45" t="s">
        <v>19</v>
      </c>
      <c r="L26" s="55"/>
      <c r="M26" s="102"/>
    </row>
    <row r="27" spans="1:13" ht="24.75" customHeight="1">
      <c r="A27" s="54">
        <v>21</v>
      </c>
      <c r="B27" s="19">
        <v>31600000</v>
      </c>
      <c r="C27" s="4" t="s">
        <v>32</v>
      </c>
      <c r="D27" s="6">
        <f>საბიუჯეტო!D91</f>
        <v>1700</v>
      </c>
      <c r="E27" s="6">
        <f>საბიუჯეტო!H91</f>
        <v>0</v>
      </c>
      <c r="F27" s="6">
        <f>საბიუჯეტო!K91</f>
        <v>0</v>
      </c>
      <c r="G27" s="6">
        <f>საბიუჯეტო!N91</f>
        <v>0</v>
      </c>
      <c r="H27" s="6">
        <f>საბიუჯეტო!Q91</f>
        <v>0</v>
      </c>
      <c r="I27" s="6"/>
      <c r="J27" s="45" t="s">
        <v>19</v>
      </c>
      <c r="K27" s="45" t="s">
        <v>19</v>
      </c>
      <c r="L27" s="56"/>
      <c r="M27" s="102"/>
    </row>
    <row r="28" spans="1:13" ht="35.25" customHeight="1">
      <c r="A28" s="54">
        <v>22</v>
      </c>
      <c r="B28" s="19">
        <v>31700000</v>
      </c>
      <c r="C28" s="4" t="s">
        <v>33</v>
      </c>
      <c r="D28" s="6">
        <f>საბიუჯეტო!D93</f>
        <v>1000</v>
      </c>
      <c r="E28" s="6">
        <f>საბიუჯეტო!H93</f>
        <v>0</v>
      </c>
      <c r="F28" s="6">
        <f>საბიუჯეტო!K93</f>
        <v>0</v>
      </c>
      <c r="G28" s="6">
        <f>საბიუჯეტო!N93</f>
        <v>0</v>
      </c>
      <c r="H28" s="6">
        <f>საბიუჯეტო!Q93</f>
        <v>0</v>
      </c>
      <c r="I28" s="6"/>
      <c r="J28" s="45" t="s">
        <v>19</v>
      </c>
      <c r="K28" s="45" t="s">
        <v>19</v>
      </c>
      <c r="L28" s="56"/>
      <c r="M28" s="102"/>
    </row>
    <row r="29" spans="1:13" ht="35.25" customHeight="1">
      <c r="A29" s="54">
        <v>23</v>
      </c>
      <c r="B29" s="19">
        <v>32200000</v>
      </c>
      <c r="C29" s="4" t="s">
        <v>410</v>
      </c>
      <c r="D29" s="6">
        <v>1000</v>
      </c>
      <c r="E29" s="6">
        <v>0</v>
      </c>
      <c r="F29" s="6">
        <v>0</v>
      </c>
      <c r="G29" s="6">
        <v>0</v>
      </c>
      <c r="H29" s="6">
        <v>0</v>
      </c>
      <c r="I29" s="6"/>
      <c r="J29" s="45" t="s">
        <v>19</v>
      </c>
      <c r="K29" s="45" t="s">
        <v>19</v>
      </c>
      <c r="L29" s="56"/>
      <c r="M29" s="102"/>
    </row>
    <row r="30" spans="1:13" ht="45" customHeight="1">
      <c r="A30" s="54">
        <v>24</v>
      </c>
      <c r="B30" s="19">
        <v>32300000</v>
      </c>
      <c r="C30" s="4" t="s">
        <v>395</v>
      </c>
      <c r="D30" s="6">
        <f>საბიუჯეტო!D51+საბიუჯეტო!D57+საბიუჯეტო!D154+საბიუჯეტო!D268+საბიუჯეტო!D275</f>
        <v>12000</v>
      </c>
      <c r="E30" s="6">
        <f>საბიუჯეტო!H51+საბიუჯეტო!H57+საბიუჯეტო!H154+საბიუჯეტო!H268+საბიუჯეტო!H275</f>
        <v>0</v>
      </c>
      <c r="F30" s="6">
        <f>საბიუჯეტო!K51+საბიუჯეტო!K57+საბიუჯეტო!K154+საბიუჯეტო!K268+საბიუჯეტო!K275</f>
        <v>0</v>
      </c>
      <c r="G30" s="6">
        <f>საბიუჯეტო!N51+საბიუჯეტო!N57+საბიუჯეტო!N154+საბიუჯეტო!N268+საბიუჯეტო!N275</f>
        <v>0</v>
      </c>
      <c r="H30" s="6">
        <f>საბიუჯეტო!Q51+საბიუჯეტო!Q57+საბიუჯეტო!Q154+საბიუჯეტო!Q268+საბიუჯეტო!Q275</f>
        <v>0</v>
      </c>
      <c r="I30" s="6"/>
      <c r="J30" s="45" t="s">
        <v>19</v>
      </c>
      <c r="K30" s="45" t="s">
        <v>19</v>
      </c>
      <c r="L30" s="56"/>
      <c r="M30" s="102"/>
    </row>
    <row r="31" spans="1:13" ht="21" customHeight="1">
      <c r="A31" s="54">
        <v>25</v>
      </c>
      <c r="B31" s="19">
        <v>32400000</v>
      </c>
      <c r="C31" s="4" t="s">
        <v>290</v>
      </c>
      <c r="D31" s="6">
        <f>საბიუჯეტო!D64+საბიუჯეტო!D127</f>
        <v>400</v>
      </c>
      <c r="E31" s="6">
        <f>საბიუჯეტო!H64+საბიუჯეტო!H127</f>
        <v>0</v>
      </c>
      <c r="F31" s="6">
        <f>საბიუჯეტო!K64+საბიუჯეტო!K127</f>
        <v>0</v>
      </c>
      <c r="G31" s="6">
        <f>საბიუჯეტო!N64+საბიუჯეტო!N127</f>
        <v>0</v>
      </c>
      <c r="H31" s="6">
        <f>საბიუჯეტო!Q64+საბიუჯეტო!Q127</f>
        <v>0</v>
      </c>
      <c r="I31" s="6"/>
      <c r="J31" s="45" t="s">
        <v>19</v>
      </c>
      <c r="K31" s="45" t="s">
        <v>19</v>
      </c>
      <c r="L31" s="56"/>
      <c r="M31" s="102"/>
    </row>
    <row r="32" spans="1:13" ht="33.75" customHeight="1">
      <c r="A32" s="54">
        <v>26</v>
      </c>
      <c r="B32" s="19">
        <v>32500000</v>
      </c>
      <c r="C32" s="4" t="s">
        <v>34</v>
      </c>
      <c r="D32" s="6">
        <f>საბიუჯეტო!D60+საბიუჯეტო!D276</f>
        <v>1000</v>
      </c>
      <c r="E32" s="6">
        <f>საბიუჯეტო!H60+საბიუჯეტო!H276</f>
        <v>0</v>
      </c>
      <c r="F32" s="6">
        <f>საბიუჯეტო!K60+საბიუჯეტო!K276</f>
        <v>0</v>
      </c>
      <c r="G32" s="6">
        <f>საბიუჯეტო!N60+საბიუჯეტო!N276</f>
        <v>0</v>
      </c>
      <c r="H32" s="6">
        <f>საბიუჯეტო!Q60+საბიუჯეტო!Q276</f>
        <v>0</v>
      </c>
      <c r="I32" s="6"/>
      <c r="J32" s="45" t="s">
        <v>19</v>
      </c>
      <c r="K32" s="45" t="s">
        <v>19</v>
      </c>
      <c r="L32" s="55"/>
      <c r="M32" s="102"/>
    </row>
    <row r="33" spans="1:13" ht="21.75" customHeight="1">
      <c r="A33" s="54">
        <v>27</v>
      </c>
      <c r="B33" s="19">
        <v>33100000</v>
      </c>
      <c r="C33" s="4" t="s">
        <v>35</v>
      </c>
      <c r="D33" s="6">
        <f>საბიუჯეტო!D155+საბიუჯეტო!D169+საბიუჯეტო!D277+საბიუჯეტო!D81+საბიუჯეტო!D126</f>
        <v>343100</v>
      </c>
      <c r="E33" s="6">
        <f>საბიუჯეტო!H155+საბიუჯეტო!H169+საბიუჯეტო!H277+საბიუჯეტო!H81+საბიუჯეტო!H126</f>
        <v>0</v>
      </c>
      <c r="F33" s="6">
        <f>საბიუჯეტო!K155+საბიუჯეტო!K169+საბიუჯეტო!K277+საბიუჯეტო!K81+საბიუჯეტო!K126</f>
        <v>0</v>
      </c>
      <c r="G33" s="6">
        <f>საბიუჯეტო!N155+საბიუჯეტო!N169+საბიუჯეტო!N277+საბიუჯეტო!N81+საბიუჯეტო!N126</f>
        <v>0</v>
      </c>
      <c r="H33" s="6">
        <f>საბიუჯეტო!Q155+საბიუჯეტო!Q169+საბიუჯეტო!Q277+საბიუჯეტო!Q81+საბიუჯეტო!Q126</f>
        <v>0</v>
      </c>
      <c r="I33" s="6"/>
      <c r="J33" s="45" t="s">
        <v>19</v>
      </c>
      <c r="K33" s="45" t="s">
        <v>19</v>
      </c>
      <c r="L33" s="57"/>
      <c r="M33" s="102"/>
    </row>
    <row r="34" spans="1:13" ht="25.5" customHeight="1">
      <c r="A34" s="54">
        <v>28</v>
      </c>
      <c r="B34" s="19">
        <v>33600000</v>
      </c>
      <c r="C34" s="4" t="s">
        <v>36</v>
      </c>
      <c r="D34" s="6">
        <f>საბიუჯეტო!D156</f>
        <v>544900</v>
      </c>
      <c r="E34" s="6">
        <f>საბიუჯეტო!H156</f>
        <v>0</v>
      </c>
      <c r="F34" s="6">
        <f>საბიუჯეტო!K156</f>
        <v>0</v>
      </c>
      <c r="G34" s="6">
        <f>საბიუჯეტო!N156</f>
        <v>0</v>
      </c>
      <c r="H34" s="6">
        <f>საბიუჯეტო!Q156</f>
        <v>0</v>
      </c>
      <c r="I34" s="6"/>
      <c r="J34" s="45" t="s">
        <v>19</v>
      </c>
      <c r="K34" s="45" t="s">
        <v>19</v>
      </c>
      <c r="L34" s="57"/>
      <c r="M34" s="102"/>
    </row>
    <row r="35" spans="1:13" ht="22.5" customHeight="1">
      <c r="A35" s="54">
        <v>29</v>
      </c>
      <c r="B35" s="19">
        <v>33700000</v>
      </c>
      <c r="C35" s="4" t="s">
        <v>38</v>
      </c>
      <c r="D35" s="6">
        <f>საბიუჯეტო!D114+საბიუჯეტო!D167</f>
        <v>31100</v>
      </c>
      <c r="E35" s="6">
        <f>საბიუჯეტო!H114+საბიუჯეტო!H167</f>
        <v>0</v>
      </c>
      <c r="F35" s="6">
        <f>საბიუჯეტო!K114+საბიუჯეტო!K167</f>
        <v>0</v>
      </c>
      <c r="G35" s="6">
        <f>საბიუჯეტო!N114+საბიუჯეტო!N167</f>
        <v>0</v>
      </c>
      <c r="H35" s="6">
        <f>საბიუჯეტო!Q114+საბიუჯეტო!Q167</f>
        <v>0</v>
      </c>
      <c r="I35" s="6"/>
      <c r="J35" s="45" t="s">
        <v>19</v>
      </c>
      <c r="K35" s="45" t="s">
        <v>19</v>
      </c>
      <c r="L35" s="55"/>
      <c r="M35" s="102"/>
    </row>
    <row r="36" spans="1:13" ht="36.75" customHeight="1">
      <c r="A36" s="54">
        <v>30</v>
      </c>
      <c r="B36" s="19">
        <v>34900000</v>
      </c>
      <c r="C36" s="4" t="s">
        <v>37</v>
      </c>
      <c r="D36" s="6">
        <f>საბიუჯეტო!D158+საბიუჯეტო!D216+საბიუჯეტო!D257</f>
        <v>4800</v>
      </c>
      <c r="E36" s="6">
        <f>საბიუჯეტო!H158+საბიუჯეტო!H216+საბიუჯეტო!H257</f>
        <v>0</v>
      </c>
      <c r="F36" s="6">
        <f>საბიუჯეტო!K158+საბიუჯეტო!K216+საბიუჯეტო!K257</f>
        <v>0</v>
      </c>
      <c r="G36" s="6">
        <f>საბიუჯეტო!N158+საბიუჯეტო!N216+საბიუჯეტო!N257</f>
        <v>0</v>
      </c>
      <c r="H36" s="6">
        <f>საბიუჯეტო!Q158+საბიუჯეტო!Q216+საბიუჯეტო!Q257</f>
        <v>0</v>
      </c>
      <c r="I36" s="6"/>
      <c r="J36" s="45" t="s">
        <v>19</v>
      </c>
      <c r="K36" s="45" t="s">
        <v>19</v>
      </c>
      <c r="L36" s="57"/>
      <c r="M36" s="102"/>
    </row>
    <row r="37" spans="1:13" ht="48" customHeight="1">
      <c r="A37" s="54">
        <v>31</v>
      </c>
      <c r="B37" s="19">
        <v>35100000</v>
      </c>
      <c r="C37" s="4" t="s">
        <v>296</v>
      </c>
      <c r="D37" s="6">
        <f>საბიუჯეტო!D73+საბიუჯეტო!D205+საბიუჯეტო!D220</f>
        <v>1500</v>
      </c>
      <c r="E37" s="6">
        <f>საბიუჯეტო!H73+საბიუჯეტო!H205+საბიუჯეტო!H220</f>
        <v>0</v>
      </c>
      <c r="F37" s="6">
        <f>საბიუჯეტო!K73+საბიუჯეტო!K205+საბიუჯეტო!K220</f>
        <v>0</v>
      </c>
      <c r="G37" s="6">
        <f>საბიუჯეტო!N73+საბიუჯეტო!N205+საბიუჯეტო!N220</f>
        <v>0</v>
      </c>
      <c r="H37" s="6">
        <f>საბიუჯეტო!Q73+საბიუჯეტო!Q205+საბიუჯეტო!Q220</f>
        <v>0</v>
      </c>
      <c r="I37" s="6"/>
      <c r="J37" s="45" t="s">
        <v>19</v>
      </c>
      <c r="K37" s="45" t="s">
        <v>19</v>
      </c>
      <c r="L37" s="57"/>
      <c r="M37" s="102"/>
    </row>
    <row r="38" spans="1:13" ht="36" customHeight="1">
      <c r="A38" s="54">
        <v>32</v>
      </c>
      <c r="B38" s="19">
        <v>35800000</v>
      </c>
      <c r="C38" s="4" t="s">
        <v>39</v>
      </c>
      <c r="D38" s="6">
        <f>საბიუჯეტო!D223</f>
        <v>500</v>
      </c>
      <c r="E38" s="6">
        <f>საბიუჯეტო!H223</f>
        <v>0</v>
      </c>
      <c r="F38" s="6">
        <f>საბიუჯეტო!K223</f>
        <v>0</v>
      </c>
      <c r="G38" s="6">
        <f>საბიუჯეტო!N223</f>
        <v>0</v>
      </c>
      <c r="H38" s="6">
        <f>საბიუჯეტო!Q223</f>
        <v>0</v>
      </c>
      <c r="I38" s="6"/>
      <c r="J38" s="45" t="s">
        <v>19</v>
      </c>
      <c r="K38" s="45" t="s">
        <v>19</v>
      </c>
      <c r="L38" s="58"/>
      <c r="M38" s="102"/>
    </row>
    <row r="39" spans="1:13" ht="36" customHeight="1">
      <c r="A39" s="54">
        <v>33</v>
      </c>
      <c r="B39" s="19">
        <v>37500000</v>
      </c>
      <c r="C39" s="4" t="s">
        <v>396</v>
      </c>
      <c r="D39" s="6">
        <f>საბიუჯეტო!D146+საბიუჯეტო!D225</f>
        <v>5000</v>
      </c>
      <c r="E39" s="6">
        <f>საბიუჯეტო!H146</f>
        <v>0</v>
      </c>
      <c r="F39" s="6">
        <f>საბიუჯეტო!K146</f>
        <v>0</v>
      </c>
      <c r="G39" s="6">
        <f>საბიუჯეტო!N146</f>
        <v>0</v>
      </c>
      <c r="H39" s="6">
        <f>საბიუჯეტო!Q146</f>
        <v>0</v>
      </c>
      <c r="I39" s="6"/>
      <c r="J39" s="45" t="s">
        <v>19</v>
      </c>
      <c r="K39" s="45" t="s">
        <v>19</v>
      </c>
      <c r="L39" s="58"/>
      <c r="M39" s="102"/>
    </row>
    <row r="40" spans="1:13" ht="36" customHeight="1">
      <c r="A40" s="54">
        <v>34</v>
      </c>
      <c r="B40" s="19">
        <v>38400000</v>
      </c>
      <c r="C40" s="4" t="s">
        <v>397</v>
      </c>
      <c r="D40" s="6">
        <f>საბიუჯეტო!D97+საბიუჯეტო!D157</f>
        <v>4000</v>
      </c>
      <c r="E40" s="6">
        <f>საბიუჯეტო!H97+საბიუჯეტო!H157</f>
        <v>0</v>
      </c>
      <c r="F40" s="6">
        <f>საბიუჯეტო!K97+საბიუჯეტო!K157</f>
        <v>0</v>
      </c>
      <c r="G40" s="6">
        <f>საბიუჯეტო!N97+საბიუჯეტო!N157</f>
        <v>0</v>
      </c>
      <c r="H40" s="6">
        <f>საბიუჯეტო!Q97+საბიუჯეტო!Q157</f>
        <v>0</v>
      </c>
      <c r="I40" s="6"/>
      <c r="J40" s="45" t="s">
        <v>19</v>
      </c>
      <c r="K40" s="45" t="s">
        <v>19</v>
      </c>
      <c r="L40" s="58"/>
      <c r="M40" s="102"/>
    </row>
    <row r="41" spans="1:13" ht="36" customHeight="1">
      <c r="A41" s="54">
        <v>35</v>
      </c>
      <c r="B41" s="19">
        <v>38600000</v>
      </c>
      <c r="C41" s="4" t="s">
        <v>398</v>
      </c>
      <c r="D41" s="6">
        <f>საბიუჯეტო!D58+საბიუჯეტო!D274+საბიუჯეტო!D278</f>
        <v>2000</v>
      </c>
      <c r="E41" s="6">
        <f>საბიუჯეტო!H58+საბიუჯეტო!H274+საბიუჯეტო!H278</f>
        <v>0</v>
      </c>
      <c r="F41" s="6">
        <f>საბიუჯეტო!K58+საბიუჯეტო!K274+საბიუჯეტო!K278</f>
        <v>0</v>
      </c>
      <c r="G41" s="6">
        <f>საბიუჯეტო!N58+საბიუჯეტო!N274+საბიუჯეტო!N278</f>
        <v>0</v>
      </c>
      <c r="H41" s="6">
        <f>საბიუჯეტო!Q58+საბიუჯეტო!Q274+საბიუჯეტო!Q278</f>
        <v>0</v>
      </c>
      <c r="I41" s="6"/>
      <c r="J41" s="45" t="s">
        <v>19</v>
      </c>
      <c r="K41" s="45" t="s">
        <v>19</v>
      </c>
      <c r="L41" s="58"/>
      <c r="M41" s="102"/>
    </row>
    <row r="42" spans="1:13">
      <c r="A42" s="54">
        <v>36</v>
      </c>
      <c r="B42" s="19">
        <v>39100000</v>
      </c>
      <c r="C42" s="4" t="s">
        <v>40</v>
      </c>
      <c r="D42" s="6">
        <f>საბიუჯეტო!D75+საბიუჯეტო!D76+საბიუჯეტო!D279+საბიუჯეტო!D280</f>
        <v>9000</v>
      </c>
      <c r="E42" s="6">
        <f>საბიუჯეტო!H75+საბიუჯეტო!H76+საბიუჯეტო!H279+საბიუჯეტო!H280</f>
        <v>0</v>
      </c>
      <c r="F42" s="6">
        <f>საბიუჯეტო!K75+საბიუჯეტო!K76+საბიუჯეტო!K279+საბიუჯეტო!K280</f>
        <v>0</v>
      </c>
      <c r="G42" s="6">
        <f>საბიუჯეტო!N75+საბიუჯეტო!N76+საბიუჯეტო!N279+საბიუჯეტო!N280</f>
        <v>0</v>
      </c>
      <c r="H42" s="6">
        <f>საბიუჯეტო!Q75+საბიუჯეტო!Q76+საბიუჯეტო!Q279+საბიუჯეტო!Q280</f>
        <v>0</v>
      </c>
      <c r="I42" s="6"/>
      <c r="J42" s="45" t="s">
        <v>19</v>
      </c>
      <c r="K42" s="45" t="s">
        <v>19</v>
      </c>
      <c r="L42" s="55"/>
      <c r="M42" s="102"/>
    </row>
    <row r="43" spans="1:13">
      <c r="A43" s="54">
        <v>37</v>
      </c>
      <c r="B43" s="19">
        <v>39200000</v>
      </c>
      <c r="C43" s="4" t="s">
        <v>41</v>
      </c>
      <c r="D43" s="6">
        <f>საბიუჯეტო!D83+საბიუჯეტო!D98</f>
        <v>1500</v>
      </c>
      <c r="E43" s="6">
        <f>საბიუჯეტო!H98</f>
        <v>0</v>
      </c>
      <c r="F43" s="6">
        <f>საბიუჯეტო!K98</f>
        <v>0</v>
      </c>
      <c r="G43" s="6">
        <f>საბიუჯეტო!N98</f>
        <v>0</v>
      </c>
      <c r="H43" s="6">
        <f>საბიუჯეტო!Q98</f>
        <v>0</v>
      </c>
      <c r="I43" s="6"/>
      <c r="J43" s="45" t="s">
        <v>19</v>
      </c>
      <c r="K43" s="45" t="s">
        <v>19</v>
      </c>
      <c r="L43" s="55"/>
      <c r="M43" s="102"/>
    </row>
    <row r="44" spans="1:13">
      <c r="A44" s="54">
        <v>38</v>
      </c>
      <c r="B44" s="19">
        <v>39500000</v>
      </c>
      <c r="C44" s="4" t="s">
        <v>42</v>
      </c>
      <c r="D44" s="6">
        <f>საბიუჯეტო!D82+საბიუჯეტო!D99+საბიუჯეტო!D115+საბიუჯეტო!D168</f>
        <v>21000</v>
      </c>
      <c r="E44" s="6">
        <f>საბიუჯეტო!H82+საბიუჯეტო!H99+საბიუჯეტო!H115+საბიუჯეტო!H168</f>
        <v>0</v>
      </c>
      <c r="F44" s="6">
        <f>საბიუჯეტო!K82+საბიუჯეტო!K99+საბიუჯეტო!K115+საბიუჯეტო!K168</f>
        <v>0</v>
      </c>
      <c r="G44" s="6">
        <f>საბიუჯეტო!N82+საბიუჯეტო!N99+საბიუჯეტო!N115+საბიუჯეტო!N168</f>
        <v>0</v>
      </c>
      <c r="H44" s="6">
        <f>საბიუჯეტო!Q82+საბიუჯეტო!Q99+საბიუჯეტო!Q115+საბიუჯეტო!Q168</f>
        <v>0</v>
      </c>
      <c r="I44" s="6"/>
      <c r="J44" s="45" t="s">
        <v>19</v>
      </c>
      <c r="K44" s="45" t="s">
        <v>19</v>
      </c>
      <c r="L44" s="55"/>
      <c r="M44" s="102"/>
    </row>
    <row r="45" spans="1:13">
      <c r="A45" s="54">
        <v>39</v>
      </c>
      <c r="B45" s="19">
        <v>39700000</v>
      </c>
      <c r="C45" s="4" t="s">
        <v>43</v>
      </c>
      <c r="D45" s="6">
        <f>საბიუჯეტო!D66+საბიუჯეტო!D72+საბიუჯეტო!D78+საბიუჯეტო!D269</f>
        <v>1000</v>
      </c>
      <c r="E45" s="6">
        <f>საბიუჯეტო!H52+საბიუჯეტო!H72+საბიუჯეტო!H78+საბიუჯეტო!H269</f>
        <v>0</v>
      </c>
      <c r="F45" s="6">
        <f>საბიუჯეტო!K52+საბიუჯეტო!K72+საბიუჯეტო!K78+საბიუჯეტო!K269</f>
        <v>0</v>
      </c>
      <c r="G45" s="6">
        <f>საბიუჯეტო!N52+საბიუჯეტო!N72+საბიუჯეტო!N78+საბიუჯეტო!N269</f>
        <v>0</v>
      </c>
      <c r="H45" s="6">
        <f>საბიუჯეტო!Q52+საბიუჯეტო!Q72+საბიუჯეტო!Q78+საბიუჯეტო!Q269</f>
        <v>0</v>
      </c>
      <c r="I45" s="6"/>
      <c r="J45" s="45" t="s">
        <v>19</v>
      </c>
      <c r="K45" s="45" t="s">
        <v>19</v>
      </c>
      <c r="L45" s="55"/>
      <c r="M45" s="102"/>
    </row>
    <row r="46" spans="1:13">
      <c r="A46" s="54">
        <v>40</v>
      </c>
      <c r="B46" s="19">
        <v>39800000</v>
      </c>
      <c r="C46" s="4" t="s">
        <v>44</v>
      </c>
      <c r="D46" s="6">
        <f>საბიუჯეტო!D100+საბიუჯეტო!D112</f>
        <v>5000</v>
      </c>
      <c r="E46" s="6">
        <f>საბიუჯეტო!H112</f>
        <v>0</v>
      </c>
      <c r="F46" s="6">
        <f>საბიუჯეტო!K112</f>
        <v>0</v>
      </c>
      <c r="G46" s="6">
        <f>საბიუჯეტო!N112</f>
        <v>0</v>
      </c>
      <c r="H46" s="6">
        <f>საბიუჯეტო!Q112</f>
        <v>0</v>
      </c>
      <c r="I46" s="6"/>
      <c r="J46" s="45" t="s">
        <v>19</v>
      </c>
      <c r="K46" s="45" t="s">
        <v>19</v>
      </c>
      <c r="L46" s="55"/>
      <c r="M46" s="102"/>
    </row>
    <row r="47" spans="1:13">
      <c r="A47" s="54">
        <v>41</v>
      </c>
      <c r="B47" s="19">
        <v>41100000</v>
      </c>
      <c r="C47" s="4" t="s">
        <v>429</v>
      </c>
      <c r="D47" s="6">
        <f>საბიუჯეტო!D148</f>
        <v>1344</v>
      </c>
      <c r="E47" s="6">
        <f>საბიუჯეტო!H148</f>
        <v>0</v>
      </c>
      <c r="F47" s="6">
        <f>საბიუჯეტო!K148</f>
        <v>0</v>
      </c>
      <c r="G47" s="6">
        <f>საბიუჯეტო!N148</f>
        <v>0</v>
      </c>
      <c r="H47" s="6">
        <f>საბიუჯეტო!Q148</f>
        <v>0</v>
      </c>
      <c r="I47" s="6"/>
      <c r="J47" s="45" t="s">
        <v>19</v>
      </c>
      <c r="K47" s="45" t="s">
        <v>19</v>
      </c>
      <c r="L47" s="55"/>
      <c r="M47" s="102"/>
    </row>
    <row r="48" spans="1:13" ht="34.5" customHeight="1">
      <c r="A48" s="54">
        <v>42</v>
      </c>
      <c r="B48" s="19">
        <v>42100000</v>
      </c>
      <c r="C48" s="4" t="s">
        <v>8</v>
      </c>
      <c r="D48" s="6">
        <f>საბიუჯეტო!D70+საბიუჯეტო!D284+საბიუჯეტო!D68</f>
        <v>1000</v>
      </c>
      <c r="E48" s="6">
        <f>საბიუჯეტო!H70+საბიუჯეტო!H284+საბიუჯეტო!H68</f>
        <v>0</v>
      </c>
      <c r="F48" s="6">
        <f>საბიუჯეტო!K70+საბიუჯეტო!K284+საბიუჯეტო!K68</f>
        <v>0</v>
      </c>
      <c r="G48" s="6">
        <f>საბიუჯეტო!N70+საბიუჯეტო!N284+საბიუჯეტო!N68</f>
        <v>0</v>
      </c>
      <c r="H48" s="6">
        <f>საბიუჯეტო!Q70+საბიუჯეტო!Q284+საბიუჯეტო!Q68</f>
        <v>0</v>
      </c>
      <c r="I48" s="6"/>
      <c r="J48" s="45" t="s">
        <v>19</v>
      </c>
      <c r="K48" s="45" t="s">
        <v>19</v>
      </c>
      <c r="L48" s="55"/>
      <c r="M48" s="102"/>
    </row>
    <row r="49" spans="1:13" ht="25.5">
      <c r="A49" s="54">
        <v>43</v>
      </c>
      <c r="B49" s="19">
        <v>42500000</v>
      </c>
      <c r="C49" s="4" t="s">
        <v>287</v>
      </c>
      <c r="D49" s="6">
        <f>საბიუჯეტო!D62+საბიუჯეტო!D123+საბიუჯეტო!D287</f>
        <v>10000</v>
      </c>
      <c r="E49" s="6">
        <f>საბიუჯეტო!H62+საბიუჯეტო!H287</f>
        <v>0</v>
      </c>
      <c r="F49" s="6">
        <f>საბიუჯეტო!K62+საბიუჯეტო!K287</f>
        <v>0</v>
      </c>
      <c r="G49" s="6">
        <f>საბიუჯეტო!N62+საბიუჯეტო!N287</f>
        <v>0</v>
      </c>
      <c r="H49" s="6">
        <f>საბიუჯეტო!Q62+საბიუჯეტო!Q287</f>
        <v>0</v>
      </c>
      <c r="I49" s="6"/>
      <c r="J49" s="45" t="s">
        <v>19</v>
      </c>
      <c r="K49" s="45" t="s">
        <v>19</v>
      </c>
      <c r="L49" s="55"/>
      <c r="M49" s="102"/>
    </row>
    <row r="50" spans="1:13">
      <c r="A50" s="54">
        <v>44</v>
      </c>
      <c r="B50" s="19">
        <v>42600000</v>
      </c>
      <c r="C50" s="4" t="s">
        <v>404</v>
      </c>
      <c r="D50" s="6">
        <f>საბიუჯეტო!D71</f>
        <v>1500</v>
      </c>
      <c r="E50" s="6">
        <f>საბიუჯეტო!H71</f>
        <v>0</v>
      </c>
      <c r="F50" s="6">
        <f>საბიუჯეტო!K71</f>
        <v>0</v>
      </c>
      <c r="G50" s="6">
        <f>საბიუჯეტო!N71</f>
        <v>0</v>
      </c>
      <c r="H50" s="6">
        <f>საბიუჯეტო!Q71</f>
        <v>0</v>
      </c>
      <c r="I50" s="6"/>
      <c r="J50" s="45" t="s">
        <v>19</v>
      </c>
      <c r="K50" s="45" t="s">
        <v>19</v>
      </c>
      <c r="L50" s="55"/>
      <c r="M50" s="102"/>
    </row>
    <row r="51" spans="1:13" ht="25.5">
      <c r="A51" s="54">
        <v>45</v>
      </c>
      <c r="B51" s="19">
        <v>44100000</v>
      </c>
      <c r="C51" s="4" t="s">
        <v>45</v>
      </c>
      <c r="D51" s="6">
        <f>საბიუჯეტო!D103</f>
        <v>500</v>
      </c>
      <c r="E51" s="6">
        <f>საბიუჯეტო!H103</f>
        <v>0</v>
      </c>
      <c r="F51" s="6">
        <f>საბიუჯეტო!K103</f>
        <v>0</v>
      </c>
      <c r="G51" s="6">
        <f>საბიუჯეტო!N103</f>
        <v>0</v>
      </c>
      <c r="H51" s="6">
        <f>საბიუჯეტო!Q103</f>
        <v>0</v>
      </c>
      <c r="I51" s="6"/>
      <c r="J51" s="45" t="s">
        <v>19</v>
      </c>
      <c r="K51" s="45" t="s">
        <v>19</v>
      </c>
      <c r="L51" s="56"/>
      <c r="M51" s="102"/>
    </row>
    <row r="52" spans="1:13">
      <c r="A52" s="54">
        <v>46</v>
      </c>
      <c r="B52" s="19">
        <v>44200000</v>
      </c>
      <c r="C52" s="4" t="s">
        <v>46</v>
      </c>
      <c r="D52" s="6">
        <f>საბიუჯეტო!D104+საბიუჯეტო!D283</f>
        <v>1000</v>
      </c>
      <c r="E52" s="6">
        <f>საბიუჯეტო!H104+საბიუჯეტო!H283</f>
        <v>0</v>
      </c>
      <c r="F52" s="6">
        <f>საბიუჯეტო!K104+საბიუჯეტო!K283</f>
        <v>0</v>
      </c>
      <c r="G52" s="6">
        <f>საბიუჯეტო!N104+საბიუჯეტო!N283</f>
        <v>0</v>
      </c>
      <c r="H52" s="6">
        <f>საბიუჯეტო!Q104+საბიუჯეტო!Q283</f>
        <v>0</v>
      </c>
      <c r="I52" s="6"/>
      <c r="J52" s="45" t="s">
        <v>19</v>
      </c>
      <c r="K52" s="45" t="s">
        <v>19</v>
      </c>
      <c r="L52" s="58"/>
      <c r="M52" s="102"/>
    </row>
    <row r="53" spans="1:13" ht="35.25" customHeight="1">
      <c r="A53" s="54">
        <v>47</v>
      </c>
      <c r="B53" s="19">
        <v>44500000</v>
      </c>
      <c r="C53" s="4" t="s">
        <v>47</v>
      </c>
      <c r="D53" s="6">
        <f>საბიუჯეტო!D106</f>
        <v>1500</v>
      </c>
      <c r="E53" s="6">
        <f>საბიუჯეტო!H106</f>
        <v>0</v>
      </c>
      <c r="F53" s="6">
        <f>საბიუჯეტო!K106</f>
        <v>0</v>
      </c>
      <c r="G53" s="6">
        <f>საბიუჯეტო!N106</f>
        <v>0</v>
      </c>
      <c r="H53" s="6">
        <f>საბიუჯეტო!Q106</f>
        <v>0</v>
      </c>
      <c r="I53" s="6"/>
      <c r="J53" s="45" t="s">
        <v>19</v>
      </c>
      <c r="K53" s="45" t="s">
        <v>19</v>
      </c>
      <c r="L53" s="55"/>
      <c r="M53" s="102"/>
    </row>
    <row r="54" spans="1:13" ht="35.25" customHeight="1">
      <c r="A54" s="54">
        <v>48</v>
      </c>
      <c r="B54" s="19">
        <v>45300000</v>
      </c>
      <c r="C54" s="4" t="s">
        <v>406</v>
      </c>
      <c r="D54" s="6">
        <f>საბიუჯეტო!D254</f>
        <v>17000</v>
      </c>
      <c r="E54" s="6">
        <f>საბიუჯეტო!H254</f>
        <v>0</v>
      </c>
      <c r="F54" s="6">
        <f>საბიუჯეტო!K254</f>
        <v>0</v>
      </c>
      <c r="G54" s="6">
        <f>საბიუჯეტო!N254</f>
        <v>0</v>
      </c>
      <c r="H54" s="6">
        <f>საბიუჯეტო!Q254</f>
        <v>0</v>
      </c>
      <c r="I54" s="6"/>
      <c r="J54" s="45" t="s">
        <v>19</v>
      </c>
      <c r="K54" s="45" t="s">
        <v>19</v>
      </c>
      <c r="L54" s="55"/>
      <c r="M54" s="102"/>
    </row>
    <row r="55" spans="1:13" ht="21.75" customHeight="1">
      <c r="A55" s="54">
        <v>49</v>
      </c>
      <c r="B55" s="19">
        <v>45400000</v>
      </c>
      <c r="C55" s="4" t="s">
        <v>291</v>
      </c>
      <c r="D55" s="6">
        <f>საბიუჯეტო!D255</f>
        <v>0</v>
      </c>
      <c r="E55" s="6">
        <f>საბიუჯეტო!H255</f>
        <v>0</v>
      </c>
      <c r="F55" s="6">
        <f>საბიუჯეტო!K255</f>
        <v>0</v>
      </c>
      <c r="G55" s="6">
        <f>საბიუჯეტო!N255</f>
        <v>0</v>
      </c>
      <c r="H55" s="6">
        <f>საბიუჯეტო!Q255</f>
        <v>0</v>
      </c>
      <c r="I55" s="6"/>
      <c r="J55" s="45" t="s">
        <v>19</v>
      </c>
      <c r="K55" s="45" t="s">
        <v>19</v>
      </c>
      <c r="L55" s="55"/>
      <c r="M55" s="102"/>
    </row>
    <row r="56" spans="1:13" ht="55.5" customHeight="1">
      <c r="A56" s="54">
        <v>50</v>
      </c>
      <c r="B56" s="19">
        <v>50100000</v>
      </c>
      <c r="C56" s="4" t="s">
        <v>399</v>
      </c>
      <c r="D56" s="6">
        <f>საბიუჯეტო!D176+საბიუჯეტო!D177</f>
        <v>2500</v>
      </c>
      <c r="E56" s="6">
        <f>საბიუჯეტო!H176+საბიუჯეტო!H177</f>
        <v>0</v>
      </c>
      <c r="F56" s="6">
        <f>საბიუჯეტო!K176+საბიუჯეტო!K177</f>
        <v>0</v>
      </c>
      <c r="G56" s="6">
        <f>საბიუჯეტო!N176+საბიუჯეტო!N177</f>
        <v>0</v>
      </c>
      <c r="H56" s="6">
        <f>საბიუჯეტო!Q176+საბიუჯეტო!Q177</f>
        <v>0</v>
      </c>
      <c r="I56" s="6"/>
      <c r="J56" s="45" t="s">
        <v>19</v>
      </c>
      <c r="K56" s="45" t="s">
        <v>19</v>
      </c>
      <c r="L56" s="55"/>
      <c r="M56" s="102"/>
    </row>
    <row r="57" spans="1:13" ht="45" customHeight="1">
      <c r="A57" s="54">
        <v>51</v>
      </c>
      <c r="B57" s="19">
        <v>50300000</v>
      </c>
      <c r="C57" s="4" t="s">
        <v>48</v>
      </c>
      <c r="D57" s="6">
        <f>საბიუჯეტო!D55+საბიუჯეტო!D120+საბიუჯეტო!D128</f>
        <v>8000</v>
      </c>
      <c r="E57" s="6">
        <f>საბიუჯეტო!H55+საბიუჯეტო!H120+საბიუჯეტო!H128</f>
        <v>0</v>
      </c>
      <c r="F57" s="6">
        <f>საბიუჯეტო!K55+საბიუჯეტო!K120+საბიუჯეტო!K128</f>
        <v>0</v>
      </c>
      <c r="G57" s="6">
        <f>საბიუჯეტო!N55+საბიუჯეტო!N120+საბიუჯეტო!N128</f>
        <v>0</v>
      </c>
      <c r="H57" s="6">
        <f>საბიუჯეტო!Q55+საბიუჯეტო!Q120+საბიუჯეტო!Q128</f>
        <v>0</v>
      </c>
      <c r="I57" s="6"/>
      <c r="J57" s="45" t="s">
        <v>19</v>
      </c>
      <c r="K57" s="45" t="s">
        <v>19</v>
      </c>
      <c r="L57" s="58"/>
      <c r="M57" s="102"/>
    </row>
    <row r="58" spans="1:13" ht="38.25" customHeight="1">
      <c r="A58" s="54">
        <v>52</v>
      </c>
      <c r="B58" s="19">
        <v>50400000</v>
      </c>
      <c r="C58" s="4" t="s">
        <v>49</v>
      </c>
      <c r="D58" s="6">
        <f>საბიუჯეტო!D119+საბიუჯეტო!D159</f>
        <v>2000</v>
      </c>
      <c r="E58" s="6">
        <f>საბიუჯეტო!H119+საბიუჯეტო!H159</f>
        <v>0</v>
      </c>
      <c r="F58" s="6">
        <f>საბიუჯეტო!K119+საბიუჯეტო!K159</f>
        <v>0</v>
      </c>
      <c r="G58" s="6">
        <f>საბიუჯეტო!N119+საბიუჯეტო!N159</f>
        <v>0</v>
      </c>
      <c r="H58" s="6">
        <f>საბიუჯეტო!Q119+საბიუჯეტო!Q159</f>
        <v>0</v>
      </c>
      <c r="I58" s="6"/>
      <c r="J58" s="45" t="s">
        <v>19</v>
      </c>
      <c r="K58" s="45" t="s">
        <v>19</v>
      </c>
      <c r="L58" s="55"/>
      <c r="M58" s="102"/>
    </row>
    <row r="59" spans="1:13" ht="52.5" customHeight="1">
      <c r="A59" s="54">
        <v>53</v>
      </c>
      <c r="B59" s="19">
        <v>50500000</v>
      </c>
      <c r="C59" s="4" t="s">
        <v>50</v>
      </c>
      <c r="D59" s="6">
        <f>საბიუჯეტო!D121+საბიუჯეტო!D178</f>
        <v>1500</v>
      </c>
      <c r="E59" s="6">
        <f>საბიუჯეტო!H121+საბიუჯეტო!H178</f>
        <v>0</v>
      </c>
      <c r="F59" s="6">
        <f>საბიუჯეტო!K121+საბიუჯეტო!K178</f>
        <v>0</v>
      </c>
      <c r="G59" s="6">
        <f>საბიუჯეტო!N121+საბიუჯეტო!N178</f>
        <v>0</v>
      </c>
      <c r="H59" s="6">
        <f>საბიუჯეტო!Q121+საბიუჯეტო!Q178</f>
        <v>0</v>
      </c>
      <c r="I59" s="6"/>
      <c r="J59" s="45" t="s">
        <v>19</v>
      </c>
      <c r="K59" s="45" t="s">
        <v>19</v>
      </c>
      <c r="L59" s="55"/>
      <c r="M59" s="102"/>
    </row>
    <row r="60" spans="1:13" ht="35.25" customHeight="1">
      <c r="A60" s="54">
        <v>54</v>
      </c>
      <c r="B60" s="19">
        <v>50700000</v>
      </c>
      <c r="C60" s="4" t="s">
        <v>51</v>
      </c>
      <c r="D60" s="6">
        <f>საბიუჯეტო!D122+საბიუჯეტო!D256</f>
        <v>1000</v>
      </c>
      <c r="E60" s="6">
        <f>საბიუჯეტო!H122+საბიუჯეტო!H256</f>
        <v>0</v>
      </c>
      <c r="F60" s="6">
        <f>საბიუჯეტო!K122+საბიუჯეტო!K256</f>
        <v>0</v>
      </c>
      <c r="G60" s="6">
        <f>საბიუჯეტო!N122+საბიუჯეტო!N256</f>
        <v>0</v>
      </c>
      <c r="H60" s="6">
        <f>საბიუჯეტო!Q122+საბიუჯეტო!Q256</f>
        <v>0</v>
      </c>
      <c r="I60" s="6"/>
      <c r="J60" s="45" t="s">
        <v>19</v>
      </c>
      <c r="K60" s="45" t="s">
        <v>19</v>
      </c>
      <c r="L60" s="55"/>
      <c r="M60" s="102"/>
    </row>
    <row r="61" spans="1:13">
      <c r="A61" s="54">
        <v>55</v>
      </c>
      <c r="B61" s="19">
        <v>51900000</v>
      </c>
      <c r="C61" s="4" t="s">
        <v>292</v>
      </c>
      <c r="D61" s="6">
        <f>საბიუჯეტო!D125</f>
        <v>750</v>
      </c>
      <c r="E61" s="6">
        <f>საბიუჯეტო!H125</f>
        <v>0</v>
      </c>
      <c r="F61" s="6">
        <f>საბიუჯეტო!K125</f>
        <v>0</v>
      </c>
      <c r="G61" s="6">
        <f>საბიუჯეტო!N125</f>
        <v>0</v>
      </c>
      <c r="H61" s="6">
        <f>საბიუჯეტო!Q125</f>
        <v>0</v>
      </c>
      <c r="I61" s="6"/>
      <c r="J61" s="45" t="s">
        <v>19</v>
      </c>
      <c r="K61" s="45" t="s">
        <v>19</v>
      </c>
      <c r="L61" s="55"/>
      <c r="M61" s="102"/>
    </row>
    <row r="62" spans="1:13" ht="31.5" customHeight="1">
      <c r="A62" s="54">
        <v>56</v>
      </c>
      <c r="B62" s="19">
        <v>63100000</v>
      </c>
      <c r="C62" s="4" t="s">
        <v>52</v>
      </c>
      <c r="D62" s="6">
        <f>საბიუჯეტო!D181</f>
        <v>1000</v>
      </c>
      <c r="E62" s="6">
        <f>საბიუჯეტო!H181</f>
        <v>0</v>
      </c>
      <c r="F62" s="6">
        <f>საბიუჯეტო!K181</f>
        <v>0</v>
      </c>
      <c r="G62" s="6">
        <f>საბიუჯეტო!N181</f>
        <v>0</v>
      </c>
      <c r="H62" s="6">
        <f>საბიუჯეტო!Q181</f>
        <v>0</v>
      </c>
      <c r="I62" s="6"/>
      <c r="J62" s="45" t="s">
        <v>19</v>
      </c>
      <c r="K62" s="45" t="s">
        <v>19</v>
      </c>
      <c r="L62" s="55"/>
      <c r="M62" s="102"/>
    </row>
    <row r="63" spans="1:13">
      <c r="A63" s="54">
        <v>57</v>
      </c>
      <c r="B63" s="19">
        <v>64100000</v>
      </c>
      <c r="C63" s="4" t="s">
        <v>53</v>
      </c>
      <c r="D63" s="6">
        <f>საბიუჯეტო!D135</f>
        <v>2000</v>
      </c>
      <c r="E63" s="6">
        <f>საბიუჯეტო!H135</f>
        <v>0</v>
      </c>
      <c r="F63" s="6">
        <f>საბიუჯეტო!K135</f>
        <v>0</v>
      </c>
      <c r="G63" s="6">
        <f>საბიუჯეტო!N135</f>
        <v>0</v>
      </c>
      <c r="H63" s="6">
        <f>საბიუჯეტო!Q135</f>
        <v>0</v>
      </c>
      <c r="I63" s="6"/>
      <c r="J63" s="45" t="s">
        <v>19</v>
      </c>
      <c r="K63" s="45" t="s">
        <v>19</v>
      </c>
      <c r="L63" s="58"/>
      <c r="M63" s="102"/>
    </row>
    <row r="64" spans="1:13">
      <c r="A64" s="54">
        <v>58</v>
      </c>
      <c r="B64" s="19">
        <v>64200000</v>
      </c>
      <c r="C64" s="4" t="s">
        <v>54</v>
      </c>
      <c r="D64" s="6">
        <f>საბიუჯეტო!D131+საბიუჯეტო!D226</f>
        <v>2200</v>
      </c>
      <c r="E64" s="6">
        <f>საბიუჯეტო!H131+საბიუჯეტო!H226</f>
        <v>0</v>
      </c>
      <c r="F64" s="6">
        <f>საბიუჯეტო!K131+საბიუჯეტო!K226</f>
        <v>0</v>
      </c>
      <c r="G64" s="6">
        <f>საბიუჯეტო!N131+საბიუჯეტო!N226</f>
        <v>0</v>
      </c>
      <c r="H64" s="6">
        <f>საბიუჯეტო!Q131+საბიუჯეტო!Q226</f>
        <v>0</v>
      </c>
      <c r="I64" s="6"/>
      <c r="J64" s="45" t="s">
        <v>19</v>
      </c>
      <c r="K64" s="45" t="s">
        <v>19</v>
      </c>
      <c r="L64" s="55"/>
      <c r="M64" s="102"/>
    </row>
    <row r="65" spans="1:13">
      <c r="A65" s="54">
        <v>59</v>
      </c>
      <c r="B65" s="19">
        <v>71300000</v>
      </c>
      <c r="C65" s="4" t="s">
        <v>295</v>
      </c>
      <c r="D65" s="6">
        <f>საბიუჯეტო!D186+საბიუჯეტო!D209</f>
        <v>1500</v>
      </c>
      <c r="E65" s="6">
        <f>საბიუჯეტო!H186+საბიუჯეტო!H209</f>
        <v>0</v>
      </c>
      <c r="F65" s="6">
        <f>საბიუჯეტო!K186+საბიუჯეტო!K209</f>
        <v>0</v>
      </c>
      <c r="G65" s="6">
        <f>საბიუჯეტო!N186+საბიუჯეტო!N209</f>
        <v>0</v>
      </c>
      <c r="H65" s="6">
        <f>საბიუჯეტო!Q186+საბიუჯეტო!Q209</f>
        <v>0</v>
      </c>
      <c r="I65" s="6"/>
      <c r="J65" s="45" t="s">
        <v>19</v>
      </c>
      <c r="K65" s="45" t="s">
        <v>19</v>
      </c>
      <c r="L65" s="58"/>
      <c r="M65" s="102"/>
    </row>
    <row r="66" spans="1:13" ht="35.25" customHeight="1">
      <c r="A66" s="54">
        <v>60</v>
      </c>
      <c r="B66" s="19">
        <v>71600000</v>
      </c>
      <c r="C66" s="4" t="s">
        <v>294</v>
      </c>
      <c r="D66" s="6">
        <f>საბიუჯეტო!D129+საბიუჯეტო!D187</f>
        <v>1750</v>
      </c>
      <c r="E66" s="6">
        <f>საბიუჯეტო!H129+საბიუჯეტო!H187</f>
        <v>0</v>
      </c>
      <c r="F66" s="6">
        <f>საბიუჯეტო!K129+საბიუჯეტო!K187</f>
        <v>0</v>
      </c>
      <c r="G66" s="6">
        <f>საბიუჯეტო!N129+საბიუჯეტო!N187</f>
        <v>0</v>
      </c>
      <c r="H66" s="6">
        <f>საბიუჯეტო!Q129+საბიუჯეტო!Q187</f>
        <v>0</v>
      </c>
      <c r="I66" s="6"/>
      <c r="J66" s="45" t="s">
        <v>19</v>
      </c>
      <c r="K66" s="45" t="s">
        <v>19</v>
      </c>
      <c r="L66" s="58"/>
      <c r="M66" s="102"/>
    </row>
    <row r="67" spans="1:13" ht="35.25" customHeight="1">
      <c r="A67" s="54">
        <v>61</v>
      </c>
      <c r="B67" s="19">
        <v>71900000</v>
      </c>
      <c r="C67" s="4" t="s">
        <v>418</v>
      </c>
      <c r="D67" s="6">
        <f>საბიუჯეტო!D160</f>
        <v>3500</v>
      </c>
      <c r="E67" s="6">
        <f>საბიუჯეტო!H160</f>
        <v>0</v>
      </c>
      <c r="F67" s="6">
        <f>საბიუჯეტო!K160</f>
        <v>0</v>
      </c>
      <c r="G67" s="6">
        <f>საბიუჯეტო!N160</f>
        <v>0</v>
      </c>
      <c r="H67" s="6">
        <f>საბიუჯეტო!Q160</f>
        <v>0</v>
      </c>
      <c r="I67" s="6"/>
      <c r="J67" s="45"/>
      <c r="K67" s="45"/>
      <c r="L67" s="58"/>
      <c r="M67" s="102"/>
    </row>
    <row r="68" spans="1:13">
      <c r="A68" s="54">
        <v>62</v>
      </c>
      <c r="B68" s="19">
        <v>72300000</v>
      </c>
      <c r="C68" s="4" t="s">
        <v>9</v>
      </c>
      <c r="D68" s="6">
        <f>საბიუჯეტო!D210+საბიუჯეტო!D48</f>
        <v>1300</v>
      </c>
      <c r="E68" s="6">
        <f>საბიუჯეტო!H210+საბიუჯეტო!H48</f>
        <v>0</v>
      </c>
      <c r="F68" s="6">
        <f>საბიუჯეტო!K210+საბიუჯეტო!K48</f>
        <v>0</v>
      </c>
      <c r="G68" s="6">
        <f>საბიუჯეტო!N210+საბიუჯეტო!N48</f>
        <v>0</v>
      </c>
      <c r="H68" s="6">
        <f>საბიუჯეტო!Q210+საბიუჯეტო!Q48</f>
        <v>0</v>
      </c>
      <c r="I68" s="6"/>
      <c r="J68" s="45" t="s">
        <v>19</v>
      </c>
      <c r="K68" s="45" t="s">
        <v>19</v>
      </c>
      <c r="L68" s="55"/>
      <c r="M68" s="102"/>
    </row>
    <row r="69" spans="1:13">
      <c r="A69" s="54">
        <v>63</v>
      </c>
      <c r="B69" s="19">
        <v>72400000</v>
      </c>
      <c r="C69" s="4" t="s">
        <v>55</v>
      </c>
      <c r="D69" s="6">
        <f>საბიუჯეტო!D133</f>
        <v>8000</v>
      </c>
      <c r="E69" s="6">
        <f>საბიუჯეტო!H133</f>
        <v>0</v>
      </c>
      <c r="F69" s="6">
        <f>საბიუჯეტო!K133</f>
        <v>0</v>
      </c>
      <c r="G69" s="6">
        <f>საბიუჯეტო!N133</f>
        <v>0</v>
      </c>
      <c r="H69" s="6">
        <f>საბიუჯეტო!Q133</f>
        <v>0</v>
      </c>
      <c r="I69" s="6"/>
      <c r="J69" s="45" t="s">
        <v>19</v>
      </c>
      <c r="K69" s="45" t="s">
        <v>19</v>
      </c>
      <c r="L69" s="55"/>
      <c r="M69" s="102"/>
    </row>
    <row r="70" spans="1:13">
      <c r="A70" s="54">
        <v>64</v>
      </c>
      <c r="B70" s="19">
        <v>75200000</v>
      </c>
      <c r="C70" s="4" t="s">
        <v>57</v>
      </c>
      <c r="D70" s="6">
        <f>საბიუჯეტო!D213</f>
        <v>1000</v>
      </c>
      <c r="E70" s="6">
        <f>საბიუჯეტო!H213</f>
        <v>0</v>
      </c>
      <c r="F70" s="6">
        <f>საბიუჯეტო!K213</f>
        <v>0</v>
      </c>
      <c r="G70" s="6">
        <f>საბიუჯეტო!N213</f>
        <v>0</v>
      </c>
      <c r="H70" s="6">
        <f>საბიუჯეტო!Q213</f>
        <v>0</v>
      </c>
      <c r="I70" s="6"/>
      <c r="J70" s="45" t="s">
        <v>19</v>
      </c>
      <c r="K70" s="45" t="s">
        <v>19</v>
      </c>
      <c r="L70" s="55"/>
      <c r="M70" s="102"/>
    </row>
    <row r="71" spans="1:13">
      <c r="A71" s="54">
        <v>65</v>
      </c>
      <c r="B71" s="19">
        <v>79100000</v>
      </c>
      <c r="C71" s="4" t="s">
        <v>56</v>
      </c>
      <c r="D71" s="6">
        <f>საბიუჯეტო!D202</f>
        <v>1500</v>
      </c>
      <c r="E71" s="6">
        <f>საბიუჯეტო!H202</f>
        <v>0</v>
      </c>
      <c r="F71" s="6">
        <f>საბიუჯეტო!K202</f>
        <v>0</v>
      </c>
      <c r="G71" s="6">
        <f>საბიუჯეტო!N202</f>
        <v>0</v>
      </c>
      <c r="H71" s="6">
        <f>საბიუჯეტო!Q202</f>
        <v>0</v>
      </c>
      <c r="I71" s="6"/>
      <c r="J71" s="45" t="s">
        <v>19</v>
      </c>
      <c r="K71" s="45" t="s">
        <v>19</v>
      </c>
      <c r="L71" s="55"/>
      <c r="M71" s="102"/>
    </row>
    <row r="72" spans="1:13" ht="33" customHeight="1">
      <c r="A72" s="54">
        <v>66</v>
      </c>
      <c r="B72" s="19">
        <v>79200000</v>
      </c>
      <c r="C72" s="4" t="s">
        <v>58</v>
      </c>
      <c r="D72" s="6">
        <f>საბიუჯეტო!D192</f>
        <v>3000</v>
      </c>
      <c r="E72" s="6">
        <f>საბიუჯეტო!H192</f>
        <v>0</v>
      </c>
      <c r="F72" s="6">
        <f>საბიუჯეტო!K192</f>
        <v>0</v>
      </c>
      <c r="G72" s="6">
        <f>საბიუჯეტო!N192</f>
        <v>0</v>
      </c>
      <c r="H72" s="6">
        <f>საბიუჯეტო!Q192</f>
        <v>0</v>
      </c>
      <c r="I72" s="6"/>
      <c r="J72" s="45" t="s">
        <v>19</v>
      </c>
      <c r="K72" s="45" t="s">
        <v>19</v>
      </c>
      <c r="L72" s="55"/>
      <c r="M72" s="102"/>
    </row>
    <row r="73" spans="1:13" ht="39.75" customHeight="1">
      <c r="A73" s="54">
        <v>67</v>
      </c>
      <c r="B73" s="19">
        <v>79700000</v>
      </c>
      <c r="C73" s="4" t="s">
        <v>59</v>
      </c>
      <c r="D73" s="6">
        <f>საბიუჯეტო!D194</f>
        <v>70000</v>
      </c>
      <c r="E73" s="6">
        <f>საბიუჯეტო!H194</f>
        <v>0</v>
      </c>
      <c r="F73" s="6">
        <f>საბიუჯეტო!K194</f>
        <v>0</v>
      </c>
      <c r="G73" s="6">
        <f>საბიუჯეტო!N194</f>
        <v>0</v>
      </c>
      <c r="H73" s="6">
        <f>საბიუჯეტო!Q194</f>
        <v>0</v>
      </c>
      <c r="I73" s="6"/>
      <c r="J73" s="45" t="s">
        <v>19</v>
      </c>
      <c r="K73" s="45" t="s">
        <v>19</v>
      </c>
      <c r="L73" s="55"/>
      <c r="M73" s="102"/>
    </row>
    <row r="74" spans="1:13" ht="31.5" customHeight="1">
      <c r="A74" s="54">
        <v>68</v>
      </c>
      <c r="B74" s="19">
        <v>79800000</v>
      </c>
      <c r="C74" s="4" t="s">
        <v>60</v>
      </c>
      <c r="D74" s="6">
        <f>საბიუჯეტო!D47+საბიუჯეტო!D207</f>
        <v>27400</v>
      </c>
      <c r="E74" s="6">
        <f>საბიუჯეტო!H47+საბიუჯეტო!H207</f>
        <v>0</v>
      </c>
      <c r="F74" s="6">
        <f>საბიუჯეტო!K47+საბიუჯეტო!K207</f>
        <v>0</v>
      </c>
      <c r="G74" s="6">
        <f>საბიუჯეტო!N47+საბიუჯეტო!N207</f>
        <v>0</v>
      </c>
      <c r="H74" s="6">
        <f>საბიუჯეტო!Q47+საბიუჯეტო!Q207</f>
        <v>0</v>
      </c>
      <c r="I74" s="6"/>
      <c r="J74" s="45" t="s">
        <v>19</v>
      </c>
      <c r="K74" s="45" t="s">
        <v>19</v>
      </c>
      <c r="L74" s="56"/>
      <c r="M74" s="102"/>
    </row>
    <row r="75" spans="1:13" ht="33" customHeight="1">
      <c r="A75" s="54">
        <v>69</v>
      </c>
      <c r="B75" s="19">
        <v>79900000</v>
      </c>
      <c r="C75" s="4" t="s">
        <v>61</v>
      </c>
      <c r="D75" s="6">
        <f>საბიუჯეტო!D49</f>
        <v>300</v>
      </c>
      <c r="E75" s="6">
        <f>საბიუჯეტო!H49</f>
        <v>0</v>
      </c>
      <c r="F75" s="6">
        <f>საბიუჯეტო!K49</f>
        <v>0</v>
      </c>
      <c r="G75" s="6">
        <f>საბიუჯეტო!N49</f>
        <v>0</v>
      </c>
      <c r="H75" s="6">
        <f>საბიუჯეტო!Q49</f>
        <v>0</v>
      </c>
      <c r="I75" s="6"/>
      <c r="J75" s="45" t="s">
        <v>19</v>
      </c>
      <c r="K75" s="45" t="s">
        <v>19</v>
      </c>
      <c r="L75" s="56"/>
      <c r="M75" s="102"/>
    </row>
    <row r="76" spans="1:13" ht="33" customHeight="1">
      <c r="A76" s="54">
        <v>70</v>
      </c>
      <c r="B76" s="19">
        <v>80500000</v>
      </c>
      <c r="C76" s="4" t="s">
        <v>400</v>
      </c>
      <c r="D76" s="6">
        <f>საბიუჯეტო!D188</f>
        <v>15000</v>
      </c>
      <c r="E76" s="6">
        <f>საბიუჯეტო!H188</f>
        <v>0</v>
      </c>
      <c r="F76" s="6">
        <f>საბიუჯეტო!K188</f>
        <v>0</v>
      </c>
      <c r="G76" s="6">
        <f>საბიუჯეტო!N188</f>
        <v>0</v>
      </c>
      <c r="H76" s="6">
        <f>საბიუჯეტო!Q188</f>
        <v>0</v>
      </c>
      <c r="I76" s="6"/>
      <c r="J76" s="45" t="s">
        <v>19</v>
      </c>
      <c r="K76" s="45" t="s">
        <v>19</v>
      </c>
      <c r="L76" s="56"/>
      <c r="M76" s="102"/>
    </row>
    <row r="77" spans="1:13" ht="32.25" customHeight="1">
      <c r="A77" s="54">
        <v>71</v>
      </c>
      <c r="B77" s="19">
        <v>85100000</v>
      </c>
      <c r="C77" s="4" t="s">
        <v>62</v>
      </c>
      <c r="D77" s="6">
        <f>საბიუჯეტო!D161</f>
        <v>47000</v>
      </c>
      <c r="E77" s="6">
        <f>საბიუჯეტო!H161</f>
        <v>0</v>
      </c>
      <c r="F77" s="6">
        <f>საბიუჯეტო!K161</f>
        <v>0</v>
      </c>
      <c r="G77" s="6">
        <f>საბიუჯეტო!N161</f>
        <v>0</v>
      </c>
      <c r="H77" s="6">
        <f>საბიუჯეტო!Q161</f>
        <v>0</v>
      </c>
      <c r="I77" s="6"/>
      <c r="J77" s="45" t="s">
        <v>19</v>
      </c>
      <c r="K77" s="45" t="s">
        <v>19</v>
      </c>
      <c r="L77" s="58"/>
      <c r="M77" s="102"/>
    </row>
    <row r="78" spans="1:13" ht="36.75" customHeight="1">
      <c r="A78" s="54">
        <v>72</v>
      </c>
      <c r="B78" s="19">
        <v>90500000</v>
      </c>
      <c r="C78" s="4" t="s">
        <v>63</v>
      </c>
      <c r="D78" s="6">
        <f>საბიუჯეტო!D162</f>
        <v>18000</v>
      </c>
      <c r="E78" s="6">
        <f>საბიუჯეტო!H162</f>
        <v>0</v>
      </c>
      <c r="F78" s="6">
        <f>საბიუჯეტო!K162</f>
        <v>0</v>
      </c>
      <c r="G78" s="6">
        <f>საბიუჯეტო!N162</f>
        <v>0</v>
      </c>
      <c r="H78" s="6">
        <f>საბიუჯეტო!Q162</f>
        <v>0</v>
      </c>
      <c r="I78" s="6"/>
      <c r="J78" s="45" t="s">
        <v>19</v>
      </c>
      <c r="K78" s="45" t="s">
        <v>19</v>
      </c>
      <c r="L78" s="55"/>
      <c r="M78" s="102"/>
    </row>
    <row r="79" spans="1:13" ht="36.75" customHeight="1">
      <c r="A79" s="54">
        <v>73</v>
      </c>
      <c r="B79" s="19">
        <v>90700000</v>
      </c>
      <c r="C79" s="4" t="s">
        <v>411</v>
      </c>
      <c r="D79" s="6">
        <f>საბიუჯეტო!D163</f>
        <v>2000</v>
      </c>
      <c r="E79" s="6">
        <f>საბიუჯეტო!H163</f>
        <v>0</v>
      </c>
      <c r="F79" s="6">
        <f>საბიუჯეტო!K163</f>
        <v>0</v>
      </c>
      <c r="G79" s="6">
        <f>საბიუჯეტო!N163</f>
        <v>0</v>
      </c>
      <c r="H79" s="6">
        <f>საბიუჯეტო!Q163</f>
        <v>0</v>
      </c>
      <c r="I79" s="6"/>
      <c r="J79" s="45" t="s">
        <v>19</v>
      </c>
      <c r="K79" s="45" t="s">
        <v>19</v>
      </c>
      <c r="L79" s="55"/>
      <c r="M79" s="102"/>
    </row>
    <row r="80" spans="1:13" ht="22.5" customHeight="1">
      <c r="A80" s="54">
        <v>74</v>
      </c>
      <c r="B80" s="19">
        <v>90900000</v>
      </c>
      <c r="C80" s="4" t="s">
        <v>424</v>
      </c>
      <c r="D80" s="6">
        <f>საბიუჯეტო!D201</f>
        <v>2000</v>
      </c>
      <c r="E80" s="6">
        <f>საბიუჯეტო!H201</f>
        <v>0</v>
      </c>
      <c r="F80" s="6">
        <f>საბიუჯეტო!K201</f>
        <v>0</v>
      </c>
      <c r="G80" s="6">
        <f>საბიუჯეტო!N201</f>
        <v>0</v>
      </c>
      <c r="H80" s="6">
        <f>საბიუჯეტო!Q201</f>
        <v>0</v>
      </c>
      <c r="I80" s="6"/>
      <c r="J80" s="45" t="s">
        <v>19</v>
      </c>
      <c r="K80" s="45" t="s">
        <v>19</v>
      </c>
      <c r="L80" s="55"/>
      <c r="M80" s="102"/>
    </row>
    <row r="81" spans="1:13" ht="22.5" customHeight="1">
      <c r="A81" s="54">
        <v>75</v>
      </c>
      <c r="B81" s="19">
        <v>92200000</v>
      </c>
      <c r="C81" s="4" t="s">
        <v>64</v>
      </c>
      <c r="D81" s="6">
        <f>საბიუჯეტო!D132+საბიუჯეტო!D199</f>
        <v>4000</v>
      </c>
      <c r="E81" s="6">
        <f>საბიუჯეტო!H132+საბიუჯეტო!H199</f>
        <v>0</v>
      </c>
      <c r="F81" s="6">
        <f>საბიუჯეტო!K132+საბიუჯეტო!K199</f>
        <v>0</v>
      </c>
      <c r="G81" s="6">
        <f>საბიუჯეტო!N132+საბიუჯეტო!N199</f>
        <v>0</v>
      </c>
      <c r="H81" s="6">
        <f>საბიუჯეტო!Q132+საბიუჯეტო!Q199</f>
        <v>0</v>
      </c>
      <c r="I81" s="6"/>
      <c r="J81" s="45" t="s">
        <v>19</v>
      </c>
      <c r="K81" s="45" t="s">
        <v>19</v>
      </c>
      <c r="L81" s="55"/>
      <c r="M81" s="102"/>
    </row>
    <row r="82" spans="1:13" ht="40.5" customHeight="1">
      <c r="A82" s="54">
        <v>76</v>
      </c>
      <c r="B82" s="19">
        <v>92500000</v>
      </c>
      <c r="C82" s="4" t="s">
        <v>65</v>
      </c>
      <c r="D82" s="6">
        <f>საბიუჯეტო!D193</f>
        <v>3000</v>
      </c>
      <c r="E82" s="6">
        <f>საბიუჯეტო!H193</f>
        <v>0</v>
      </c>
      <c r="F82" s="6">
        <f>საბიუჯეტო!K193</f>
        <v>0</v>
      </c>
      <c r="G82" s="6">
        <f>საბიუჯეტო!N193</f>
        <v>0</v>
      </c>
      <c r="H82" s="6">
        <f>საბიუჯეტო!Q193</f>
        <v>0</v>
      </c>
      <c r="I82" s="6"/>
      <c r="J82" s="45" t="s">
        <v>19</v>
      </c>
      <c r="K82" s="45" t="s">
        <v>19</v>
      </c>
      <c r="L82" s="55"/>
      <c r="M82" s="102"/>
    </row>
    <row r="83" spans="1:13" ht="25.5" customHeight="1">
      <c r="A83" s="54">
        <v>77</v>
      </c>
      <c r="B83" s="19">
        <v>98300000</v>
      </c>
      <c r="C83" s="4" t="s">
        <v>66</v>
      </c>
      <c r="D83" s="6">
        <f>საბიუჯეტო!D113</f>
        <v>23000</v>
      </c>
      <c r="E83" s="6">
        <f>საბიუჯეტო!H113</f>
        <v>0</v>
      </c>
      <c r="F83" s="6">
        <f>საბიუჯეტო!K113</f>
        <v>0</v>
      </c>
      <c r="G83" s="6">
        <f>საბიუჯეტო!N113</f>
        <v>0</v>
      </c>
      <c r="H83" s="6">
        <f>საბიუჯეტო!Q113</f>
        <v>0</v>
      </c>
      <c r="I83" s="6"/>
      <c r="J83" s="45" t="s">
        <v>19</v>
      </c>
      <c r="K83" s="45" t="s">
        <v>19</v>
      </c>
      <c r="L83" s="55"/>
      <c r="M83" s="102"/>
    </row>
    <row r="84" spans="1:13" ht="26.25" customHeight="1">
      <c r="A84" s="54">
        <v>78</v>
      </c>
      <c r="B84" s="19">
        <v>99999999</v>
      </c>
      <c r="C84" s="4" t="s">
        <v>67</v>
      </c>
      <c r="D84" s="6">
        <f>საბიუჯეტო!D144</f>
        <v>3000</v>
      </c>
      <c r="E84" s="6">
        <f>საბიუჯეტო!H144</f>
        <v>0</v>
      </c>
      <c r="F84" s="6">
        <f>საბიუჯეტო!K144</f>
        <v>0</v>
      </c>
      <c r="G84" s="6">
        <f>საბიუჯეტო!N144</f>
        <v>0</v>
      </c>
      <c r="H84" s="6">
        <f>საბიუჯეტო!Q144</f>
        <v>0</v>
      </c>
      <c r="I84" s="6"/>
      <c r="J84" s="45" t="s">
        <v>19</v>
      </c>
      <c r="K84" s="45" t="s">
        <v>19</v>
      </c>
      <c r="L84" s="55"/>
      <c r="M84" s="102"/>
    </row>
    <row r="85" spans="1:13" ht="27.75" customHeight="1">
      <c r="C85" s="5"/>
      <c r="D85" s="99">
        <f>SUM(D7:D84)</f>
        <v>1430344</v>
      </c>
      <c r="E85" s="99">
        <f>SUM(E7:E84)</f>
        <v>0</v>
      </c>
      <c r="F85" s="99">
        <f>SUM(F7:F84)</f>
        <v>0</v>
      </c>
      <c r="G85" s="99">
        <f>SUM(G7:G84)</f>
        <v>0</v>
      </c>
      <c r="H85" s="99">
        <f>SUM(H7:H84)</f>
        <v>0</v>
      </c>
      <c r="I85" s="13"/>
    </row>
    <row r="86" spans="1:13" ht="77.25" hidden="1" customHeight="1">
      <c r="D86" s="75">
        <f>საბიუჯეტო!D298-'შესყიდვების გეგმა'!D85</f>
        <v>0</v>
      </c>
      <c r="E86" s="14"/>
      <c r="F86" s="14"/>
      <c r="G86" s="14"/>
      <c r="H86" s="14"/>
      <c r="K86" s="46"/>
    </row>
    <row r="87" spans="1:13" ht="77.25" customHeight="1">
      <c r="D87" s="14"/>
      <c r="E87" s="14"/>
      <c r="F87" s="14"/>
      <c r="G87" s="14"/>
      <c r="H87" s="14"/>
      <c r="K87" s="46"/>
    </row>
    <row r="88" spans="1:13" ht="57" customHeight="1">
      <c r="B88" s="316" t="s">
        <v>68</v>
      </c>
      <c r="C88" s="316"/>
      <c r="D88" s="50"/>
      <c r="E88" s="50"/>
      <c r="F88" s="50"/>
      <c r="G88" s="50"/>
      <c r="H88" s="50"/>
    </row>
    <row r="89" spans="1:13">
      <c r="B89" s="60"/>
      <c r="C89" s="61"/>
      <c r="D89" s="50"/>
      <c r="E89" s="50"/>
      <c r="F89" s="50"/>
      <c r="G89" s="50"/>
      <c r="H89" s="50"/>
    </row>
    <row r="90" spans="1:13" ht="15" customHeight="1">
      <c r="B90" s="316"/>
      <c r="C90" s="316"/>
      <c r="D90" s="317"/>
      <c r="E90" s="317"/>
      <c r="F90" s="317"/>
      <c r="G90" s="317"/>
      <c r="H90" s="317"/>
      <c r="I90" s="51"/>
      <c r="J90" s="47"/>
      <c r="K90" s="47"/>
    </row>
    <row r="91" spans="1:13" ht="15" customHeight="1">
      <c r="B91" s="62"/>
      <c r="C91" s="47"/>
      <c r="D91" s="317"/>
      <c r="E91" s="317"/>
      <c r="F91" s="317"/>
      <c r="G91" s="317"/>
      <c r="H91" s="317"/>
      <c r="I91" s="51"/>
      <c r="J91" s="47"/>
      <c r="K91" s="47"/>
    </row>
    <row r="92" spans="1:13" ht="15.75" customHeight="1">
      <c r="B92" s="316" t="s">
        <v>69</v>
      </c>
      <c r="C92" s="316"/>
      <c r="D92" s="317"/>
      <c r="E92" s="317"/>
      <c r="F92" s="317"/>
      <c r="G92" s="317"/>
      <c r="H92" s="317"/>
      <c r="I92" s="51"/>
      <c r="J92" s="47"/>
      <c r="K92" s="48"/>
    </row>
  </sheetData>
  <mergeCells count="15">
    <mergeCell ref="A1:K1"/>
    <mergeCell ref="D2:L2"/>
    <mergeCell ref="A2:C2"/>
    <mergeCell ref="B88:C88"/>
    <mergeCell ref="B90:C90"/>
    <mergeCell ref="D90:D92"/>
    <mergeCell ref="B92:C92"/>
    <mergeCell ref="I4:J4"/>
    <mergeCell ref="A3:C3"/>
    <mergeCell ref="D3:L3"/>
    <mergeCell ref="A4:C4"/>
    <mergeCell ref="E90:E92"/>
    <mergeCell ref="F90:F92"/>
    <mergeCell ref="G90:G92"/>
    <mergeCell ref="H90:H92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W2319"/>
  <sheetViews>
    <sheetView tabSelected="1" zoomScale="70" zoomScaleNormal="70" workbookViewId="0">
      <pane ySplit="5" topLeftCell="A2288" activePane="bottomLeft" state="frozen"/>
      <selection pane="bottomLeft" activeCell="C2318" sqref="C2318"/>
    </sheetView>
  </sheetViews>
  <sheetFormatPr defaultColWidth="9.140625" defaultRowHeight="15.75"/>
  <cols>
    <col min="1" max="1" width="31.28515625" style="203" customWidth="1"/>
    <col min="2" max="2" width="30.42578125" style="190" customWidth="1"/>
    <col min="3" max="3" width="32.7109375" style="201" customWidth="1"/>
    <col min="4" max="4" width="28.7109375" style="200" customWidth="1"/>
    <col min="5" max="5" width="23.5703125" style="65" customWidth="1"/>
    <col min="6" max="6" width="23.85546875" style="63" customWidth="1"/>
    <col min="7" max="7" width="26.140625" style="64" customWidth="1"/>
    <col min="8" max="8" width="27.28515625" style="66" customWidth="1"/>
    <col min="9" max="9" width="19.28515625" style="63" customWidth="1"/>
    <col min="10" max="10" width="18" style="1" hidden="1" customWidth="1"/>
    <col min="11" max="11" width="14.42578125" style="1" hidden="1" customWidth="1"/>
    <col min="12" max="12" width="16" style="1" hidden="1" customWidth="1"/>
    <col min="13" max="13" width="15.42578125" style="1" hidden="1" customWidth="1"/>
    <col min="14" max="15" width="15.7109375" style="1" hidden="1" customWidth="1"/>
    <col min="16" max="16" width="19.140625" style="222" hidden="1" customWidth="1"/>
    <col min="17" max="17" width="18.5703125" style="222" hidden="1" customWidth="1"/>
    <col min="18" max="19" width="14.85546875" style="223" hidden="1" customWidth="1"/>
    <col min="20" max="20" width="11.85546875" style="224" hidden="1" customWidth="1"/>
    <col min="21" max="21" width="18.28515625" style="63" customWidth="1"/>
    <col min="22" max="22" width="11.85546875" style="63" hidden="1" customWidth="1"/>
    <col min="23" max="23" width="12.42578125" style="63" hidden="1" customWidth="1"/>
    <col min="24" max="24" width="7.140625" style="63" hidden="1" customWidth="1"/>
    <col min="25" max="25" width="16.5703125" style="63" customWidth="1"/>
    <col min="26" max="27" width="21.140625" style="225" hidden="1" customWidth="1"/>
    <col min="28" max="28" width="18.85546875" style="225" hidden="1" customWidth="1"/>
    <col min="29" max="29" width="15.7109375" style="226" hidden="1" customWidth="1"/>
    <col min="30" max="30" width="15.7109375" style="1" customWidth="1"/>
    <col min="31" max="31" width="14.85546875" style="1" customWidth="1"/>
    <col min="32" max="32" width="14" style="1" customWidth="1"/>
    <col min="33" max="33" width="27.7109375" style="1" customWidth="1"/>
    <col min="34" max="16384" width="9.140625" style="1"/>
  </cols>
  <sheetData>
    <row r="1" spans="1:29" ht="75" customHeight="1">
      <c r="A1" s="398" t="s">
        <v>2090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2" spans="1:29" s="3" customFormat="1" ht="35.25" customHeight="1">
      <c r="A2" s="373" t="s">
        <v>0</v>
      </c>
      <c r="B2" s="333" t="s">
        <v>226</v>
      </c>
      <c r="C2" s="321" t="s">
        <v>447</v>
      </c>
      <c r="D2" s="374" t="s">
        <v>413</v>
      </c>
      <c r="E2" s="328" t="s">
        <v>7</v>
      </c>
      <c r="F2" s="333" t="s">
        <v>4</v>
      </c>
      <c r="G2" s="333" t="s">
        <v>1</v>
      </c>
      <c r="H2" s="333" t="s">
        <v>3</v>
      </c>
      <c r="I2" s="333" t="s">
        <v>2</v>
      </c>
      <c r="J2" s="375" t="s">
        <v>364</v>
      </c>
      <c r="K2" s="375" t="s">
        <v>5</v>
      </c>
      <c r="L2" s="375" t="s">
        <v>6</v>
      </c>
      <c r="M2" s="376" t="s">
        <v>371</v>
      </c>
      <c r="N2" s="376" t="s">
        <v>365</v>
      </c>
      <c r="O2" s="376" t="s">
        <v>286</v>
      </c>
      <c r="P2" s="372" t="s">
        <v>2083</v>
      </c>
      <c r="Q2" s="372"/>
      <c r="R2" s="372"/>
      <c r="S2" s="372"/>
      <c r="T2" s="372" t="s">
        <v>2084</v>
      </c>
      <c r="U2" s="372"/>
      <c r="V2" s="372"/>
      <c r="W2" s="372"/>
      <c r="X2" s="372" t="s">
        <v>2082</v>
      </c>
      <c r="Y2" s="372"/>
      <c r="Z2" s="362" t="s">
        <v>366</v>
      </c>
      <c r="AA2" s="362"/>
      <c r="AB2" s="363" t="s">
        <v>403</v>
      </c>
      <c r="AC2" s="336" t="s">
        <v>17</v>
      </c>
    </row>
    <row r="3" spans="1:29" s="3" customFormat="1" ht="35.25" customHeight="1">
      <c r="A3" s="373"/>
      <c r="B3" s="333"/>
      <c r="C3" s="322"/>
      <c r="D3" s="377"/>
      <c r="E3" s="328"/>
      <c r="F3" s="333"/>
      <c r="G3" s="333"/>
      <c r="H3" s="333"/>
      <c r="I3" s="333"/>
      <c r="J3" s="375"/>
      <c r="K3" s="375"/>
      <c r="L3" s="375"/>
      <c r="M3" s="376"/>
      <c r="N3" s="376"/>
      <c r="O3" s="376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62"/>
      <c r="AA3" s="362"/>
      <c r="AB3" s="363"/>
      <c r="AC3" s="336"/>
    </row>
    <row r="4" spans="1:29" s="2" customFormat="1" ht="35.25" customHeight="1">
      <c r="A4" s="373"/>
      <c r="B4" s="333"/>
      <c r="C4" s="322"/>
      <c r="D4" s="377"/>
      <c r="E4" s="328"/>
      <c r="F4" s="333"/>
      <c r="G4" s="333"/>
      <c r="H4" s="333"/>
      <c r="I4" s="333"/>
      <c r="J4" s="375"/>
      <c r="K4" s="375"/>
      <c r="L4" s="375"/>
      <c r="M4" s="376"/>
      <c r="N4" s="376"/>
      <c r="O4" s="376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61" t="s">
        <v>367</v>
      </c>
      <c r="AA4" s="361" t="s">
        <v>368</v>
      </c>
      <c r="AB4" s="363"/>
      <c r="AC4" s="336"/>
    </row>
    <row r="5" spans="1:29" s="2" customFormat="1" ht="35.25" customHeight="1">
      <c r="A5" s="373"/>
      <c r="B5" s="333"/>
      <c r="C5" s="323"/>
      <c r="D5" s="378"/>
      <c r="E5" s="328"/>
      <c r="F5" s="333"/>
      <c r="G5" s="333"/>
      <c r="H5" s="333"/>
      <c r="I5" s="333"/>
      <c r="J5" s="375"/>
      <c r="K5" s="375"/>
      <c r="L5" s="375"/>
      <c r="M5" s="376"/>
      <c r="N5" s="376"/>
      <c r="O5" s="376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61"/>
      <c r="AA5" s="361"/>
      <c r="AB5" s="363"/>
      <c r="AC5" s="336"/>
    </row>
    <row r="6" spans="1:29" ht="17.25" customHeight="1">
      <c r="A6" s="328" t="s">
        <v>488</v>
      </c>
      <c r="B6" s="333" t="s">
        <v>489</v>
      </c>
      <c r="C6" s="321" t="s">
        <v>490</v>
      </c>
      <c r="D6" s="389" t="s">
        <v>494</v>
      </c>
      <c r="E6" s="328" t="s">
        <v>497</v>
      </c>
      <c r="F6" s="333" t="s">
        <v>491</v>
      </c>
      <c r="G6" s="340">
        <v>1980</v>
      </c>
      <c r="H6" s="333" t="s">
        <v>492</v>
      </c>
      <c r="I6" s="329" t="s">
        <v>493</v>
      </c>
      <c r="J6" s="324" t="s">
        <v>281</v>
      </c>
      <c r="K6" s="215" t="s">
        <v>868</v>
      </c>
      <c r="L6" s="216" t="s">
        <v>867</v>
      </c>
      <c r="M6" s="217">
        <v>330</v>
      </c>
      <c r="N6" s="227">
        <v>330</v>
      </c>
      <c r="O6" s="215" t="s">
        <v>611</v>
      </c>
      <c r="P6" s="379">
        <f>SUM(M6:M7)</f>
        <v>330</v>
      </c>
      <c r="Q6" s="379">
        <f>SUM(N6:N7)</f>
        <v>330</v>
      </c>
      <c r="R6" s="379">
        <f>SUM(M8:M11)</f>
        <v>792</v>
      </c>
      <c r="S6" s="379">
        <f>SUM(N8:N11)</f>
        <v>792</v>
      </c>
      <c r="T6" s="379">
        <f>SUM(M12:M15)</f>
        <v>0</v>
      </c>
      <c r="U6" s="379">
        <f>SUM(N12:N15)</f>
        <v>0</v>
      </c>
      <c r="V6" s="379">
        <f>SUM(M16:M18)</f>
        <v>0</v>
      </c>
      <c r="W6" s="379">
        <f>SUM(N16:N18)</f>
        <v>0</v>
      </c>
      <c r="X6" s="379">
        <f>P6+R6+T6+V6</f>
        <v>1122</v>
      </c>
      <c r="Y6" s="379">
        <f>Q6+S6+U6+W6</f>
        <v>1122</v>
      </c>
      <c r="Z6" s="330">
        <f>G6-X6</f>
        <v>858</v>
      </c>
      <c r="AA6" s="330">
        <f>G6-Y6</f>
        <v>858</v>
      </c>
      <c r="AB6" s="330">
        <f>X6*100/G6</f>
        <v>56.666666666666664</v>
      </c>
      <c r="AC6" s="331"/>
    </row>
    <row r="7" spans="1:29" ht="17.25" customHeight="1">
      <c r="A7" s="328"/>
      <c r="B7" s="333"/>
      <c r="C7" s="322"/>
      <c r="D7" s="389"/>
      <c r="E7" s="328"/>
      <c r="F7" s="333"/>
      <c r="G7" s="340"/>
      <c r="H7" s="333"/>
      <c r="I7" s="329"/>
      <c r="J7" s="324"/>
      <c r="K7" s="215"/>
      <c r="L7" s="216"/>
      <c r="M7" s="217"/>
      <c r="N7" s="227"/>
      <c r="O7" s="215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30"/>
      <c r="AA7" s="330"/>
      <c r="AB7" s="330"/>
      <c r="AC7" s="331"/>
    </row>
    <row r="8" spans="1:29" ht="17.25" customHeight="1">
      <c r="A8" s="328"/>
      <c r="B8" s="333"/>
      <c r="C8" s="322"/>
      <c r="D8" s="389"/>
      <c r="E8" s="328"/>
      <c r="F8" s="333"/>
      <c r="G8" s="340"/>
      <c r="H8" s="333"/>
      <c r="I8" s="329"/>
      <c r="J8" s="324" t="s">
        <v>369</v>
      </c>
      <c r="K8" s="215" t="s">
        <v>1290</v>
      </c>
      <c r="L8" s="216" t="s">
        <v>1252</v>
      </c>
      <c r="M8" s="217">
        <v>330</v>
      </c>
      <c r="N8" s="217">
        <v>330</v>
      </c>
      <c r="O8" s="215" t="s">
        <v>1250</v>
      </c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30"/>
      <c r="AA8" s="330"/>
      <c r="AB8" s="330"/>
      <c r="AC8" s="331"/>
    </row>
    <row r="9" spans="1:29" ht="17.25" customHeight="1">
      <c r="A9" s="328"/>
      <c r="B9" s="333"/>
      <c r="C9" s="322"/>
      <c r="D9" s="389"/>
      <c r="E9" s="328"/>
      <c r="F9" s="333"/>
      <c r="G9" s="340"/>
      <c r="H9" s="333"/>
      <c r="I9" s="329"/>
      <c r="J9" s="324"/>
      <c r="K9" s="215" t="s">
        <v>1614</v>
      </c>
      <c r="L9" s="216" t="s">
        <v>1587</v>
      </c>
      <c r="M9" s="217">
        <v>132</v>
      </c>
      <c r="N9" s="217">
        <v>132</v>
      </c>
      <c r="O9" s="215" t="s">
        <v>1609</v>
      </c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30"/>
      <c r="AA9" s="330"/>
      <c r="AB9" s="330"/>
      <c r="AC9" s="331"/>
    </row>
    <row r="10" spans="1:29" ht="17.25" customHeight="1">
      <c r="A10" s="328"/>
      <c r="B10" s="333"/>
      <c r="C10" s="322"/>
      <c r="D10" s="389"/>
      <c r="E10" s="328"/>
      <c r="F10" s="333"/>
      <c r="G10" s="340"/>
      <c r="H10" s="333"/>
      <c r="I10" s="329"/>
      <c r="J10" s="324"/>
      <c r="K10" s="215" t="s">
        <v>1616</v>
      </c>
      <c r="L10" s="216" t="s">
        <v>1564</v>
      </c>
      <c r="M10" s="217">
        <v>330</v>
      </c>
      <c r="N10" s="217">
        <v>330</v>
      </c>
      <c r="O10" s="215" t="s">
        <v>1609</v>
      </c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30"/>
      <c r="AA10" s="330"/>
      <c r="AB10" s="330"/>
      <c r="AC10" s="331"/>
    </row>
    <row r="11" spans="1:29" ht="17.25" customHeight="1">
      <c r="A11" s="328"/>
      <c r="B11" s="333"/>
      <c r="C11" s="322"/>
      <c r="D11" s="389"/>
      <c r="E11" s="328"/>
      <c r="F11" s="333"/>
      <c r="G11" s="340"/>
      <c r="H11" s="333"/>
      <c r="I11" s="329"/>
      <c r="J11" s="324"/>
      <c r="K11" s="215"/>
      <c r="L11" s="216"/>
      <c r="M11" s="217"/>
      <c r="N11" s="217"/>
      <c r="O11" s="215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30"/>
      <c r="AA11" s="330"/>
      <c r="AB11" s="330"/>
      <c r="AC11" s="331"/>
    </row>
    <row r="12" spans="1:29" ht="17.25" customHeight="1">
      <c r="A12" s="328"/>
      <c r="B12" s="333"/>
      <c r="C12" s="322"/>
      <c r="D12" s="389"/>
      <c r="E12" s="328"/>
      <c r="F12" s="333"/>
      <c r="G12" s="340"/>
      <c r="H12" s="333"/>
      <c r="I12" s="329"/>
      <c r="J12" s="324" t="s">
        <v>289</v>
      </c>
      <c r="K12" s="215"/>
      <c r="L12" s="216"/>
      <c r="M12" s="217"/>
      <c r="N12" s="227"/>
      <c r="O12" s="215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30"/>
      <c r="AA12" s="330"/>
      <c r="AB12" s="330"/>
      <c r="AC12" s="331"/>
    </row>
    <row r="13" spans="1:29" ht="17.25" customHeight="1">
      <c r="A13" s="328"/>
      <c r="B13" s="333"/>
      <c r="C13" s="322"/>
      <c r="D13" s="389"/>
      <c r="E13" s="328"/>
      <c r="F13" s="333"/>
      <c r="G13" s="340"/>
      <c r="H13" s="333"/>
      <c r="I13" s="329"/>
      <c r="J13" s="324"/>
      <c r="K13" s="215"/>
      <c r="L13" s="216"/>
      <c r="M13" s="217"/>
      <c r="N13" s="227"/>
      <c r="O13" s="215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30"/>
      <c r="AA13" s="330"/>
      <c r="AB13" s="330"/>
      <c r="AC13" s="331"/>
    </row>
    <row r="14" spans="1:29" ht="17.25" customHeight="1">
      <c r="A14" s="328"/>
      <c r="B14" s="333"/>
      <c r="C14" s="322"/>
      <c r="D14" s="389"/>
      <c r="E14" s="328"/>
      <c r="F14" s="333"/>
      <c r="G14" s="340"/>
      <c r="H14" s="333"/>
      <c r="I14" s="329"/>
      <c r="J14" s="324"/>
      <c r="K14" s="215"/>
      <c r="L14" s="216"/>
      <c r="M14" s="217"/>
      <c r="N14" s="227"/>
      <c r="O14" s="215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30"/>
      <c r="AA14" s="330"/>
      <c r="AB14" s="330"/>
      <c r="AC14" s="331"/>
    </row>
    <row r="15" spans="1:29" ht="17.25" customHeight="1">
      <c r="A15" s="328"/>
      <c r="B15" s="333"/>
      <c r="C15" s="322"/>
      <c r="D15" s="389"/>
      <c r="E15" s="328"/>
      <c r="F15" s="333"/>
      <c r="G15" s="340"/>
      <c r="H15" s="333"/>
      <c r="I15" s="329"/>
      <c r="J15" s="324"/>
      <c r="K15" s="215"/>
      <c r="L15" s="216"/>
      <c r="M15" s="217"/>
      <c r="N15" s="217"/>
      <c r="O15" s="215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30"/>
      <c r="AA15" s="330"/>
      <c r="AB15" s="330"/>
      <c r="AC15" s="331"/>
    </row>
    <row r="16" spans="1:29" ht="17.25" customHeight="1">
      <c r="A16" s="328"/>
      <c r="B16" s="333"/>
      <c r="C16" s="322"/>
      <c r="D16" s="389"/>
      <c r="E16" s="328"/>
      <c r="F16" s="333"/>
      <c r="G16" s="340"/>
      <c r="H16" s="333"/>
      <c r="I16" s="329"/>
      <c r="J16" s="324" t="s">
        <v>370</v>
      </c>
      <c r="K16" s="215"/>
      <c r="L16" s="216"/>
      <c r="M16" s="217"/>
      <c r="N16" s="227"/>
      <c r="O16" s="215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30"/>
      <c r="AA16" s="330"/>
      <c r="AB16" s="330"/>
      <c r="AC16" s="331"/>
    </row>
    <row r="17" spans="1:29" ht="17.25" customHeight="1">
      <c r="A17" s="328"/>
      <c r="B17" s="333"/>
      <c r="C17" s="322"/>
      <c r="D17" s="389"/>
      <c r="E17" s="328"/>
      <c r="F17" s="333"/>
      <c r="G17" s="340"/>
      <c r="H17" s="333"/>
      <c r="I17" s="329"/>
      <c r="J17" s="324"/>
      <c r="K17" s="215"/>
      <c r="L17" s="216"/>
      <c r="M17" s="217"/>
      <c r="N17" s="227"/>
      <c r="O17" s="215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30"/>
      <c r="AA17" s="330"/>
      <c r="AB17" s="330"/>
      <c r="AC17" s="331"/>
    </row>
    <row r="18" spans="1:29" ht="17.25" customHeight="1">
      <c r="A18" s="328"/>
      <c r="B18" s="333"/>
      <c r="C18" s="323"/>
      <c r="D18" s="389"/>
      <c r="E18" s="328"/>
      <c r="F18" s="333"/>
      <c r="G18" s="340"/>
      <c r="H18" s="333"/>
      <c r="I18" s="329"/>
      <c r="J18" s="324"/>
      <c r="K18" s="215"/>
      <c r="L18" s="215"/>
      <c r="M18" s="227"/>
      <c r="N18" s="227"/>
      <c r="O18" s="215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30"/>
      <c r="AA18" s="330"/>
      <c r="AB18" s="330"/>
      <c r="AC18" s="331"/>
    </row>
    <row r="19" spans="1:29" ht="17.25" customHeight="1">
      <c r="A19" s="333">
        <v>33600000</v>
      </c>
      <c r="B19" s="333" t="s">
        <v>489</v>
      </c>
      <c r="C19" s="321" t="s">
        <v>490</v>
      </c>
      <c r="D19" s="321" t="s">
        <v>495</v>
      </c>
      <c r="E19" s="328" t="s">
        <v>496</v>
      </c>
      <c r="F19" s="333" t="s">
        <v>491</v>
      </c>
      <c r="G19" s="340">
        <v>1004.55</v>
      </c>
      <c r="H19" s="333" t="s">
        <v>492</v>
      </c>
      <c r="I19" s="329" t="s">
        <v>493</v>
      </c>
      <c r="J19" s="324" t="s">
        <v>281</v>
      </c>
      <c r="K19" s="215" t="s">
        <v>846</v>
      </c>
      <c r="L19" s="216" t="s">
        <v>653</v>
      </c>
      <c r="M19" s="217">
        <v>108.24</v>
      </c>
      <c r="N19" s="227">
        <v>108.24</v>
      </c>
      <c r="O19" s="215" t="s">
        <v>653</v>
      </c>
      <c r="P19" s="379">
        <f>SUM(M19:M21)</f>
        <v>303.78999999999996</v>
      </c>
      <c r="Q19" s="379">
        <f>SUM(N19:N21)</f>
        <v>303.78999999999996</v>
      </c>
      <c r="R19" s="379">
        <f>SUM(M22:M24)</f>
        <v>320.70999999999998</v>
      </c>
      <c r="S19" s="379">
        <f>SUM(N22:N24)</f>
        <v>320.70999999999998</v>
      </c>
      <c r="T19" s="379">
        <f>SUM(M25:M26)</f>
        <v>0</v>
      </c>
      <c r="U19" s="379">
        <f>SUM(N25:N26)</f>
        <v>0</v>
      </c>
      <c r="V19" s="379">
        <f>SUM(M27:M28)</f>
        <v>0</v>
      </c>
      <c r="W19" s="379">
        <f>SUM(N27:N28)</f>
        <v>0</v>
      </c>
      <c r="X19" s="379">
        <f>P19+R19+T19+V19</f>
        <v>624.5</v>
      </c>
      <c r="Y19" s="379">
        <f>Q19+S19+U19+W19</f>
        <v>624.5</v>
      </c>
      <c r="Z19" s="330">
        <f>G19-X19</f>
        <v>380.04999999999995</v>
      </c>
      <c r="AA19" s="330">
        <f>G19-Y19</f>
        <v>380.04999999999995</v>
      </c>
      <c r="AB19" s="330">
        <f>X19*100/G19</f>
        <v>62.167139515205818</v>
      </c>
      <c r="AC19" s="331"/>
    </row>
    <row r="20" spans="1:29" ht="17.25" customHeight="1">
      <c r="A20" s="333"/>
      <c r="B20" s="333"/>
      <c r="C20" s="322"/>
      <c r="D20" s="322"/>
      <c r="E20" s="328"/>
      <c r="F20" s="333"/>
      <c r="G20" s="340"/>
      <c r="H20" s="333"/>
      <c r="I20" s="329"/>
      <c r="J20" s="324"/>
      <c r="K20" s="215" t="s">
        <v>852</v>
      </c>
      <c r="L20" s="216" t="s">
        <v>629</v>
      </c>
      <c r="M20" s="217">
        <v>11.05</v>
      </c>
      <c r="N20" s="227">
        <v>11.05</v>
      </c>
      <c r="O20" s="215" t="s">
        <v>589</v>
      </c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30"/>
      <c r="AA20" s="330"/>
      <c r="AB20" s="330"/>
      <c r="AC20" s="331"/>
    </row>
    <row r="21" spans="1:29" ht="17.25" customHeight="1">
      <c r="A21" s="333"/>
      <c r="B21" s="333"/>
      <c r="C21" s="322"/>
      <c r="D21" s="322"/>
      <c r="E21" s="328"/>
      <c r="F21" s="333"/>
      <c r="G21" s="340"/>
      <c r="H21" s="333"/>
      <c r="I21" s="329"/>
      <c r="J21" s="324"/>
      <c r="K21" s="215" t="s">
        <v>847</v>
      </c>
      <c r="L21" s="216" t="s">
        <v>629</v>
      </c>
      <c r="M21" s="217">
        <v>184.5</v>
      </c>
      <c r="N21" s="217">
        <v>184.5</v>
      </c>
      <c r="O21" s="215" t="s">
        <v>589</v>
      </c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30"/>
      <c r="AA21" s="330"/>
      <c r="AB21" s="330"/>
      <c r="AC21" s="331"/>
    </row>
    <row r="22" spans="1:29" ht="17.25" customHeight="1">
      <c r="A22" s="333"/>
      <c r="B22" s="333"/>
      <c r="C22" s="322"/>
      <c r="D22" s="322"/>
      <c r="E22" s="328"/>
      <c r="F22" s="333"/>
      <c r="G22" s="340"/>
      <c r="H22" s="333"/>
      <c r="I22" s="329"/>
      <c r="J22" s="324" t="s">
        <v>369</v>
      </c>
      <c r="K22" s="215" t="s">
        <v>1174</v>
      </c>
      <c r="L22" s="216" t="s">
        <v>1121</v>
      </c>
      <c r="M22" s="217">
        <v>17.61</v>
      </c>
      <c r="N22" s="217">
        <v>17.61</v>
      </c>
      <c r="O22" s="215" t="s">
        <v>1175</v>
      </c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30"/>
      <c r="AA22" s="330"/>
      <c r="AB22" s="330"/>
      <c r="AC22" s="331"/>
    </row>
    <row r="23" spans="1:29" ht="17.25" customHeight="1">
      <c r="A23" s="333"/>
      <c r="B23" s="333"/>
      <c r="C23" s="322"/>
      <c r="D23" s="322"/>
      <c r="E23" s="328"/>
      <c r="F23" s="333"/>
      <c r="G23" s="340"/>
      <c r="H23" s="333"/>
      <c r="I23" s="329"/>
      <c r="J23" s="324"/>
      <c r="K23" s="215" t="s">
        <v>1508</v>
      </c>
      <c r="L23" s="216" t="s">
        <v>1499</v>
      </c>
      <c r="M23" s="217">
        <v>22.1</v>
      </c>
      <c r="N23" s="217">
        <v>22.1</v>
      </c>
      <c r="O23" s="215" t="s">
        <v>1469</v>
      </c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30"/>
      <c r="AA23" s="330"/>
      <c r="AB23" s="330"/>
      <c r="AC23" s="331"/>
    </row>
    <row r="24" spans="1:29" ht="17.25" customHeight="1">
      <c r="A24" s="333"/>
      <c r="B24" s="333"/>
      <c r="C24" s="322"/>
      <c r="D24" s="322"/>
      <c r="E24" s="328"/>
      <c r="F24" s="333"/>
      <c r="G24" s="340"/>
      <c r="H24" s="333"/>
      <c r="I24" s="329"/>
      <c r="J24" s="324"/>
      <c r="K24" s="215" t="s">
        <v>1289</v>
      </c>
      <c r="L24" s="216" t="s">
        <v>1252</v>
      </c>
      <c r="M24" s="217">
        <v>281</v>
      </c>
      <c r="N24" s="217">
        <v>281</v>
      </c>
      <c r="O24" s="215" t="s">
        <v>1241</v>
      </c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30"/>
      <c r="AA24" s="330"/>
      <c r="AB24" s="330"/>
      <c r="AC24" s="331"/>
    </row>
    <row r="25" spans="1:29" ht="17.25" customHeight="1">
      <c r="A25" s="333"/>
      <c r="B25" s="333"/>
      <c r="C25" s="322"/>
      <c r="D25" s="322"/>
      <c r="E25" s="328"/>
      <c r="F25" s="333"/>
      <c r="G25" s="340"/>
      <c r="H25" s="333"/>
      <c r="I25" s="329"/>
      <c r="J25" s="324" t="s">
        <v>289</v>
      </c>
      <c r="K25" s="215"/>
      <c r="L25" s="216"/>
      <c r="M25" s="217"/>
      <c r="N25" s="227"/>
      <c r="O25" s="215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30"/>
      <c r="AA25" s="330"/>
      <c r="AB25" s="330"/>
      <c r="AC25" s="331"/>
    </row>
    <row r="26" spans="1:29" ht="17.25" customHeight="1">
      <c r="A26" s="333"/>
      <c r="B26" s="333"/>
      <c r="C26" s="322"/>
      <c r="D26" s="322"/>
      <c r="E26" s="328"/>
      <c r="F26" s="333"/>
      <c r="G26" s="340"/>
      <c r="H26" s="333"/>
      <c r="I26" s="329"/>
      <c r="J26" s="324"/>
      <c r="K26" s="215"/>
      <c r="L26" s="216"/>
      <c r="M26" s="217"/>
      <c r="N26" s="217"/>
      <c r="O26" s="215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30"/>
      <c r="AA26" s="330"/>
      <c r="AB26" s="330"/>
      <c r="AC26" s="331"/>
    </row>
    <row r="27" spans="1:29" ht="17.25" customHeight="1">
      <c r="A27" s="333"/>
      <c r="B27" s="333"/>
      <c r="C27" s="322"/>
      <c r="D27" s="322"/>
      <c r="E27" s="328"/>
      <c r="F27" s="333"/>
      <c r="G27" s="340"/>
      <c r="H27" s="333"/>
      <c r="I27" s="329"/>
      <c r="J27" s="324" t="s">
        <v>370</v>
      </c>
      <c r="K27" s="215"/>
      <c r="L27" s="216"/>
      <c r="M27" s="217"/>
      <c r="N27" s="227"/>
      <c r="O27" s="215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30"/>
      <c r="AA27" s="330"/>
      <c r="AB27" s="330"/>
      <c r="AC27" s="331"/>
    </row>
    <row r="28" spans="1:29" ht="17.25" customHeight="1">
      <c r="A28" s="333"/>
      <c r="B28" s="333"/>
      <c r="C28" s="323"/>
      <c r="D28" s="323"/>
      <c r="E28" s="328"/>
      <c r="F28" s="333"/>
      <c r="G28" s="340"/>
      <c r="H28" s="333"/>
      <c r="I28" s="329"/>
      <c r="J28" s="324"/>
      <c r="K28" s="215"/>
      <c r="L28" s="215"/>
      <c r="M28" s="227"/>
      <c r="N28" s="227"/>
      <c r="O28" s="215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30"/>
      <c r="AA28" s="330"/>
      <c r="AB28" s="330"/>
      <c r="AC28" s="331"/>
    </row>
    <row r="29" spans="1:29" ht="17.25" customHeight="1">
      <c r="A29" s="328" t="s">
        <v>488</v>
      </c>
      <c r="B29" s="350" t="s">
        <v>489</v>
      </c>
      <c r="C29" s="321" t="s">
        <v>490</v>
      </c>
      <c r="D29" s="390" t="s">
        <v>499</v>
      </c>
      <c r="E29" s="328" t="s">
        <v>498</v>
      </c>
      <c r="F29" s="321" t="s">
        <v>491</v>
      </c>
      <c r="G29" s="391">
        <v>3931.56</v>
      </c>
      <c r="H29" s="324" t="s">
        <v>492</v>
      </c>
      <c r="I29" s="353" t="s">
        <v>493</v>
      </c>
      <c r="J29" s="344" t="s">
        <v>281</v>
      </c>
      <c r="K29" s="215" t="s">
        <v>829</v>
      </c>
      <c r="L29" s="216" t="s">
        <v>565</v>
      </c>
      <c r="M29" s="217">
        <v>309.3</v>
      </c>
      <c r="N29" s="227">
        <v>309.3</v>
      </c>
      <c r="O29" s="215" t="s">
        <v>576</v>
      </c>
      <c r="P29" s="380">
        <f>SUM(M29:M32)</f>
        <v>618.6</v>
      </c>
      <c r="Q29" s="380">
        <f>SUM(N29:N32)</f>
        <v>618.6</v>
      </c>
      <c r="R29" s="380">
        <f>SUM(M33:M34)</f>
        <v>710.6</v>
      </c>
      <c r="S29" s="380">
        <f>SUM(N33:N34)</f>
        <v>710.6</v>
      </c>
      <c r="T29" s="380">
        <f>SUM(M35:M37)</f>
        <v>776.53000000000009</v>
      </c>
      <c r="U29" s="380">
        <f>SUM(N35:N37)</f>
        <v>776.53000000000009</v>
      </c>
      <c r="V29" s="380">
        <f>SUM(M38:M39)</f>
        <v>0</v>
      </c>
      <c r="W29" s="380">
        <f>SUM(N38:N39)</f>
        <v>0</v>
      </c>
      <c r="X29" s="380">
        <f>P29+R29+T29+V29</f>
        <v>2105.73</v>
      </c>
      <c r="Y29" s="380">
        <f>Q29+S29+U29+W29</f>
        <v>2105.73</v>
      </c>
      <c r="Z29" s="347">
        <f>G29-X29</f>
        <v>1825.83</v>
      </c>
      <c r="AA29" s="347">
        <f>G29-Y29</f>
        <v>1825.83</v>
      </c>
      <c r="AB29" s="347">
        <f>X29*100/G29</f>
        <v>53.559655709184142</v>
      </c>
      <c r="AC29" s="341"/>
    </row>
    <row r="30" spans="1:29" ht="17.25" customHeight="1">
      <c r="A30" s="328"/>
      <c r="B30" s="351"/>
      <c r="C30" s="322"/>
      <c r="D30" s="392"/>
      <c r="E30" s="328"/>
      <c r="F30" s="322"/>
      <c r="G30" s="393"/>
      <c r="H30" s="324"/>
      <c r="I30" s="354"/>
      <c r="J30" s="345"/>
      <c r="K30" s="215" t="s">
        <v>880</v>
      </c>
      <c r="L30" s="216" t="s">
        <v>753</v>
      </c>
      <c r="M30" s="217">
        <v>309.3</v>
      </c>
      <c r="N30" s="227">
        <v>309.3</v>
      </c>
      <c r="O30" s="215" t="s">
        <v>745</v>
      </c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48"/>
      <c r="AA30" s="348"/>
      <c r="AB30" s="348"/>
      <c r="AC30" s="342"/>
    </row>
    <row r="31" spans="1:29" ht="17.25" customHeight="1">
      <c r="A31" s="328"/>
      <c r="B31" s="351"/>
      <c r="C31" s="322"/>
      <c r="D31" s="392"/>
      <c r="E31" s="328"/>
      <c r="F31" s="322"/>
      <c r="G31" s="393"/>
      <c r="H31" s="324"/>
      <c r="I31" s="354"/>
      <c r="J31" s="345"/>
      <c r="K31" s="215"/>
      <c r="L31" s="216"/>
      <c r="M31" s="217"/>
      <c r="N31" s="227"/>
      <c r="O31" s="215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48"/>
      <c r="AA31" s="348"/>
      <c r="AB31" s="348"/>
      <c r="AC31" s="342"/>
    </row>
    <row r="32" spans="1:29" ht="17.25" customHeight="1">
      <c r="A32" s="328"/>
      <c r="B32" s="351"/>
      <c r="C32" s="322"/>
      <c r="D32" s="392"/>
      <c r="E32" s="328"/>
      <c r="F32" s="322"/>
      <c r="G32" s="393"/>
      <c r="H32" s="324"/>
      <c r="I32" s="354"/>
      <c r="J32" s="346"/>
      <c r="K32" s="215"/>
      <c r="L32" s="216"/>
      <c r="M32" s="217"/>
      <c r="N32" s="217"/>
      <c r="O32" s="216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48"/>
      <c r="AA32" s="348"/>
      <c r="AB32" s="348"/>
      <c r="AC32" s="342"/>
    </row>
    <row r="33" spans="1:29" ht="17.25" customHeight="1">
      <c r="A33" s="328"/>
      <c r="B33" s="351"/>
      <c r="C33" s="322"/>
      <c r="D33" s="392"/>
      <c r="E33" s="328"/>
      <c r="F33" s="322"/>
      <c r="G33" s="393"/>
      <c r="H33" s="324"/>
      <c r="I33" s="354"/>
      <c r="J33" s="344" t="s">
        <v>369</v>
      </c>
      <c r="K33" s="215" t="s">
        <v>1188</v>
      </c>
      <c r="L33" s="216" t="s">
        <v>1121</v>
      </c>
      <c r="M33" s="217">
        <v>618.6</v>
      </c>
      <c r="N33" s="217">
        <v>618.6</v>
      </c>
      <c r="O33" s="215" t="s">
        <v>1189</v>
      </c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48"/>
      <c r="AA33" s="348"/>
      <c r="AB33" s="348"/>
      <c r="AC33" s="342"/>
    </row>
    <row r="34" spans="1:29" ht="17.25" customHeight="1">
      <c r="A34" s="328"/>
      <c r="B34" s="351"/>
      <c r="C34" s="322"/>
      <c r="D34" s="392"/>
      <c r="E34" s="328"/>
      <c r="F34" s="322"/>
      <c r="G34" s="393"/>
      <c r="H34" s="324"/>
      <c r="I34" s="354"/>
      <c r="J34" s="346"/>
      <c r="K34" s="215" t="s">
        <v>1515</v>
      </c>
      <c r="L34" s="216" t="s">
        <v>1499</v>
      </c>
      <c r="M34" s="217">
        <v>92</v>
      </c>
      <c r="N34" s="217">
        <v>92</v>
      </c>
      <c r="O34" s="215" t="s">
        <v>1469</v>
      </c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48"/>
      <c r="AA34" s="348"/>
      <c r="AB34" s="348"/>
      <c r="AC34" s="342"/>
    </row>
    <row r="35" spans="1:29" ht="17.25" customHeight="1">
      <c r="A35" s="328"/>
      <c r="B35" s="351"/>
      <c r="C35" s="322"/>
      <c r="D35" s="392"/>
      <c r="E35" s="328"/>
      <c r="F35" s="322"/>
      <c r="G35" s="393"/>
      <c r="H35" s="324"/>
      <c r="I35" s="354"/>
      <c r="J35" s="344" t="s">
        <v>289</v>
      </c>
      <c r="K35" s="215" t="s">
        <v>1912</v>
      </c>
      <c r="L35" s="216" t="s">
        <v>1802</v>
      </c>
      <c r="M35" s="217">
        <v>92</v>
      </c>
      <c r="N35" s="227">
        <v>92</v>
      </c>
      <c r="O35" s="215" t="s">
        <v>1905</v>
      </c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48"/>
      <c r="AA35" s="348"/>
      <c r="AB35" s="348"/>
      <c r="AC35" s="342"/>
    </row>
    <row r="36" spans="1:29" ht="17.25" customHeight="1">
      <c r="A36" s="328"/>
      <c r="B36" s="351"/>
      <c r="C36" s="322"/>
      <c r="D36" s="392"/>
      <c r="E36" s="328"/>
      <c r="F36" s="322"/>
      <c r="G36" s="393"/>
      <c r="H36" s="324"/>
      <c r="I36" s="354"/>
      <c r="J36" s="345"/>
      <c r="K36" s="215" t="s">
        <v>2008</v>
      </c>
      <c r="L36" s="216" t="s">
        <v>1915</v>
      </c>
      <c r="M36" s="217">
        <v>628.33000000000004</v>
      </c>
      <c r="N36" s="227">
        <v>628.33000000000004</v>
      </c>
      <c r="O36" s="215" t="s">
        <v>1984</v>
      </c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48"/>
      <c r="AA36" s="348"/>
      <c r="AB36" s="348"/>
      <c r="AC36" s="342"/>
    </row>
    <row r="37" spans="1:29" ht="17.25" customHeight="1">
      <c r="A37" s="328"/>
      <c r="B37" s="351"/>
      <c r="C37" s="322"/>
      <c r="D37" s="392"/>
      <c r="E37" s="328"/>
      <c r="F37" s="322"/>
      <c r="G37" s="393"/>
      <c r="H37" s="324"/>
      <c r="I37" s="354"/>
      <c r="J37" s="346"/>
      <c r="K37" s="215" t="s">
        <v>1860</v>
      </c>
      <c r="L37" s="216" t="s">
        <v>1671</v>
      </c>
      <c r="M37" s="217">
        <v>56.2</v>
      </c>
      <c r="N37" s="217">
        <v>56.2</v>
      </c>
      <c r="O37" s="215" t="s">
        <v>1849</v>
      </c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48"/>
      <c r="AA37" s="348"/>
      <c r="AB37" s="348"/>
      <c r="AC37" s="342"/>
    </row>
    <row r="38" spans="1:29" ht="17.25" customHeight="1">
      <c r="A38" s="328"/>
      <c r="B38" s="351"/>
      <c r="C38" s="322"/>
      <c r="D38" s="392"/>
      <c r="E38" s="328"/>
      <c r="F38" s="322"/>
      <c r="G38" s="393"/>
      <c r="H38" s="324"/>
      <c r="I38" s="354"/>
      <c r="J38" s="344" t="s">
        <v>370</v>
      </c>
      <c r="K38" s="215"/>
      <c r="L38" s="216"/>
      <c r="M38" s="217"/>
      <c r="N38" s="227"/>
      <c r="O38" s="215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48"/>
      <c r="AA38" s="348"/>
      <c r="AB38" s="348"/>
      <c r="AC38" s="342"/>
    </row>
    <row r="39" spans="1:29" ht="17.25" customHeight="1">
      <c r="A39" s="328"/>
      <c r="B39" s="352"/>
      <c r="C39" s="323"/>
      <c r="D39" s="394"/>
      <c r="E39" s="328"/>
      <c r="F39" s="323"/>
      <c r="G39" s="395"/>
      <c r="H39" s="324"/>
      <c r="I39" s="355"/>
      <c r="J39" s="346"/>
      <c r="K39" s="215"/>
      <c r="L39" s="215"/>
      <c r="M39" s="227"/>
      <c r="N39" s="227"/>
      <c r="O39" s="215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49"/>
      <c r="AA39" s="349"/>
      <c r="AB39" s="349"/>
      <c r="AC39" s="343"/>
    </row>
    <row r="40" spans="1:29" ht="17.25" customHeight="1">
      <c r="A40" s="333">
        <v>33600000</v>
      </c>
      <c r="B40" s="321" t="s">
        <v>489</v>
      </c>
      <c r="C40" s="321" t="s">
        <v>490</v>
      </c>
      <c r="D40" s="321" t="s">
        <v>501</v>
      </c>
      <c r="E40" s="328" t="s">
        <v>500</v>
      </c>
      <c r="F40" s="389" t="s">
        <v>491</v>
      </c>
      <c r="G40" s="340">
        <v>117.87</v>
      </c>
      <c r="H40" s="333" t="s">
        <v>492</v>
      </c>
      <c r="I40" s="329" t="s">
        <v>493</v>
      </c>
      <c r="J40" s="324" t="s">
        <v>281</v>
      </c>
      <c r="K40" s="215" t="s">
        <v>848</v>
      </c>
      <c r="L40" s="216" t="s">
        <v>629</v>
      </c>
      <c r="M40" s="217">
        <v>2.2000000000000002</v>
      </c>
      <c r="N40" s="227">
        <v>2.2000000000000002</v>
      </c>
      <c r="O40" s="215" t="s">
        <v>589</v>
      </c>
      <c r="P40" s="379">
        <f>SUM(M40:M41)</f>
        <v>22.04</v>
      </c>
      <c r="Q40" s="379">
        <f>SUM(N40:N41)</f>
        <v>22.04</v>
      </c>
      <c r="R40" s="379">
        <f>SUM(M42:M43)</f>
        <v>1.25</v>
      </c>
      <c r="S40" s="379">
        <f>SUM(N42:N43)</f>
        <v>1.25</v>
      </c>
      <c r="T40" s="379">
        <f>SUM(M44:M45)</f>
        <v>0</v>
      </c>
      <c r="U40" s="379">
        <f>SUM(N44:N45)</f>
        <v>0</v>
      </c>
      <c r="V40" s="379">
        <f>SUM(M46:M47)</f>
        <v>0</v>
      </c>
      <c r="W40" s="379">
        <f>SUM(N46:N47)</f>
        <v>0</v>
      </c>
      <c r="X40" s="379">
        <f>P40+R40+T40+V40</f>
        <v>23.29</v>
      </c>
      <c r="Y40" s="379">
        <f>Q40+S40+U40+W40</f>
        <v>23.29</v>
      </c>
      <c r="Z40" s="330">
        <f>G40-X40</f>
        <v>94.580000000000013</v>
      </c>
      <c r="AA40" s="330">
        <f>G40-Y40</f>
        <v>94.580000000000013</v>
      </c>
      <c r="AB40" s="330">
        <f>X40*100/G40</f>
        <v>19.759056587766182</v>
      </c>
      <c r="AC40" s="331"/>
    </row>
    <row r="41" spans="1:29" ht="17.25" customHeight="1">
      <c r="A41" s="333"/>
      <c r="B41" s="322"/>
      <c r="C41" s="322"/>
      <c r="D41" s="322"/>
      <c r="E41" s="328"/>
      <c r="F41" s="389"/>
      <c r="G41" s="340"/>
      <c r="H41" s="333"/>
      <c r="I41" s="329"/>
      <c r="J41" s="324"/>
      <c r="K41" s="215" t="s">
        <v>882</v>
      </c>
      <c r="L41" s="216" t="s">
        <v>883</v>
      </c>
      <c r="M41" s="217">
        <v>19.84</v>
      </c>
      <c r="N41" s="217">
        <v>19.84</v>
      </c>
      <c r="O41" s="216" t="s">
        <v>737</v>
      </c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30"/>
      <c r="AA41" s="330"/>
      <c r="AB41" s="330"/>
      <c r="AC41" s="331"/>
    </row>
    <row r="42" spans="1:29" ht="17.25" customHeight="1">
      <c r="A42" s="333"/>
      <c r="B42" s="322"/>
      <c r="C42" s="322"/>
      <c r="D42" s="322"/>
      <c r="E42" s="328"/>
      <c r="F42" s="389"/>
      <c r="G42" s="340"/>
      <c r="H42" s="333"/>
      <c r="I42" s="329"/>
      <c r="J42" s="324" t="s">
        <v>369</v>
      </c>
      <c r="K42" s="215" t="s">
        <v>1122</v>
      </c>
      <c r="L42" s="216" t="s">
        <v>1072</v>
      </c>
      <c r="M42" s="217">
        <v>1.25</v>
      </c>
      <c r="N42" s="217">
        <v>1.25</v>
      </c>
      <c r="O42" s="215" t="s">
        <v>1073</v>
      </c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30"/>
      <c r="AA42" s="330"/>
      <c r="AB42" s="330"/>
      <c r="AC42" s="331"/>
    </row>
    <row r="43" spans="1:29" ht="17.25" customHeight="1">
      <c r="A43" s="333"/>
      <c r="B43" s="322"/>
      <c r="C43" s="322"/>
      <c r="D43" s="322"/>
      <c r="E43" s="328"/>
      <c r="F43" s="389"/>
      <c r="G43" s="340"/>
      <c r="H43" s="333"/>
      <c r="I43" s="329"/>
      <c r="J43" s="324"/>
      <c r="K43" s="215"/>
      <c r="L43" s="216"/>
      <c r="M43" s="217"/>
      <c r="N43" s="217"/>
      <c r="O43" s="215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30"/>
      <c r="AA43" s="330"/>
      <c r="AB43" s="330"/>
      <c r="AC43" s="331"/>
    </row>
    <row r="44" spans="1:29" ht="17.25" customHeight="1">
      <c r="A44" s="333"/>
      <c r="B44" s="322"/>
      <c r="C44" s="322"/>
      <c r="D44" s="322"/>
      <c r="E44" s="328"/>
      <c r="F44" s="389"/>
      <c r="G44" s="340"/>
      <c r="H44" s="333"/>
      <c r="I44" s="329"/>
      <c r="J44" s="324" t="s">
        <v>289</v>
      </c>
      <c r="K44" s="215"/>
      <c r="L44" s="216"/>
      <c r="M44" s="217"/>
      <c r="N44" s="227"/>
      <c r="O44" s="215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30"/>
      <c r="AA44" s="330"/>
      <c r="AB44" s="330"/>
      <c r="AC44" s="331"/>
    </row>
    <row r="45" spans="1:29" ht="17.25" customHeight="1">
      <c r="A45" s="333"/>
      <c r="B45" s="322"/>
      <c r="C45" s="322"/>
      <c r="D45" s="322"/>
      <c r="E45" s="328"/>
      <c r="F45" s="389"/>
      <c r="G45" s="340"/>
      <c r="H45" s="333"/>
      <c r="I45" s="329"/>
      <c r="J45" s="324"/>
      <c r="K45" s="215"/>
      <c r="L45" s="216"/>
      <c r="M45" s="217"/>
      <c r="N45" s="217"/>
      <c r="O45" s="215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30"/>
      <c r="AA45" s="330"/>
      <c r="AB45" s="330"/>
      <c r="AC45" s="331"/>
    </row>
    <row r="46" spans="1:29" ht="17.25" customHeight="1">
      <c r="A46" s="333"/>
      <c r="B46" s="322"/>
      <c r="C46" s="322"/>
      <c r="D46" s="322"/>
      <c r="E46" s="328"/>
      <c r="F46" s="389"/>
      <c r="G46" s="340"/>
      <c r="H46" s="333"/>
      <c r="I46" s="329"/>
      <c r="J46" s="324" t="s">
        <v>370</v>
      </c>
      <c r="K46" s="215"/>
      <c r="L46" s="216"/>
      <c r="M46" s="217"/>
      <c r="N46" s="227"/>
      <c r="O46" s="215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30"/>
      <c r="AA46" s="330"/>
      <c r="AB46" s="330"/>
      <c r="AC46" s="331"/>
    </row>
    <row r="47" spans="1:29" ht="17.25" customHeight="1">
      <c r="A47" s="333"/>
      <c r="B47" s="323"/>
      <c r="C47" s="323"/>
      <c r="D47" s="323"/>
      <c r="E47" s="328"/>
      <c r="F47" s="389"/>
      <c r="G47" s="340"/>
      <c r="H47" s="333"/>
      <c r="I47" s="329"/>
      <c r="J47" s="324"/>
      <c r="K47" s="215"/>
      <c r="L47" s="215"/>
      <c r="M47" s="227"/>
      <c r="N47" s="227"/>
      <c r="O47" s="215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30"/>
      <c r="AA47" s="330"/>
      <c r="AB47" s="330"/>
      <c r="AC47" s="331"/>
    </row>
    <row r="48" spans="1:29" ht="17.25" customHeight="1">
      <c r="A48" s="333">
        <v>33600000</v>
      </c>
      <c r="B48" s="333" t="s">
        <v>489</v>
      </c>
      <c r="C48" s="321" t="s">
        <v>490</v>
      </c>
      <c r="D48" s="389" t="s">
        <v>503</v>
      </c>
      <c r="E48" s="328" t="s">
        <v>502</v>
      </c>
      <c r="F48" s="389" t="s">
        <v>491</v>
      </c>
      <c r="G48" s="340">
        <v>7689.4</v>
      </c>
      <c r="H48" s="333" t="s">
        <v>492</v>
      </c>
      <c r="I48" s="329" t="s">
        <v>493</v>
      </c>
      <c r="J48" s="324" t="s">
        <v>281</v>
      </c>
      <c r="K48" s="215" t="s">
        <v>832</v>
      </c>
      <c r="L48" s="216" t="s">
        <v>803</v>
      </c>
      <c r="M48" s="217">
        <v>219.5</v>
      </c>
      <c r="N48" s="227">
        <v>219.5</v>
      </c>
      <c r="O48" s="215" t="s">
        <v>833</v>
      </c>
      <c r="P48" s="379">
        <f>SUM(M48:M53)</f>
        <v>517.44000000000005</v>
      </c>
      <c r="Q48" s="379">
        <f>SUM(N48:N53)</f>
        <v>513.84</v>
      </c>
      <c r="R48" s="379">
        <f>SUM(M54:M59)</f>
        <v>1316.45</v>
      </c>
      <c r="S48" s="379">
        <f>SUM(N54:N59)</f>
        <v>1316.45</v>
      </c>
      <c r="T48" s="379">
        <f>SUM(M60:M69)</f>
        <v>1857.6999999999998</v>
      </c>
      <c r="U48" s="379">
        <f>SUM(N60:N69)</f>
        <v>1857.6999999999998</v>
      </c>
      <c r="V48" s="379">
        <f>SUM(M70:M74)</f>
        <v>0</v>
      </c>
      <c r="W48" s="379">
        <f>SUM(N70:N74)</f>
        <v>0</v>
      </c>
      <c r="X48" s="379">
        <f>P48+R48+T48+V48</f>
        <v>3691.59</v>
      </c>
      <c r="Y48" s="379">
        <f>Q48+S48+U48+W48</f>
        <v>3687.99</v>
      </c>
      <c r="Z48" s="330">
        <f>G48-X48</f>
        <v>3997.8099999999995</v>
      </c>
      <c r="AA48" s="330">
        <f>G48-Y48</f>
        <v>4001.41</v>
      </c>
      <c r="AB48" s="330">
        <f>X48*100/G48</f>
        <v>48.008817332951857</v>
      </c>
      <c r="AC48" s="331"/>
    </row>
    <row r="49" spans="1:29" ht="17.25" customHeight="1">
      <c r="A49" s="333"/>
      <c r="B49" s="333"/>
      <c r="C49" s="322"/>
      <c r="D49" s="389"/>
      <c r="E49" s="328"/>
      <c r="F49" s="389"/>
      <c r="G49" s="340"/>
      <c r="H49" s="333"/>
      <c r="I49" s="329"/>
      <c r="J49" s="324"/>
      <c r="K49" s="215" t="s">
        <v>870</v>
      </c>
      <c r="L49" s="216" t="s">
        <v>717</v>
      </c>
      <c r="M49" s="217">
        <v>184</v>
      </c>
      <c r="N49" s="227">
        <v>184</v>
      </c>
      <c r="O49" s="215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30"/>
      <c r="AA49" s="330"/>
      <c r="AB49" s="330"/>
      <c r="AC49" s="331"/>
    </row>
    <row r="50" spans="1:29" ht="17.25" customHeight="1">
      <c r="A50" s="333"/>
      <c r="B50" s="333"/>
      <c r="C50" s="322"/>
      <c r="D50" s="389"/>
      <c r="E50" s="328"/>
      <c r="F50" s="389"/>
      <c r="G50" s="340"/>
      <c r="H50" s="333"/>
      <c r="I50" s="329"/>
      <c r="J50" s="324"/>
      <c r="K50" s="215" t="s">
        <v>873</v>
      </c>
      <c r="L50" s="216" t="s">
        <v>778</v>
      </c>
      <c r="M50" s="217">
        <v>91.84</v>
      </c>
      <c r="N50" s="227">
        <v>91.84</v>
      </c>
      <c r="O50" s="215" t="s">
        <v>729</v>
      </c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30"/>
      <c r="AA50" s="330"/>
      <c r="AB50" s="330"/>
      <c r="AC50" s="331"/>
    </row>
    <row r="51" spans="1:29" ht="17.25" customHeight="1">
      <c r="A51" s="333"/>
      <c r="B51" s="333"/>
      <c r="C51" s="322"/>
      <c r="D51" s="389"/>
      <c r="E51" s="328"/>
      <c r="F51" s="389"/>
      <c r="G51" s="340"/>
      <c r="H51" s="333"/>
      <c r="I51" s="329"/>
      <c r="J51" s="324"/>
      <c r="K51" s="215" t="s">
        <v>884</v>
      </c>
      <c r="L51" s="216" t="s">
        <v>725</v>
      </c>
      <c r="M51" s="217">
        <v>15.4</v>
      </c>
      <c r="N51" s="227">
        <v>15.4</v>
      </c>
      <c r="O51" s="215" t="s">
        <v>737</v>
      </c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30"/>
      <c r="AA51" s="330"/>
      <c r="AB51" s="330"/>
      <c r="AC51" s="331"/>
    </row>
    <row r="52" spans="1:29" ht="17.25" customHeight="1">
      <c r="A52" s="333"/>
      <c r="B52" s="333"/>
      <c r="C52" s="322"/>
      <c r="D52" s="389"/>
      <c r="E52" s="328"/>
      <c r="F52" s="389"/>
      <c r="G52" s="340"/>
      <c r="H52" s="333"/>
      <c r="I52" s="329"/>
      <c r="J52" s="324"/>
      <c r="K52" s="215" t="s">
        <v>881</v>
      </c>
      <c r="L52" s="216" t="s">
        <v>737</v>
      </c>
      <c r="M52" s="217">
        <v>3.1</v>
      </c>
      <c r="N52" s="227">
        <v>3.1</v>
      </c>
      <c r="O52" s="215" t="s">
        <v>745</v>
      </c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30"/>
      <c r="AA52" s="330"/>
      <c r="AB52" s="330"/>
      <c r="AC52" s="331"/>
    </row>
    <row r="53" spans="1:29" ht="17.25" customHeight="1">
      <c r="A53" s="333"/>
      <c r="B53" s="333"/>
      <c r="C53" s="322"/>
      <c r="D53" s="389"/>
      <c r="E53" s="328"/>
      <c r="F53" s="389"/>
      <c r="G53" s="340"/>
      <c r="H53" s="333"/>
      <c r="I53" s="329"/>
      <c r="J53" s="324"/>
      <c r="K53" s="215" t="s">
        <v>862</v>
      </c>
      <c r="L53" s="216" t="s">
        <v>775</v>
      </c>
      <c r="M53" s="217">
        <v>3.6</v>
      </c>
      <c r="N53" s="217" t="s">
        <v>717</v>
      </c>
      <c r="O53" s="215" t="s">
        <v>717</v>
      </c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30"/>
      <c r="AA53" s="330"/>
      <c r="AB53" s="330"/>
      <c r="AC53" s="331"/>
    </row>
    <row r="54" spans="1:29" ht="17.25" customHeight="1">
      <c r="A54" s="333"/>
      <c r="B54" s="333"/>
      <c r="C54" s="322"/>
      <c r="D54" s="389"/>
      <c r="E54" s="328"/>
      <c r="F54" s="389"/>
      <c r="G54" s="340"/>
      <c r="H54" s="333"/>
      <c r="I54" s="329"/>
      <c r="J54" s="324" t="s">
        <v>369</v>
      </c>
      <c r="K54" s="215"/>
      <c r="L54" s="216"/>
      <c r="M54" s="217">
        <v>268.5</v>
      </c>
      <c r="N54" s="217">
        <v>268.5</v>
      </c>
      <c r="O54" s="215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30"/>
      <c r="AA54" s="330"/>
      <c r="AB54" s="330"/>
      <c r="AC54" s="331"/>
    </row>
    <row r="55" spans="1:29" ht="14.25" customHeight="1">
      <c r="A55" s="333"/>
      <c r="B55" s="333"/>
      <c r="C55" s="322"/>
      <c r="D55" s="389"/>
      <c r="E55" s="328"/>
      <c r="F55" s="389"/>
      <c r="G55" s="340"/>
      <c r="H55" s="333"/>
      <c r="I55" s="329"/>
      <c r="J55" s="324"/>
      <c r="K55" s="215" t="s">
        <v>1120</v>
      </c>
      <c r="L55" s="216" t="s">
        <v>1072</v>
      </c>
      <c r="M55" s="217">
        <v>107</v>
      </c>
      <c r="N55" s="217">
        <v>107</v>
      </c>
      <c r="O55" s="215" t="s">
        <v>1073</v>
      </c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30"/>
      <c r="AA55" s="330"/>
      <c r="AB55" s="330"/>
      <c r="AC55" s="331"/>
    </row>
    <row r="56" spans="1:29" ht="17.25" hidden="1" customHeight="1">
      <c r="A56" s="333"/>
      <c r="B56" s="333"/>
      <c r="C56" s="322"/>
      <c r="D56" s="389"/>
      <c r="E56" s="328"/>
      <c r="F56" s="389"/>
      <c r="G56" s="340"/>
      <c r="H56" s="333"/>
      <c r="I56" s="329"/>
      <c r="J56" s="324"/>
      <c r="K56" s="215" t="s">
        <v>1270</v>
      </c>
      <c r="L56" s="216" t="s">
        <v>1177</v>
      </c>
      <c r="M56" s="217">
        <v>98.4</v>
      </c>
      <c r="N56" s="217">
        <v>98.4</v>
      </c>
      <c r="O56" s="215" t="s">
        <v>1249</v>
      </c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30"/>
      <c r="AA56" s="330"/>
      <c r="AB56" s="330"/>
      <c r="AC56" s="331"/>
    </row>
    <row r="57" spans="1:29" ht="17.25" hidden="1" customHeight="1">
      <c r="A57" s="333"/>
      <c r="B57" s="333"/>
      <c r="C57" s="322"/>
      <c r="D57" s="389"/>
      <c r="E57" s="328"/>
      <c r="F57" s="389"/>
      <c r="G57" s="340"/>
      <c r="H57" s="333"/>
      <c r="I57" s="329"/>
      <c r="J57" s="324"/>
      <c r="K57" s="215" t="s">
        <v>1429</v>
      </c>
      <c r="L57" s="216" t="s">
        <v>1365</v>
      </c>
      <c r="M57" s="217">
        <v>479.9</v>
      </c>
      <c r="N57" s="217">
        <v>479.9</v>
      </c>
      <c r="O57" s="215" t="s">
        <v>1425</v>
      </c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30"/>
      <c r="AA57" s="330"/>
      <c r="AB57" s="330"/>
      <c r="AC57" s="331"/>
    </row>
    <row r="58" spans="1:29" ht="15" hidden="1" customHeight="1">
      <c r="A58" s="333"/>
      <c r="B58" s="333"/>
      <c r="C58" s="322"/>
      <c r="D58" s="389"/>
      <c r="E58" s="328"/>
      <c r="F58" s="389"/>
      <c r="G58" s="340"/>
      <c r="H58" s="333"/>
      <c r="I58" s="329"/>
      <c r="J58" s="324"/>
      <c r="K58" s="215" t="s">
        <v>1430</v>
      </c>
      <c r="L58" s="216" t="s">
        <v>1365</v>
      </c>
      <c r="M58" s="217">
        <v>133.94999999999999</v>
      </c>
      <c r="N58" s="217">
        <v>133.94999999999999</v>
      </c>
      <c r="O58" s="215" t="s">
        <v>1425</v>
      </c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30"/>
      <c r="AA58" s="330"/>
      <c r="AB58" s="330"/>
      <c r="AC58" s="331"/>
    </row>
    <row r="59" spans="1:29" ht="17.25" hidden="1" customHeight="1">
      <c r="A59" s="333"/>
      <c r="B59" s="333"/>
      <c r="C59" s="322"/>
      <c r="D59" s="389"/>
      <c r="E59" s="328"/>
      <c r="F59" s="389"/>
      <c r="G59" s="340"/>
      <c r="H59" s="333"/>
      <c r="I59" s="329"/>
      <c r="J59" s="324"/>
      <c r="K59" s="215" t="s">
        <v>1307</v>
      </c>
      <c r="L59" s="216" t="s">
        <v>1252</v>
      </c>
      <c r="M59" s="217">
        <v>228.7</v>
      </c>
      <c r="N59" s="217">
        <v>228.7</v>
      </c>
      <c r="O59" s="215" t="s">
        <v>1241</v>
      </c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30"/>
      <c r="AA59" s="330"/>
      <c r="AB59" s="330"/>
      <c r="AC59" s="331"/>
    </row>
    <row r="60" spans="1:29" ht="17.25" hidden="1" customHeight="1">
      <c r="A60" s="333"/>
      <c r="B60" s="333"/>
      <c r="C60" s="322"/>
      <c r="D60" s="389"/>
      <c r="E60" s="328"/>
      <c r="F60" s="389"/>
      <c r="G60" s="340"/>
      <c r="H60" s="333"/>
      <c r="I60" s="329"/>
      <c r="J60" s="324" t="s">
        <v>289</v>
      </c>
      <c r="K60" s="215" t="s">
        <v>1599</v>
      </c>
      <c r="L60" s="216" t="s">
        <v>1566</v>
      </c>
      <c r="M60" s="217">
        <v>179</v>
      </c>
      <c r="N60" s="227">
        <v>179</v>
      </c>
      <c r="O60" s="215" t="s">
        <v>1587</v>
      </c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30"/>
      <c r="AA60" s="330"/>
      <c r="AB60" s="330"/>
      <c r="AC60" s="331"/>
    </row>
    <row r="61" spans="1:29" ht="17.25" hidden="1" customHeight="1">
      <c r="A61" s="333"/>
      <c r="B61" s="333"/>
      <c r="C61" s="322"/>
      <c r="D61" s="389"/>
      <c r="E61" s="328"/>
      <c r="F61" s="389"/>
      <c r="G61" s="340"/>
      <c r="H61" s="333"/>
      <c r="I61" s="329"/>
      <c r="J61" s="324"/>
      <c r="K61" s="215" t="s">
        <v>1612</v>
      </c>
      <c r="L61" s="216" t="s">
        <v>1608</v>
      </c>
      <c r="M61" s="217">
        <v>98.55</v>
      </c>
      <c r="N61" s="227">
        <v>98.55</v>
      </c>
      <c r="O61" s="215" t="s">
        <v>1609</v>
      </c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30"/>
      <c r="AA61" s="330"/>
      <c r="AB61" s="330"/>
      <c r="AC61" s="331"/>
    </row>
    <row r="62" spans="1:29" ht="17.25" hidden="1" customHeight="1">
      <c r="A62" s="333"/>
      <c r="B62" s="333"/>
      <c r="C62" s="322"/>
      <c r="D62" s="389"/>
      <c r="E62" s="328"/>
      <c r="F62" s="389"/>
      <c r="G62" s="340"/>
      <c r="H62" s="333"/>
      <c r="I62" s="329"/>
      <c r="J62" s="324"/>
      <c r="K62" s="215" t="s">
        <v>1968</v>
      </c>
      <c r="L62" s="216" t="s">
        <v>1963</v>
      </c>
      <c r="M62" s="217">
        <v>358</v>
      </c>
      <c r="N62" s="227">
        <v>358</v>
      </c>
      <c r="O62" s="215" t="s">
        <v>1956</v>
      </c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30"/>
      <c r="AA62" s="330"/>
      <c r="AB62" s="330"/>
      <c r="AC62" s="331"/>
    </row>
    <row r="63" spans="1:29" ht="17.25" hidden="1" customHeight="1">
      <c r="A63" s="333"/>
      <c r="B63" s="333"/>
      <c r="C63" s="322"/>
      <c r="D63" s="389"/>
      <c r="E63" s="328"/>
      <c r="F63" s="389"/>
      <c r="G63" s="340"/>
      <c r="H63" s="333"/>
      <c r="I63" s="329"/>
      <c r="J63" s="324"/>
      <c r="K63" s="215" t="s">
        <v>1913</v>
      </c>
      <c r="L63" s="216" t="s">
        <v>1802</v>
      </c>
      <c r="M63" s="217">
        <v>483.5</v>
      </c>
      <c r="N63" s="227">
        <v>483.5</v>
      </c>
      <c r="O63" s="215" t="s">
        <v>1905</v>
      </c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30"/>
      <c r="AA63" s="330"/>
      <c r="AB63" s="330"/>
      <c r="AC63" s="331"/>
    </row>
    <row r="64" spans="1:29" ht="17.25" hidden="1" customHeight="1">
      <c r="A64" s="333"/>
      <c r="B64" s="333"/>
      <c r="C64" s="322"/>
      <c r="D64" s="389"/>
      <c r="E64" s="328"/>
      <c r="F64" s="389"/>
      <c r="G64" s="340"/>
      <c r="H64" s="333"/>
      <c r="I64" s="329"/>
      <c r="J64" s="324"/>
      <c r="K64" s="215" t="s">
        <v>2007</v>
      </c>
      <c r="L64" s="216" t="s">
        <v>1915</v>
      </c>
      <c r="M64" s="217">
        <v>215</v>
      </c>
      <c r="N64" s="227">
        <v>215</v>
      </c>
      <c r="O64" s="215" t="s">
        <v>1984</v>
      </c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30"/>
      <c r="AA64" s="330"/>
      <c r="AB64" s="330"/>
      <c r="AC64" s="331"/>
    </row>
    <row r="65" spans="1:29" ht="17.25" hidden="1" customHeight="1">
      <c r="A65" s="333"/>
      <c r="B65" s="333"/>
      <c r="C65" s="322"/>
      <c r="D65" s="389"/>
      <c r="E65" s="328"/>
      <c r="F65" s="389"/>
      <c r="G65" s="340"/>
      <c r="H65" s="333"/>
      <c r="I65" s="329"/>
      <c r="J65" s="324"/>
      <c r="K65" s="215" t="s">
        <v>2006</v>
      </c>
      <c r="L65" s="216" t="s">
        <v>1915</v>
      </c>
      <c r="M65" s="217">
        <v>267.89999999999998</v>
      </c>
      <c r="N65" s="227">
        <v>267.89999999999998</v>
      </c>
      <c r="O65" s="215" t="s">
        <v>1984</v>
      </c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30"/>
      <c r="AA65" s="330"/>
      <c r="AB65" s="330"/>
      <c r="AC65" s="331"/>
    </row>
    <row r="66" spans="1:29" ht="17.25" hidden="1" customHeight="1">
      <c r="A66" s="333"/>
      <c r="B66" s="333"/>
      <c r="C66" s="322"/>
      <c r="D66" s="389"/>
      <c r="E66" s="328"/>
      <c r="F66" s="389"/>
      <c r="G66" s="340"/>
      <c r="H66" s="333"/>
      <c r="I66" s="329"/>
      <c r="J66" s="324"/>
      <c r="K66" s="215" t="s">
        <v>2044</v>
      </c>
      <c r="L66" s="216" t="s">
        <v>1996</v>
      </c>
      <c r="M66" s="217">
        <v>7.5</v>
      </c>
      <c r="N66" s="227">
        <v>7.5</v>
      </c>
      <c r="O66" s="215" t="s">
        <v>2034</v>
      </c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30"/>
      <c r="AA66" s="330"/>
      <c r="AB66" s="330"/>
      <c r="AC66" s="331"/>
    </row>
    <row r="67" spans="1:29" ht="17.25" hidden="1" customHeight="1">
      <c r="A67" s="333"/>
      <c r="B67" s="333"/>
      <c r="C67" s="322"/>
      <c r="D67" s="389"/>
      <c r="E67" s="328"/>
      <c r="F67" s="389"/>
      <c r="G67" s="340"/>
      <c r="H67" s="333"/>
      <c r="I67" s="329"/>
      <c r="J67" s="324"/>
      <c r="K67" s="215" t="s">
        <v>1617</v>
      </c>
      <c r="L67" s="216" t="s">
        <v>1564</v>
      </c>
      <c r="M67" s="217">
        <v>12.5</v>
      </c>
      <c r="N67" s="227">
        <v>12.5</v>
      </c>
      <c r="O67" s="215" t="s">
        <v>1609</v>
      </c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30"/>
      <c r="AA67" s="330"/>
      <c r="AB67" s="330"/>
      <c r="AC67" s="331"/>
    </row>
    <row r="68" spans="1:29" ht="17.25" hidden="1" customHeight="1">
      <c r="A68" s="333"/>
      <c r="B68" s="333"/>
      <c r="C68" s="322"/>
      <c r="D68" s="389"/>
      <c r="E68" s="328"/>
      <c r="F68" s="389"/>
      <c r="G68" s="340"/>
      <c r="H68" s="333"/>
      <c r="I68" s="329"/>
      <c r="J68" s="324"/>
      <c r="K68" s="215" t="s">
        <v>1843</v>
      </c>
      <c r="L68" s="216" t="s">
        <v>1842</v>
      </c>
      <c r="M68" s="217">
        <v>12.5</v>
      </c>
      <c r="N68" s="227">
        <v>12.5</v>
      </c>
      <c r="O68" s="215" t="s">
        <v>1804</v>
      </c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30"/>
      <c r="AA68" s="330"/>
      <c r="AB68" s="330"/>
      <c r="AC68" s="331"/>
    </row>
    <row r="69" spans="1:29" ht="10.5" hidden="1" customHeight="1">
      <c r="A69" s="333"/>
      <c r="B69" s="333"/>
      <c r="C69" s="322"/>
      <c r="D69" s="389"/>
      <c r="E69" s="328"/>
      <c r="F69" s="389"/>
      <c r="G69" s="340"/>
      <c r="H69" s="333"/>
      <c r="I69" s="329"/>
      <c r="J69" s="324"/>
      <c r="K69" s="215" t="s">
        <v>1613</v>
      </c>
      <c r="L69" s="216" t="s">
        <v>1608</v>
      </c>
      <c r="M69" s="217">
        <v>223.25</v>
      </c>
      <c r="N69" s="217">
        <v>223.25</v>
      </c>
      <c r="O69" s="216" t="s">
        <v>1609</v>
      </c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30"/>
      <c r="AA69" s="330"/>
      <c r="AB69" s="330"/>
      <c r="AC69" s="331"/>
    </row>
    <row r="70" spans="1:29" ht="17.25" hidden="1" customHeight="1">
      <c r="A70" s="333"/>
      <c r="B70" s="333"/>
      <c r="C70" s="322"/>
      <c r="D70" s="389"/>
      <c r="E70" s="328"/>
      <c r="F70" s="389"/>
      <c r="G70" s="340"/>
      <c r="H70" s="333"/>
      <c r="I70" s="329"/>
      <c r="J70" s="324" t="s">
        <v>370</v>
      </c>
      <c r="K70" s="215"/>
      <c r="L70" s="216"/>
      <c r="M70" s="217"/>
      <c r="N70" s="217"/>
      <c r="O70" s="215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30"/>
      <c r="AA70" s="330"/>
      <c r="AB70" s="330"/>
      <c r="AC70" s="331"/>
    </row>
    <row r="71" spans="1:29" ht="17.25" hidden="1" customHeight="1">
      <c r="A71" s="333"/>
      <c r="B71" s="333"/>
      <c r="C71" s="322"/>
      <c r="D71" s="389"/>
      <c r="E71" s="328"/>
      <c r="F71" s="389"/>
      <c r="G71" s="340"/>
      <c r="H71" s="333"/>
      <c r="I71" s="329"/>
      <c r="J71" s="324"/>
      <c r="K71" s="215"/>
      <c r="L71" s="216"/>
      <c r="M71" s="217"/>
      <c r="N71" s="217"/>
      <c r="O71" s="215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30"/>
      <c r="AA71" s="330"/>
      <c r="AB71" s="330"/>
      <c r="AC71" s="331"/>
    </row>
    <row r="72" spans="1:29" ht="17.25" hidden="1" customHeight="1">
      <c r="A72" s="333"/>
      <c r="B72" s="333"/>
      <c r="C72" s="322"/>
      <c r="D72" s="389"/>
      <c r="E72" s="328"/>
      <c r="F72" s="389"/>
      <c r="G72" s="340"/>
      <c r="H72" s="333"/>
      <c r="I72" s="329"/>
      <c r="J72" s="324"/>
      <c r="K72" s="215"/>
      <c r="L72" s="216"/>
      <c r="M72" s="217"/>
      <c r="N72" s="217"/>
      <c r="O72" s="215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30"/>
      <c r="AA72" s="330"/>
      <c r="AB72" s="330"/>
      <c r="AC72" s="331"/>
    </row>
    <row r="73" spans="1:29" ht="17.25" hidden="1" customHeight="1">
      <c r="A73" s="333"/>
      <c r="B73" s="333"/>
      <c r="C73" s="322"/>
      <c r="D73" s="389"/>
      <c r="E73" s="328"/>
      <c r="F73" s="389"/>
      <c r="G73" s="340"/>
      <c r="H73" s="333"/>
      <c r="I73" s="329"/>
      <c r="J73" s="324"/>
      <c r="K73" s="215"/>
      <c r="L73" s="216"/>
      <c r="M73" s="217"/>
      <c r="N73" s="217"/>
      <c r="O73" s="215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330"/>
      <c r="AA73" s="330"/>
      <c r="AB73" s="330"/>
      <c r="AC73" s="331"/>
    </row>
    <row r="74" spans="1:29" ht="17.25" hidden="1" customHeight="1">
      <c r="A74" s="333"/>
      <c r="B74" s="333"/>
      <c r="C74" s="323"/>
      <c r="D74" s="389"/>
      <c r="E74" s="328"/>
      <c r="F74" s="389"/>
      <c r="G74" s="340"/>
      <c r="H74" s="333"/>
      <c r="I74" s="329"/>
      <c r="J74" s="324"/>
      <c r="K74" s="215"/>
      <c r="L74" s="215"/>
      <c r="M74" s="227"/>
      <c r="N74" s="217"/>
      <c r="O74" s="215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30"/>
      <c r="AA74" s="330"/>
      <c r="AB74" s="330"/>
      <c r="AC74" s="331"/>
    </row>
    <row r="75" spans="1:29" ht="17.25" customHeight="1">
      <c r="A75" s="333">
        <v>33600000</v>
      </c>
      <c r="B75" s="321" t="s">
        <v>489</v>
      </c>
      <c r="C75" s="321" t="s">
        <v>490</v>
      </c>
      <c r="D75" s="321" t="s">
        <v>506</v>
      </c>
      <c r="E75" s="328" t="s">
        <v>504</v>
      </c>
      <c r="F75" s="329" t="s">
        <v>505</v>
      </c>
      <c r="G75" s="340">
        <v>3825</v>
      </c>
      <c r="H75" s="333" t="s">
        <v>492</v>
      </c>
      <c r="I75" s="329" t="s">
        <v>493</v>
      </c>
      <c r="J75" s="324" t="s">
        <v>281</v>
      </c>
      <c r="K75" s="215" t="s">
        <v>869</v>
      </c>
      <c r="L75" s="216" t="s">
        <v>867</v>
      </c>
      <c r="M75" s="217">
        <v>255</v>
      </c>
      <c r="N75" s="227">
        <v>255</v>
      </c>
      <c r="O75" s="215" t="s">
        <v>611</v>
      </c>
      <c r="P75" s="379">
        <f>SUM(M75:M76)</f>
        <v>255</v>
      </c>
      <c r="Q75" s="379">
        <f>SUM(N75:N76)</f>
        <v>255</v>
      </c>
      <c r="R75" s="379">
        <f>SUM(M77:M79)</f>
        <v>371.95</v>
      </c>
      <c r="S75" s="379">
        <f>SUM(N77:N79)</f>
        <v>371.95</v>
      </c>
      <c r="T75" s="379">
        <f>SUM(M80:M81)</f>
        <v>0</v>
      </c>
      <c r="U75" s="379">
        <f>SUM(N80:N81)</f>
        <v>0</v>
      </c>
      <c r="V75" s="379">
        <f>SUM(M82:M83)</f>
        <v>0</v>
      </c>
      <c r="W75" s="379">
        <f>SUM(N82:N83)</f>
        <v>0</v>
      </c>
      <c r="X75" s="379">
        <f>P75+R75+T75+V75</f>
        <v>626.95000000000005</v>
      </c>
      <c r="Y75" s="379">
        <f>Q75+S75+U75+W75</f>
        <v>626.95000000000005</v>
      </c>
      <c r="Z75" s="330">
        <f>G75-X75</f>
        <v>3198.05</v>
      </c>
      <c r="AA75" s="330">
        <f>G75-Y75</f>
        <v>3198.05</v>
      </c>
      <c r="AB75" s="330">
        <v>100</v>
      </c>
      <c r="AC75" s="331"/>
    </row>
    <row r="76" spans="1:29" ht="17.25" customHeight="1">
      <c r="A76" s="333"/>
      <c r="B76" s="322"/>
      <c r="C76" s="322"/>
      <c r="D76" s="322"/>
      <c r="E76" s="328"/>
      <c r="F76" s="329"/>
      <c r="G76" s="340"/>
      <c r="H76" s="333"/>
      <c r="I76" s="329"/>
      <c r="J76" s="324"/>
      <c r="K76" s="215"/>
      <c r="L76" s="216"/>
      <c r="M76" s="217"/>
      <c r="N76" s="217"/>
      <c r="O76" s="216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30"/>
      <c r="AA76" s="330"/>
      <c r="AB76" s="330"/>
      <c r="AC76" s="331"/>
    </row>
    <row r="77" spans="1:29" ht="17.25" customHeight="1">
      <c r="A77" s="333"/>
      <c r="B77" s="322"/>
      <c r="C77" s="322"/>
      <c r="D77" s="322"/>
      <c r="E77" s="328"/>
      <c r="F77" s="329"/>
      <c r="G77" s="340"/>
      <c r="H77" s="333"/>
      <c r="I77" s="329"/>
      <c r="J77" s="324" t="s">
        <v>369</v>
      </c>
      <c r="K77" s="215" t="s">
        <v>1083</v>
      </c>
      <c r="L77" s="216" t="s">
        <v>1082</v>
      </c>
      <c r="M77" s="217">
        <v>264</v>
      </c>
      <c r="N77" s="217">
        <v>264</v>
      </c>
      <c r="O77" s="215" t="s">
        <v>1073</v>
      </c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30"/>
      <c r="AA77" s="330"/>
      <c r="AB77" s="330"/>
      <c r="AC77" s="331"/>
    </row>
    <row r="78" spans="1:29" ht="17.25" customHeight="1">
      <c r="A78" s="333"/>
      <c r="B78" s="322"/>
      <c r="C78" s="322"/>
      <c r="D78" s="322"/>
      <c r="E78" s="328"/>
      <c r="F78" s="329"/>
      <c r="G78" s="340"/>
      <c r="H78" s="333"/>
      <c r="I78" s="329"/>
      <c r="J78" s="324"/>
      <c r="K78" s="215"/>
      <c r="L78" s="216"/>
      <c r="M78" s="217"/>
      <c r="N78" s="217"/>
      <c r="O78" s="215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30"/>
      <c r="AA78" s="330"/>
      <c r="AB78" s="330"/>
      <c r="AC78" s="331"/>
    </row>
    <row r="79" spans="1:29" ht="17.25" customHeight="1">
      <c r="A79" s="333"/>
      <c r="B79" s="322"/>
      <c r="C79" s="322"/>
      <c r="D79" s="322"/>
      <c r="E79" s="328"/>
      <c r="F79" s="329"/>
      <c r="G79" s="340"/>
      <c r="H79" s="333"/>
      <c r="I79" s="329"/>
      <c r="J79" s="324"/>
      <c r="K79" s="215" t="s">
        <v>1306</v>
      </c>
      <c r="L79" s="216" t="s">
        <v>1252</v>
      </c>
      <c r="M79" s="217">
        <v>107.95</v>
      </c>
      <c r="N79" s="217">
        <v>107.95</v>
      </c>
      <c r="O79" s="215" t="s">
        <v>1241</v>
      </c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30"/>
      <c r="AA79" s="330"/>
      <c r="AB79" s="330"/>
      <c r="AC79" s="331"/>
    </row>
    <row r="80" spans="1:29" ht="17.25" customHeight="1">
      <c r="A80" s="333"/>
      <c r="B80" s="322"/>
      <c r="C80" s="322"/>
      <c r="D80" s="322"/>
      <c r="E80" s="328"/>
      <c r="F80" s="329"/>
      <c r="G80" s="340"/>
      <c r="H80" s="333"/>
      <c r="I80" s="329"/>
      <c r="J80" s="324" t="s">
        <v>289</v>
      </c>
      <c r="K80" s="215"/>
      <c r="L80" s="216"/>
      <c r="M80" s="217"/>
      <c r="N80" s="227"/>
      <c r="O80" s="215"/>
      <c r="P80" s="379"/>
      <c r="Q80" s="379"/>
      <c r="R80" s="379"/>
      <c r="S80" s="379"/>
      <c r="T80" s="379"/>
      <c r="U80" s="379"/>
      <c r="V80" s="379"/>
      <c r="W80" s="379"/>
      <c r="X80" s="379"/>
      <c r="Y80" s="379"/>
      <c r="Z80" s="330"/>
      <c r="AA80" s="330"/>
      <c r="AB80" s="330"/>
      <c r="AC80" s="331"/>
    </row>
    <row r="81" spans="1:29" ht="17.25" customHeight="1">
      <c r="A81" s="333"/>
      <c r="B81" s="322"/>
      <c r="C81" s="322"/>
      <c r="D81" s="322"/>
      <c r="E81" s="328"/>
      <c r="F81" s="329"/>
      <c r="G81" s="340"/>
      <c r="H81" s="333"/>
      <c r="I81" s="329"/>
      <c r="J81" s="324"/>
      <c r="K81" s="215"/>
      <c r="L81" s="216"/>
      <c r="M81" s="217"/>
      <c r="N81" s="217"/>
      <c r="O81" s="215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30"/>
      <c r="AA81" s="330"/>
      <c r="AB81" s="330"/>
      <c r="AC81" s="331"/>
    </row>
    <row r="82" spans="1:29" ht="17.25" customHeight="1">
      <c r="A82" s="333"/>
      <c r="B82" s="322"/>
      <c r="C82" s="322"/>
      <c r="D82" s="322"/>
      <c r="E82" s="328"/>
      <c r="F82" s="329"/>
      <c r="G82" s="340"/>
      <c r="H82" s="333"/>
      <c r="I82" s="329"/>
      <c r="J82" s="324" t="s">
        <v>370</v>
      </c>
      <c r="K82" s="215"/>
      <c r="L82" s="216"/>
      <c r="M82" s="217"/>
      <c r="N82" s="227"/>
      <c r="O82" s="215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30"/>
      <c r="AA82" s="330"/>
      <c r="AB82" s="330"/>
      <c r="AC82" s="331"/>
    </row>
    <row r="83" spans="1:29" ht="17.25" customHeight="1">
      <c r="A83" s="333"/>
      <c r="B83" s="323"/>
      <c r="C83" s="323"/>
      <c r="D83" s="323"/>
      <c r="E83" s="328"/>
      <c r="F83" s="329"/>
      <c r="G83" s="340"/>
      <c r="H83" s="333"/>
      <c r="I83" s="329"/>
      <c r="J83" s="324"/>
      <c r="K83" s="215"/>
      <c r="L83" s="215"/>
      <c r="M83" s="227"/>
      <c r="N83" s="227"/>
      <c r="O83" s="215"/>
      <c r="P83" s="379"/>
      <c r="Q83" s="379"/>
      <c r="R83" s="379"/>
      <c r="S83" s="379"/>
      <c r="T83" s="379"/>
      <c r="U83" s="379"/>
      <c r="V83" s="379"/>
      <c r="W83" s="379"/>
      <c r="X83" s="379"/>
      <c r="Y83" s="379"/>
      <c r="Z83" s="330"/>
      <c r="AA83" s="330"/>
      <c r="AB83" s="330"/>
      <c r="AC83" s="331"/>
    </row>
    <row r="84" spans="1:29" ht="17.25" customHeight="1">
      <c r="A84" s="333">
        <v>33600000</v>
      </c>
      <c r="B84" s="321" t="s">
        <v>489</v>
      </c>
      <c r="C84" s="321" t="s">
        <v>490</v>
      </c>
      <c r="D84" s="321" t="s">
        <v>508</v>
      </c>
      <c r="E84" s="328" t="s">
        <v>507</v>
      </c>
      <c r="F84" s="329" t="s">
        <v>505</v>
      </c>
      <c r="G84" s="340">
        <v>2640</v>
      </c>
      <c r="H84" s="333" t="s">
        <v>492</v>
      </c>
      <c r="I84" s="329" t="s">
        <v>493</v>
      </c>
      <c r="J84" s="324" t="s">
        <v>281</v>
      </c>
      <c r="K84" s="215"/>
      <c r="L84" s="216"/>
      <c r="M84" s="217"/>
      <c r="N84" s="227"/>
      <c r="O84" s="215"/>
      <c r="P84" s="379">
        <f>SUM(M84:M85)</f>
        <v>0</v>
      </c>
      <c r="Q84" s="379">
        <f>SUM(N84:N85)</f>
        <v>0</v>
      </c>
      <c r="R84" s="379">
        <f>SUM(M86:M87)</f>
        <v>132</v>
      </c>
      <c r="S84" s="379">
        <f>SUM(N86:N87)</f>
        <v>132</v>
      </c>
      <c r="T84" s="379">
        <f>SUM(M88:M89)</f>
        <v>660</v>
      </c>
      <c r="U84" s="379">
        <f>SUM(N88:N89)</f>
        <v>660</v>
      </c>
      <c r="V84" s="379">
        <f>SUM(M90:M91)</f>
        <v>0</v>
      </c>
      <c r="W84" s="379">
        <f>SUM(N90:N91)</f>
        <v>0</v>
      </c>
      <c r="X84" s="379">
        <f>P84+R84+T84+V84</f>
        <v>792</v>
      </c>
      <c r="Y84" s="379">
        <f>Q84+S84+U84+W84</f>
        <v>792</v>
      </c>
      <c r="Z84" s="330">
        <f>G84-X84</f>
        <v>1848</v>
      </c>
      <c r="AA84" s="330">
        <f>G84-Y84</f>
        <v>1848</v>
      </c>
      <c r="AB84" s="330">
        <v>100</v>
      </c>
      <c r="AC84" s="331"/>
    </row>
    <row r="85" spans="1:29" ht="17.25" customHeight="1">
      <c r="A85" s="333"/>
      <c r="B85" s="322"/>
      <c r="C85" s="322"/>
      <c r="D85" s="322"/>
      <c r="E85" s="328"/>
      <c r="F85" s="329"/>
      <c r="G85" s="340"/>
      <c r="H85" s="333"/>
      <c r="I85" s="329"/>
      <c r="J85" s="324"/>
      <c r="K85" s="215"/>
      <c r="L85" s="216"/>
      <c r="M85" s="217"/>
      <c r="N85" s="217"/>
      <c r="O85" s="216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30"/>
      <c r="AA85" s="330"/>
      <c r="AB85" s="330"/>
      <c r="AC85" s="331"/>
    </row>
    <row r="86" spans="1:29" ht="17.25" customHeight="1">
      <c r="A86" s="333"/>
      <c r="B86" s="322"/>
      <c r="C86" s="322"/>
      <c r="D86" s="322"/>
      <c r="E86" s="328"/>
      <c r="F86" s="329"/>
      <c r="G86" s="340"/>
      <c r="H86" s="333"/>
      <c r="I86" s="329"/>
      <c r="J86" s="324" t="s">
        <v>369</v>
      </c>
      <c r="K86" s="215" t="s">
        <v>1433</v>
      </c>
      <c r="L86" s="216" t="s">
        <v>1365</v>
      </c>
      <c r="M86" s="217">
        <v>132</v>
      </c>
      <c r="N86" s="217">
        <v>132</v>
      </c>
      <c r="O86" s="215" t="s">
        <v>1425</v>
      </c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30"/>
      <c r="AA86" s="330"/>
      <c r="AB86" s="330"/>
      <c r="AC86" s="331"/>
    </row>
    <row r="87" spans="1:29" ht="17.25" customHeight="1">
      <c r="A87" s="333"/>
      <c r="B87" s="322"/>
      <c r="C87" s="322"/>
      <c r="D87" s="322"/>
      <c r="E87" s="328"/>
      <c r="F87" s="329"/>
      <c r="G87" s="340"/>
      <c r="H87" s="333"/>
      <c r="I87" s="329"/>
      <c r="J87" s="324"/>
      <c r="K87" s="215"/>
      <c r="L87" s="216"/>
      <c r="M87" s="217"/>
      <c r="N87" s="217"/>
      <c r="O87" s="215"/>
      <c r="P87" s="379"/>
      <c r="Q87" s="379"/>
      <c r="R87" s="379"/>
      <c r="S87" s="379"/>
      <c r="T87" s="379"/>
      <c r="U87" s="379"/>
      <c r="V87" s="379"/>
      <c r="W87" s="379"/>
      <c r="X87" s="379"/>
      <c r="Y87" s="379"/>
      <c r="Z87" s="330"/>
      <c r="AA87" s="330"/>
      <c r="AB87" s="330"/>
      <c r="AC87" s="331"/>
    </row>
    <row r="88" spans="1:29" ht="17.25" customHeight="1">
      <c r="A88" s="333"/>
      <c r="B88" s="322"/>
      <c r="C88" s="322"/>
      <c r="D88" s="322"/>
      <c r="E88" s="328"/>
      <c r="F88" s="329"/>
      <c r="G88" s="340"/>
      <c r="H88" s="333"/>
      <c r="I88" s="329"/>
      <c r="J88" s="324" t="s">
        <v>289</v>
      </c>
      <c r="K88" s="215" t="s">
        <v>1682</v>
      </c>
      <c r="L88" s="216" t="s">
        <v>1663</v>
      </c>
      <c r="M88" s="217">
        <v>660</v>
      </c>
      <c r="N88" s="227">
        <v>660</v>
      </c>
      <c r="O88" s="215" t="s">
        <v>1671</v>
      </c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30"/>
      <c r="AA88" s="330"/>
      <c r="AB88" s="330"/>
      <c r="AC88" s="331"/>
    </row>
    <row r="89" spans="1:29" ht="17.25" customHeight="1">
      <c r="A89" s="333"/>
      <c r="B89" s="322"/>
      <c r="C89" s="322"/>
      <c r="D89" s="322"/>
      <c r="E89" s="328"/>
      <c r="F89" s="329"/>
      <c r="G89" s="340"/>
      <c r="H89" s="333"/>
      <c r="I89" s="329"/>
      <c r="J89" s="324"/>
      <c r="K89" s="215"/>
      <c r="L89" s="216"/>
      <c r="M89" s="217"/>
      <c r="N89" s="217"/>
      <c r="O89" s="215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30"/>
      <c r="AA89" s="330"/>
      <c r="AB89" s="330"/>
      <c r="AC89" s="331"/>
    </row>
    <row r="90" spans="1:29" ht="17.25" customHeight="1">
      <c r="A90" s="333"/>
      <c r="B90" s="322"/>
      <c r="C90" s="322"/>
      <c r="D90" s="322"/>
      <c r="E90" s="328"/>
      <c r="F90" s="329"/>
      <c r="G90" s="340"/>
      <c r="H90" s="333"/>
      <c r="I90" s="329"/>
      <c r="J90" s="324" t="s">
        <v>370</v>
      </c>
      <c r="K90" s="215"/>
      <c r="L90" s="216"/>
      <c r="M90" s="217"/>
      <c r="N90" s="227"/>
      <c r="O90" s="215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30"/>
      <c r="AA90" s="330"/>
      <c r="AB90" s="330"/>
      <c r="AC90" s="331"/>
    </row>
    <row r="91" spans="1:29" ht="17.25" customHeight="1">
      <c r="A91" s="333"/>
      <c r="B91" s="323"/>
      <c r="C91" s="323"/>
      <c r="D91" s="323"/>
      <c r="E91" s="328"/>
      <c r="F91" s="329"/>
      <c r="G91" s="340"/>
      <c r="H91" s="333"/>
      <c r="I91" s="329"/>
      <c r="J91" s="324"/>
      <c r="K91" s="215"/>
      <c r="L91" s="215"/>
      <c r="M91" s="227"/>
      <c r="N91" s="227"/>
      <c r="O91" s="215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30"/>
      <c r="AA91" s="330"/>
      <c r="AB91" s="330"/>
      <c r="AC91" s="331"/>
    </row>
    <row r="92" spans="1:29" ht="17.25" customHeight="1">
      <c r="A92" s="333">
        <v>33600000</v>
      </c>
      <c r="B92" s="321" t="s">
        <v>489</v>
      </c>
      <c r="C92" s="321" t="s">
        <v>490</v>
      </c>
      <c r="D92" s="321" t="s">
        <v>510</v>
      </c>
      <c r="E92" s="337" t="s">
        <v>509</v>
      </c>
      <c r="F92" s="329" t="s">
        <v>505</v>
      </c>
      <c r="G92" s="340">
        <v>3040</v>
      </c>
      <c r="H92" s="333" t="s">
        <v>492</v>
      </c>
      <c r="I92" s="329" t="s">
        <v>493</v>
      </c>
      <c r="J92" s="324" t="s">
        <v>281</v>
      </c>
      <c r="K92" s="215"/>
      <c r="L92" s="216"/>
      <c r="M92" s="217"/>
      <c r="N92" s="227"/>
      <c r="O92" s="215"/>
      <c r="P92" s="379">
        <f>SUM(M92:M93)</f>
        <v>0</v>
      </c>
      <c r="Q92" s="379">
        <f>SUM(N92:N93)</f>
        <v>0</v>
      </c>
      <c r="R92" s="379">
        <f>SUM(M94:M95)</f>
        <v>760</v>
      </c>
      <c r="S92" s="379">
        <f>SUM(N94:N95)</f>
        <v>760</v>
      </c>
      <c r="T92" s="379">
        <f>SUM(M96:M97)</f>
        <v>1520</v>
      </c>
      <c r="U92" s="379">
        <f>SUM(N96:N97)</f>
        <v>1520</v>
      </c>
      <c r="V92" s="379">
        <f>SUM(M98:M99)</f>
        <v>0</v>
      </c>
      <c r="W92" s="379">
        <f>SUM(N98:N99)</f>
        <v>0</v>
      </c>
      <c r="X92" s="379">
        <f>P92+R92+T92+V92</f>
        <v>2280</v>
      </c>
      <c r="Y92" s="379">
        <f>Q92+S92+U92+W92</f>
        <v>2280</v>
      </c>
      <c r="Z92" s="330">
        <f>G92-X92</f>
        <v>760</v>
      </c>
      <c r="AA92" s="330">
        <f>G92-Y92</f>
        <v>760</v>
      </c>
      <c r="AB92" s="330">
        <f>X92*100/G92</f>
        <v>75</v>
      </c>
      <c r="AC92" s="331"/>
    </row>
    <row r="93" spans="1:29" ht="17.25" customHeight="1">
      <c r="A93" s="333"/>
      <c r="B93" s="322"/>
      <c r="C93" s="322"/>
      <c r="D93" s="322"/>
      <c r="E93" s="338"/>
      <c r="F93" s="329"/>
      <c r="G93" s="340"/>
      <c r="H93" s="333"/>
      <c r="I93" s="329"/>
      <c r="J93" s="324"/>
      <c r="K93" s="215"/>
      <c r="L93" s="216"/>
      <c r="M93" s="217"/>
      <c r="N93" s="217"/>
      <c r="O93" s="216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30"/>
      <c r="AA93" s="330"/>
      <c r="AB93" s="330"/>
      <c r="AC93" s="331"/>
    </row>
    <row r="94" spans="1:29" ht="17.25" customHeight="1">
      <c r="A94" s="333"/>
      <c r="B94" s="322"/>
      <c r="C94" s="322"/>
      <c r="D94" s="322"/>
      <c r="E94" s="338"/>
      <c r="F94" s="329"/>
      <c r="G94" s="340"/>
      <c r="H94" s="333"/>
      <c r="I94" s="329"/>
      <c r="J94" s="324" t="s">
        <v>369</v>
      </c>
      <c r="K94" s="215" t="s">
        <v>1436</v>
      </c>
      <c r="L94" s="216" t="s">
        <v>1365</v>
      </c>
      <c r="M94" s="217">
        <v>760</v>
      </c>
      <c r="N94" s="217">
        <v>760</v>
      </c>
      <c r="O94" s="215" t="s">
        <v>1425</v>
      </c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30"/>
      <c r="AA94" s="330"/>
      <c r="AB94" s="330"/>
      <c r="AC94" s="331"/>
    </row>
    <row r="95" spans="1:29" ht="17.25" customHeight="1">
      <c r="A95" s="333"/>
      <c r="B95" s="322"/>
      <c r="C95" s="322"/>
      <c r="D95" s="322"/>
      <c r="E95" s="338"/>
      <c r="F95" s="329"/>
      <c r="G95" s="340"/>
      <c r="H95" s="333"/>
      <c r="I95" s="329"/>
      <c r="J95" s="324"/>
      <c r="K95" s="215"/>
      <c r="L95" s="216"/>
      <c r="M95" s="217"/>
      <c r="N95" s="217"/>
      <c r="O95" s="215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30"/>
      <c r="AA95" s="330"/>
      <c r="AB95" s="330"/>
      <c r="AC95" s="331"/>
    </row>
    <row r="96" spans="1:29" ht="17.25" customHeight="1">
      <c r="A96" s="333"/>
      <c r="B96" s="322"/>
      <c r="C96" s="322"/>
      <c r="D96" s="322"/>
      <c r="E96" s="338"/>
      <c r="F96" s="329"/>
      <c r="G96" s="340"/>
      <c r="H96" s="333"/>
      <c r="I96" s="329"/>
      <c r="J96" s="324" t="s">
        <v>289</v>
      </c>
      <c r="K96" s="215" t="s">
        <v>1606</v>
      </c>
      <c r="L96" s="216" t="s">
        <v>1566</v>
      </c>
      <c r="M96" s="217">
        <v>760</v>
      </c>
      <c r="N96" s="227">
        <v>760</v>
      </c>
      <c r="O96" s="215" t="s">
        <v>1524</v>
      </c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30"/>
      <c r="AA96" s="330"/>
      <c r="AB96" s="330"/>
      <c r="AC96" s="331"/>
    </row>
    <row r="97" spans="1:29" ht="17.25" customHeight="1">
      <c r="A97" s="333"/>
      <c r="B97" s="322"/>
      <c r="C97" s="322"/>
      <c r="D97" s="322"/>
      <c r="E97" s="338"/>
      <c r="F97" s="329"/>
      <c r="G97" s="340"/>
      <c r="H97" s="333"/>
      <c r="I97" s="329"/>
      <c r="J97" s="324"/>
      <c r="K97" s="215" t="s">
        <v>1969</v>
      </c>
      <c r="L97" s="216" t="s">
        <v>1963</v>
      </c>
      <c r="M97" s="217">
        <v>760</v>
      </c>
      <c r="N97" s="217">
        <v>760</v>
      </c>
      <c r="O97" s="215" t="s">
        <v>1956</v>
      </c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30"/>
      <c r="AA97" s="330"/>
      <c r="AB97" s="330"/>
      <c r="AC97" s="331"/>
    </row>
    <row r="98" spans="1:29" ht="17.25" customHeight="1">
      <c r="A98" s="333"/>
      <c r="B98" s="322"/>
      <c r="C98" s="322"/>
      <c r="D98" s="322"/>
      <c r="E98" s="338"/>
      <c r="F98" s="329"/>
      <c r="G98" s="340"/>
      <c r="H98" s="333"/>
      <c r="I98" s="329"/>
      <c r="J98" s="324" t="s">
        <v>370</v>
      </c>
      <c r="K98" s="215"/>
      <c r="L98" s="216"/>
      <c r="M98" s="217"/>
      <c r="N98" s="227"/>
      <c r="O98" s="215"/>
      <c r="P98" s="379"/>
      <c r="Q98" s="379"/>
      <c r="R98" s="379"/>
      <c r="S98" s="379"/>
      <c r="T98" s="379"/>
      <c r="U98" s="379"/>
      <c r="V98" s="379"/>
      <c r="W98" s="379"/>
      <c r="X98" s="379"/>
      <c r="Y98" s="379"/>
      <c r="Z98" s="330"/>
      <c r="AA98" s="330"/>
      <c r="AB98" s="330"/>
      <c r="AC98" s="331"/>
    </row>
    <row r="99" spans="1:29" ht="17.25" customHeight="1">
      <c r="A99" s="333"/>
      <c r="B99" s="323"/>
      <c r="C99" s="323"/>
      <c r="D99" s="323"/>
      <c r="E99" s="339"/>
      <c r="F99" s="329"/>
      <c r="G99" s="340"/>
      <c r="H99" s="333"/>
      <c r="I99" s="329"/>
      <c r="J99" s="324"/>
      <c r="K99" s="215"/>
      <c r="L99" s="215"/>
      <c r="M99" s="227"/>
      <c r="N99" s="227"/>
      <c r="O99" s="215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30"/>
      <c r="AA99" s="330"/>
      <c r="AB99" s="330"/>
      <c r="AC99" s="331"/>
    </row>
    <row r="100" spans="1:29" ht="17.25" customHeight="1">
      <c r="A100" s="333">
        <v>33600000</v>
      </c>
      <c r="B100" s="321" t="s">
        <v>489</v>
      </c>
      <c r="C100" s="321" t="s">
        <v>490</v>
      </c>
      <c r="D100" s="321" t="s">
        <v>513</v>
      </c>
      <c r="E100" s="337" t="s">
        <v>511</v>
      </c>
      <c r="F100" s="389" t="s">
        <v>505</v>
      </c>
      <c r="G100" s="340">
        <v>4296</v>
      </c>
      <c r="H100" s="333" t="s">
        <v>492</v>
      </c>
      <c r="I100" s="329" t="s">
        <v>493</v>
      </c>
      <c r="J100" s="324" t="s">
        <v>281</v>
      </c>
      <c r="K100" s="215" t="s">
        <v>853</v>
      </c>
      <c r="L100" s="216" t="s">
        <v>775</v>
      </c>
      <c r="M100" s="217">
        <v>716</v>
      </c>
      <c r="N100" s="227">
        <v>716</v>
      </c>
      <c r="O100" s="215" t="s">
        <v>717</v>
      </c>
      <c r="P100" s="379">
        <f>SUM(M100:M101)</f>
        <v>716</v>
      </c>
      <c r="Q100" s="379">
        <f>SUM(N100:N101)</f>
        <v>716</v>
      </c>
      <c r="R100" s="379">
        <f>SUM(M102:M103)</f>
        <v>716</v>
      </c>
      <c r="S100" s="379">
        <f>SUM(N102:N103)</f>
        <v>716</v>
      </c>
      <c r="T100" s="379">
        <f>SUM(M104:M105)</f>
        <v>1432</v>
      </c>
      <c r="U100" s="379">
        <f>SUM(N104:N105)</f>
        <v>1432</v>
      </c>
      <c r="V100" s="379">
        <f>SUM(M106:M107)</f>
        <v>0</v>
      </c>
      <c r="W100" s="379">
        <f>SUM(N106:N107)</f>
        <v>0</v>
      </c>
      <c r="X100" s="379">
        <f>P100+R100+T100+V100</f>
        <v>2864</v>
      </c>
      <c r="Y100" s="379">
        <f>Q100+S100+U100+W100</f>
        <v>2864</v>
      </c>
      <c r="Z100" s="330">
        <f>G100-X100</f>
        <v>1432</v>
      </c>
      <c r="AA100" s="330">
        <f>G100-Y100</f>
        <v>1432</v>
      </c>
      <c r="AB100" s="330">
        <f>X100*100/G100</f>
        <v>66.666666666666671</v>
      </c>
      <c r="AC100" s="331"/>
    </row>
    <row r="101" spans="1:29" ht="17.25" customHeight="1">
      <c r="A101" s="333"/>
      <c r="B101" s="322"/>
      <c r="C101" s="322"/>
      <c r="D101" s="322"/>
      <c r="E101" s="338"/>
      <c r="F101" s="389"/>
      <c r="G101" s="340"/>
      <c r="H101" s="333"/>
      <c r="I101" s="329"/>
      <c r="J101" s="324"/>
      <c r="K101" s="215"/>
      <c r="L101" s="216"/>
      <c r="M101" s="217"/>
      <c r="N101" s="217"/>
      <c r="O101" s="216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  <c r="Z101" s="330"/>
      <c r="AA101" s="330"/>
      <c r="AB101" s="330"/>
      <c r="AC101" s="331"/>
    </row>
    <row r="102" spans="1:29" ht="17.25" customHeight="1">
      <c r="A102" s="333"/>
      <c r="B102" s="322"/>
      <c r="C102" s="322"/>
      <c r="D102" s="322"/>
      <c r="E102" s="338"/>
      <c r="F102" s="389"/>
      <c r="G102" s="340"/>
      <c r="H102" s="333"/>
      <c r="I102" s="329"/>
      <c r="J102" s="324" t="s">
        <v>369</v>
      </c>
      <c r="K102" s="215" t="s">
        <v>1401</v>
      </c>
      <c r="L102" s="216" t="s">
        <v>1359</v>
      </c>
      <c r="M102" s="217">
        <v>716</v>
      </c>
      <c r="N102" s="217">
        <v>716</v>
      </c>
      <c r="O102" s="215" t="s">
        <v>1388</v>
      </c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  <c r="Z102" s="330"/>
      <c r="AA102" s="330"/>
      <c r="AB102" s="330"/>
      <c r="AC102" s="331"/>
    </row>
    <row r="103" spans="1:29" ht="17.25" customHeight="1">
      <c r="A103" s="333"/>
      <c r="B103" s="322"/>
      <c r="C103" s="322"/>
      <c r="D103" s="322"/>
      <c r="E103" s="338"/>
      <c r="F103" s="389"/>
      <c r="G103" s="340"/>
      <c r="H103" s="333"/>
      <c r="I103" s="329"/>
      <c r="J103" s="324"/>
      <c r="K103" s="215"/>
      <c r="L103" s="216"/>
      <c r="M103" s="217"/>
      <c r="N103" s="217"/>
      <c r="O103" s="215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30"/>
      <c r="AA103" s="330"/>
      <c r="AB103" s="330"/>
      <c r="AC103" s="331"/>
    </row>
    <row r="104" spans="1:29" ht="17.25" customHeight="1">
      <c r="A104" s="333"/>
      <c r="B104" s="322"/>
      <c r="C104" s="322"/>
      <c r="D104" s="322"/>
      <c r="E104" s="338"/>
      <c r="F104" s="389"/>
      <c r="G104" s="340"/>
      <c r="H104" s="333"/>
      <c r="I104" s="329"/>
      <c r="J104" s="324" t="s">
        <v>289</v>
      </c>
      <c r="K104" s="215" t="s">
        <v>1600</v>
      </c>
      <c r="L104" s="216" t="s">
        <v>1566</v>
      </c>
      <c r="M104" s="217">
        <v>716</v>
      </c>
      <c r="N104" s="227">
        <v>716</v>
      </c>
      <c r="O104" s="215" t="s">
        <v>1587</v>
      </c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30"/>
      <c r="AA104" s="330"/>
      <c r="AB104" s="330"/>
      <c r="AC104" s="331"/>
    </row>
    <row r="105" spans="1:29" ht="17.25" customHeight="1">
      <c r="A105" s="333"/>
      <c r="B105" s="322"/>
      <c r="C105" s="322"/>
      <c r="D105" s="322"/>
      <c r="E105" s="338"/>
      <c r="F105" s="389"/>
      <c r="G105" s="340"/>
      <c r="H105" s="333"/>
      <c r="I105" s="329"/>
      <c r="J105" s="324"/>
      <c r="K105" s="215" t="s">
        <v>2043</v>
      </c>
      <c r="L105" s="216" t="s">
        <v>1996</v>
      </c>
      <c r="M105" s="217">
        <v>716</v>
      </c>
      <c r="N105" s="217">
        <v>716</v>
      </c>
      <c r="O105" s="215" t="s">
        <v>2034</v>
      </c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30"/>
      <c r="AA105" s="330"/>
      <c r="AB105" s="330"/>
      <c r="AC105" s="331"/>
    </row>
    <row r="106" spans="1:29" ht="17.25" customHeight="1">
      <c r="A106" s="333"/>
      <c r="B106" s="322"/>
      <c r="C106" s="322"/>
      <c r="D106" s="322"/>
      <c r="E106" s="338"/>
      <c r="F106" s="389"/>
      <c r="G106" s="340"/>
      <c r="H106" s="333"/>
      <c r="I106" s="329"/>
      <c r="J106" s="324" t="s">
        <v>370</v>
      </c>
      <c r="K106" s="215"/>
      <c r="L106" s="216"/>
      <c r="M106" s="217"/>
      <c r="N106" s="227"/>
      <c r="O106" s="215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30"/>
      <c r="AA106" s="330"/>
      <c r="AB106" s="330"/>
      <c r="AC106" s="331"/>
    </row>
    <row r="107" spans="1:29" ht="17.25" customHeight="1">
      <c r="A107" s="333"/>
      <c r="B107" s="323"/>
      <c r="C107" s="323"/>
      <c r="D107" s="323"/>
      <c r="E107" s="339"/>
      <c r="F107" s="389"/>
      <c r="G107" s="340"/>
      <c r="H107" s="333"/>
      <c r="I107" s="329"/>
      <c r="J107" s="324"/>
      <c r="K107" s="215"/>
      <c r="L107" s="215"/>
      <c r="M107" s="227"/>
      <c r="N107" s="227"/>
      <c r="O107" s="215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30"/>
      <c r="AA107" s="330"/>
      <c r="AB107" s="330"/>
      <c r="AC107" s="331"/>
    </row>
    <row r="108" spans="1:29" ht="17.25" customHeight="1">
      <c r="A108" s="333">
        <v>33600000</v>
      </c>
      <c r="B108" s="321" t="s">
        <v>489</v>
      </c>
      <c r="C108" s="321" t="s">
        <v>490</v>
      </c>
      <c r="D108" s="321" t="s">
        <v>514</v>
      </c>
      <c r="E108" s="328" t="s">
        <v>512</v>
      </c>
      <c r="F108" s="389" t="s">
        <v>505</v>
      </c>
      <c r="G108" s="340">
        <v>42.9</v>
      </c>
      <c r="H108" s="333" t="s">
        <v>492</v>
      </c>
      <c r="I108" s="329" t="s">
        <v>493</v>
      </c>
      <c r="J108" s="324" t="s">
        <v>281</v>
      </c>
      <c r="K108" s="215"/>
      <c r="L108" s="216"/>
      <c r="M108" s="217"/>
      <c r="N108" s="227"/>
      <c r="O108" s="215"/>
      <c r="P108" s="379">
        <f>SUM(M108:M110)</f>
        <v>0</v>
      </c>
      <c r="Q108" s="379">
        <f>SUM(N108:N110)</f>
        <v>0</v>
      </c>
      <c r="R108" s="379">
        <f>SUM(M111:M112)</f>
        <v>0</v>
      </c>
      <c r="S108" s="379">
        <f>SUM(N111:N112)</f>
        <v>0</v>
      </c>
      <c r="T108" s="379">
        <f>SUM(M113:M114)</f>
        <v>0</v>
      </c>
      <c r="U108" s="379">
        <f>SUM(N113:N114)</f>
        <v>0</v>
      </c>
      <c r="V108" s="379">
        <f>SUM(M115:M116)</f>
        <v>0</v>
      </c>
      <c r="W108" s="379">
        <f>SUM(N115:N116)</f>
        <v>0</v>
      </c>
      <c r="X108" s="379">
        <f>P108+R108+T108+V108</f>
        <v>0</v>
      </c>
      <c r="Y108" s="379">
        <f>Q108+S108+U108+W108</f>
        <v>0</v>
      </c>
      <c r="Z108" s="330">
        <f>G108-X108</f>
        <v>42.9</v>
      </c>
      <c r="AA108" s="330">
        <f>G108-Y108</f>
        <v>42.9</v>
      </c>
      <c r="AB108" s="330">
        <f>X108*100/G108</f>
        <v>0</v>
      </c>
      <c r="AC108" s="331"/>
    </row>
    <row r="109" spans="1:29" ht="17.25" customHeight="1">
      <c r="A109" s="333"/>
      <c r="B109" s="322"/>
      <c r="C109" s="322"/>
      <c r="D109" s="322"/>
      <c r="E109" s="328"/>
      <c r="F109" s="389"/>
      <c r="G109" s="340"/>
      <c r="H109" s="333"/>
      <c r="I109" s="329"/>
      <c r="J109" s="324"/>
      <c r="K109" s="215"/>
      <c r="L109" s="216"/>
      <c r="M109" s="217"/>
      <c r="N109" s="217"/>
      <c r="O109" s="215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30"/>
      <c r="AA109" s="330"/>
      <c r="AB109" s="330"/>
      <c r="AC109" s="331"/>
    </row>
    <row r="110" spans="1:29" ht="17.25" customHeight="1">
      <c r="A110" s="333"/>
      <c r="B110" s="322"/>
      <c r="C110" s="322"/>
      <c r="D110" s="322"/>
      <c r="E110" s="328"/>
      <c r="F110" s="389"/>
      <c r="G110" s="340"/>
      <c r="H110" s="333"/>
      <c r="I110" s="329"/>
      <c r="J110" s="324"/>
      <c r="K110" s="215"/>
      <c r="L110" s="216"/>
      <c r="M110" s="217"/>
      <c r="N110" s="217"/>
      <c r="O110" s="216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30"/>
      <c r="AA110" s="330"/>
      <c r="AB110" s="330"/>
      <c r="AC110" s="331"/>
    </row>
    <row r="111" spans="1:29" ht="17.25" customHeight="1">
      <c r="A111" s="333"/>
      <c r="B111" s="322"/>
      <c r="C111" s="322"/>
      <c r="D111" s="322"/>
      <c r="E111" s="328"/>
      <c r="F111" s="389"/>
      <c r="G111" s="340"/>
      <c r="H111" s="333"/>
      <c r="I111" s="329"/>
      <c r="J111" s="324" t="s">
        <v>369</v>
      </c>
      <c r="K111" s="215"/>
      <c r="L111" s="216"/>
      <c r="M111" s="217"/>
      <c r="N111" s="217"/>
      <c r="O111" s="215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30"/>
      <c r="AA111" s="330"/>
      <c r="AB111" s="330"/>
      <c r="AC111" s="331"/>
    </row>
    <row r="112" spans="1:29" ht="17.25" customHeight="1">
      <c r="A112" s="333"/>
      <c r="B112" s="322"/>
      <c r="C112" s="322"/>
      <c r="D112" s="322"/>
      <c r="E112" s="328"/>
      <c r="F112" s="389"/>
      <c r="G112" s="340"/>
      <c r="H112" s="333"/>
      <c r="I112" s="329"/>
      <c r="J112" s="324"/>
      <c r="K112" s="215"/>
      <c r="L112" s="216"/>
      <c r="M112" s="217"/>
      <c r="N112" s="217"/>
      <c r="O112" s="215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30"/>
      <c r="AA112" s="330"/>
      <c r="AB112" s="330"/>
      <c r="AC112" s="331"/>
    </row>
    <row r="113" spans="1:29" ht="17.25" customHeight="1">
      <c r="A113" s="333"/>
      <c r="B113" s="322"/>
      <c r="C113" s="322"/>
      <c r="D113" s="322"/>
      <c r="E113" s="328"/>
      <c r="F113" s="389"/>
      <c r="G113" s="340"/>
      <c r="H113" s="333"/>
      <c r="I113" s="329"/>
      <c r="J113" s="324" t="s">
        <v>289</v>
      </c>
      <c r="K113" s="215"/>
      <c r="L113" s="216"/>
      <c r="M113" s="217"/>
      <c r="N113" s="227"/>
      <c r="O113" s="215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30"/>
      <c r="AA113" s="330"/>
      <c r="AB113" s="330"/>
      <c r="AC113" s="331"/>
    </row>
    <row r="114" spans="1:29" ht="17.25" customHeight="1">
      <c r="A114" s="333"/>
      <c r="B114" s="322"/>
      <c r="C114" s="322"/>
      <c r="D114" s="322"/>
      <c r="E114" s="328"/>
      <c r="F114" s="389"/>
      <c r="G114" s="340"/>
      <c r="H114" s="333"/>
      <c r="I114" s="329"/>
      <c r="J114" s="324"/>
      <c r="K114" s="215"/>
      <c r="L114" s="216"/>
      <c r="M114" s="217"/>
      <c r="N114" s="217"/>
      <c r="O114" s="215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30"/>
      <c r="AA114" s="330"/>
      <c r="AB114" s="330"/>
      <c r="AC114" s="331"/>
    </row>
    <row r="115" spans="1:29" ht="17.25" customHeight="1">
      <c r="A115" s="333"/>
      <c r="B115" s="322"/>
      <c r="C115" s="322"/>
      <c r="D115" s="322"/>
      <c r="E115" s="328"/>
      <c r="F115" s="389"/>
      <c r="G115" s="340"/>
      <c r="H115" s="333"/>
      <c r="I115" s="329"/>
      <c r="J115" s="324" t="s">
        <v>370</v>
      </c>
      <c r="K115" s="215"/>
      <c r="L115" s="216"/>
      <c r="M115" s="217"/>
      <c r="N115" s="227"/>
      <c r="O115" s="215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30"/>
      <c r="AA115" s="330"/>
      <c r="AB115" s="330"/>
      <c r="AC115" s="331"/>
    </row>
    <row r="116" spans="1:29" ht="17.25" customHeight="1">
      <c r="A116" s="333"/>
      <c r="B116" s="323"/>
      <c r="C116" s="323"/>
      <c r="D116" s="323"/>
      <c r="E116" s="328"/>
      <c r="F116" s="389"/>
      <c r="G116" s="340"/>
      <c r="H116" s="333"/>
      <c r="I116" s="329"/>
      <c r="J116" s="324"/>
      <c r="K116" s="215"/>
      <c r="L116" s="215"/>
      <c r="M116" s="227"/>
      <c r="N116" s="227"/>
      <c r="O116" s="215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30"/>
      <c r="AA116" s="330"/>
      <c r="AB116" s="330"/>
      <c r="AC116" s="331"/>
    </row>
    <row r="117" spans="1:29" ht="17.25" customHeight="1">
      <c r="A117" s="333">
        <v>33600000</v>
      </c>
      <c r="B117" s="321" t="s">
        <v>489</v>
      </c>
      <c r="C117" s="321" t="s">
        <v>490</v>
      </c>
      <c r="D117" s="321" t="s">
        <v>515</v>
      </c>
      <c r="E117" s="328" t="s">
        <v>516</v>
      </c>
      <c r="F117" s="389" t="s">
        <v>505</v>
      </c>
      <c r="G117" s="340">
        <v>577.25</v>
      </c>
      <c r="H117" s="333" t="s">
        <v>492</v>
      </c>
      <c r="I117" s="329" t="s">
        <v>493</v>
      </c>
      <c r="J117" s="324" t="s">
        <v>281</v>
      </c>
      <c r="K117" s="215" t="s">
        <v>849</v>
      </c>
      <c r="L117" s="216" t="s">
        <v>629</v>
      </c>
      <c r="M117" s="217">
        <v>1.7</v>
      </c>
      <c r="N117" s="227">
        <v>1.7</v>
      </c>
      <c r="O117" s="215" t="s">
        <v>589</v>
      </c>
      <c r="P117" s="379">
        <f>SUM(M117:M118)</f>
        <v>1.7</v>
      </c>
      <c r="Q117" s="379">
        <f>SUM(N117:N118)</f>
        <v>1.7</v>
      </c>
      <c r="R117" s="379">
        <f>SUM(M119:M120)</f>
        <v>0</v>
      </c>
      <c r="S117" s="379">
        <f>SUM(N119:N120)</f>
        <v>0</v>
      </c>
      <c r="T117" s="379">
        <f>SUM(M121:M124)</f>
        <v>0</v>
      </c>
      <c r="U117" s="379">
        <f>SUM(N121:N124)</f>
        <v>0</v>
      </c>
      <c r="V117" s="379">
        <f>SUM(M125:M127)</f>
        <v>0</v>
      </c>
      <c r="W117" s="379">
        <f>SUM(N125:N127)</f>
        <v>0</v>
      </c>
      <c r="X117" s="379">
        <f>P117+R117+T117+V117</f>
        <v>1.7</v>
      </c>
      <c r="Y117" s="379">
        <f>Q117+S117+U117+W117</f>
        <v>1.7</v>
      </c>
      <c r="Z117" s="330">
        <f>G117-X117</f>
        <v>575.54999999999995</v>
      </c>
      <c r="AA117" s="330">
        <f>G117-Y117</f>
        <v>575.54999999999995</v>
      </c>
      <c r="AB117" s="330">
        <f>X117*100/G117</f>
        <v>0.29449978345604155</v>
      </c>
      <c r="AC117" s="331"/>
    </row>
    <row r="118" spans="1:29" ht="17.25" customHeight="1">
      <c r="A118" s="333"/>
      <c r="B118" s="322"/>
      <c r="C118" s="322"/>
      <c r="D118" s="322"/>
      <c r="E118" s="328"/>
      <c r="F118" s="389"/>
      <c r="G118" s="340"/>
      <c r="H118" s="333"/>
      <c r="I118" s="329"/>
      <c r="J118" s="324"/>
      <c r="K118" s="215"/>
      <c r="L118" s="216"/>
      <c r="M118" s="217"/>
      <c r="N118" s="217"/>
      <c r="O118" s="216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30"/>
      <c r="AA118" s="330"/>
      <c r="AB118" s="330"/>
      <c r="AC118" s="331"/>
    </row>
    <row r="119" spans="1:29" ht="17.25" customHeight="1">
      <c r="A119" s="333"/>
      <c r="B119" s="322"/>
      <c r="C119" s="322"/>
      <c r="D119" s="322"/>
      <c r="E119" s="328"/>
      <c r="F119" s="389"/>
      <c r="G119" s="340"/>
      <c r="H119" s="333"/>
      <c r="I119" s="329"/>
      <c r="J119" s="324" t="s">
        <v>369</v>
      </c>
      <c r="K119" s="215"/>
      <c r="L119" s="216"/>
      <c r="M119" s="217"/>
      <c r="N119" s="217"/>
      <c r="O119" s="215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30"/>
      <c r="AA119" s="330"/>
      <c r="AB119" s="330"/>
      <c r="AC119" s="331"/>
    </row>
    <row r="120" spans="1:29" ht="17.25" customHeight="1">
      <c r="A120" s="333"/>
      <c r="B120" s="322"/>
      <c r="C120" s="322"/>
      <c r="D120" s="322"/>
      <c r="E120" s="328"/>
      <c r="F120" s="389"/>
      <c r="G120" s="340"/>
      <c r="H120" s="333"/>
      <c r="I120" s="329"/>
      <c r="J120" s="324"/>
      <c r="K120" s="215"/>
      <c r="L120" s="216"/>
      <c r="M120" s="217"/>
      <c r="N120" s="217"/>
      <c r="O120" s="215"/>
      <c r="P120" s="379"/>
      <c r="Q120" s="379"/>
      <c r="R120" s="379"/>
      <c r="S120" s="379"/>
      <c r="T120" s="379"/>
      <c r="U120" s="379"/>
      <c r="V120" s="379"/>
      <c r="W120" s="379"/>
      <c r="X120" s="379"/>
      <c r="Y120" s="379"/>
      <c r="Z120" s="330"/>
      <c r="AA120" s="330"/>
      <c r="AB120" s="330"/>
      <c r="AC120" s="331"/>
    </row>
    <row r="121" spans="1:29" ht="17.25" customHeight="1">
      <c r="A121" s="333"/>
      <c r="B121" s="322"/>
      <c r="C121" s="322"/>
      <c r="D121" s="322"/>
      <c r="E121" s="328"/>
      <c r="F121" s="389"/>
      <c r="G121" s="340"/>
      <c r="H121" s="333"/>
      <c r="I121" s="329"/>
      <c r="J121" s="324" t="s">
        <v>289</v>
      </c>
      <c r="K121" s="215"/>
      <c r="L121" s="216"/>
      <c r="M121" s="217"/>
      <c r="N121" s="227"/>
      <c r="O121" s="215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330"/>
      <c r="AA121" s="330"/>
      <c r="AB121" s="330"/>
      <c r="AC121" s="331"/>
    </row>
    <row r="122" spans="1:29" ht="17.25" customHeight="1">
      <c r="A122" s="333"/>
      <c r="B122" s="322"/>
      <c r="C122" s="322"/>
      <c r="D122" s="322"/>
      <c r="E122" s="328"/>
      <c r="F122" s="389"/>
      <c r="G122" s="340"/>
      <c r="H122" s="333"/>
      <c r="I122" s="329"/>
      <c r="J122" s="324"/>
      <c r="K122" s="215"/>
      <c r="L122" s="216"/>
      <c r="M122" s="217"/>
      <c r="N122" s="227"/>
      <c r="O122" s="215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30"/>
      <c r="AA122" s="330"/>
      <c r="AB122" s="330"/>
      <c r="AC122" s="331"/>
    </row>
    <row r="123" spans="1:29" ht="17.25" customHeight="1">
      <c r="A123" s="333"/>
      <c r="B123" s="322"/>
      <c r="C123" s="322"/>
      <c r="D123" s="322"/>
      <c r="E123" s="328"/>
      <c r="F123" s="389"/>
      <c r="G123" s="340"/>
      <c r="H123" s="333"/>
      <c r="I123" s="329"/>
      <c r="J123" s="324"/>
      <c r="K123" s="215"/>
      <c r="L123" s="216"/>
      <c r="M123" s="217"/>
      <c r="N123" s="227"/>
      <c r="O123" s="215"/>
      <c r="P123" s="379"/>
      <c r="Q123" s="379"/>
      <c r="R123" s="379"/>
      <c r="S123" s="379"/>
      <c r="T123" s="379"/>
      <c r="U123" s="379"/>
      <c r="V123" s="379"/>
      <c r="W123" s="379"/>
      <c r="X123" s="379"/>
      <c r="Y123" s="379"/>
      <c r="Z123" s="330"/>
      <c r="AA123" s="330"/>
      <c r="AB123" s="330"/>
      <c r="AC123" s="331"/>
    </row>
    <row r="124" spans="1:29" ht="17.25" customHeight="1">
      <c r="A124" s="333"/>
      <c r="B124" s="322"/>
      <c r="C124" s="322"/>
      <c r="D124" s="322"/>
      <c r="E124" s="328"/>
      <c r="F124" s="389"/>
      <c r="G124" s="340"/>
      <c r="H124" s="333"/>
      <c r="I124" s="329"/>
      <c r="J124" s="324"/>
      <c r="K124" s="215"/>
      <c r="L124" s="216"/>
      <c r="M124" s="217"/>
      <c r="N124" s="217"/>
      <c r="O124" s="215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30"/>
      <c r="AA124" s="330"/>
      <c r="AB124" s="330"/>
      <c r="AC124" s="331"/>
    </row>
    <row r="125" spans="1:29" ht="17.25" customHeight="1">
      <c r="A125" s="333"/>
      <c r="B125" s="322"/>
      <c r="C125" s="322"/>
      <c r="D125" s="322"/>
      <c r="E125" s="328"/>
      <c r="F125" s="389"/>
      <c r="G125" s="340"/>
      <c r="H125" s="333"/>
      <c r="I125" s="329"/>
      <c r="J125" s="324" t="s">
        <v>370</v>
      </c>
      <c r="K125" s="215"/>
      <c r="L125" s="216"/>
      <c r="M125" s="217"/>
      <c r="N125" s="227"/>
      <c r="O125" s="215"/>
      <c r="P125" s="379"/>
      <c r="Q125" s="379"/>
      <c r="R125" s="379"/>
      <c r="S125" s="379"/>
      <c r="T125" s="379"/>
      <c r="U125" s="379"/>
      <c r="V125" s="379"/>
      <c r="W125" s="379"/>
      <c r="X125" s="379"/>
      <c r="Y125" s="379"/>
      <c r="Z125" s="330"/>
      <c r="AA125" s="330"/>
      <c r="AB125" s="330"/>
      <c r="AC125" s="331"/>
    </row>
    <row r="126" spans="1:29" ht="17.25" customHeight="1">
      <c r="A126" s="333"/>
      <c r="B126" s="322"/>
      <c r="C126" s="322"/>
      <c r="D126" s="322"/>
      <c r="E126" s="328"/>
      <c r="F126" s="389"/>
      <c r="G126" s="340"/>
      <c r="H126" s="333"/>
      <c r="I126" s="329"/>
      <c r="J126" s="324"/>
      <c r="K126" s="215"/>
      <c r="L126" s="216"/>
      <c r="M126" s="217"/>
      <c r="N126" s="227"/>
      <c r="O126" s="215"/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30"/>
      <c r="AA126" s="330"/>
      <c r="AB126" s="330"/>
      <c r="AC126" s="331"/>
    </row>
    <row r="127" spans="1:29" ht="17.25" customHeight="1">
      <c r="A127" s="333"/>
      <c r="B127" s="323"/>
      <c r="C127" s="323"/>
      <c r="D127" s="323"/>
      <c r="E127" s="328"/>
      <c r="F127" s="389"/>
      <c r="G127" s="340"/>
      <c r="H127" s="333"/>
      <c r="I127" s="329"/>
      <c r="J127" s="324"/>
      <c r="K127" s="215"/>
      <c r="L127" s="215"/>
      <c r="M127" s="227"/>
      <c r="N127" s="227"/>
      <c r="O127" s="215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30"/>
      <c r="AA127" s="330"/>
      <c r="AB127" s="330"/>
      <c r="AC127" s="331"/>
    </row>
    <row r="128" spans="1:29" ht="17.25" customHeight="1">
      <c r="A128" s="333">
        <v>33600000</v>
      </c>
      <c r="B128" s="321" t="s">
        <v>489</v>
      </c>
      <c r="C128" s="321" t="s">
        <v>490</v>
      </c>
      <c r="D128" s="321" t="s">
        <v>518</v>
      </c>
      <c r="E128" s="328" t="s">
        <v>517</v>
      </c>
      <c r="F128" s="329" t="s">
        <v>505</v>
      </c>
      <c r="G128" s="340">
        <v>410.5</v>
      </c>
      <c r="H128" s="333" t="s">
        <v>492</v>
      </c>
      <c r="I128" s="329" t="s">
        <v>493</v>
      </c>
      <c r="J128" s="324" t="s">
        <v>281</v>
      </c>
      <c r="K128" s="215" t="s">
        <v>850</v>
      </c>
      <c r="L128" s="216" t="s">
        <v>629</v>
      </c>
      <c r="M128" s="217">
        <v>15.6</v>
      </c>
      <c r="N128" s="227">
        <v>15.6</v>
      </c>
      <c r="O128" s="215" t="s">
        <v>589</v>
      </c>
      <c r="P128" s="379">
        <f>SUM(M128:M129)</f>
        <v>31.2</v>
      </c>
      <c r="Q128" s="379">
        <f>SUM(N128:N129)</f>
        <v>31.2</v>
      </c>
      <c r="R128" s="379">
        <f>SUM(M130:M131)</f>
        <v>0</v>
      </c>
      <c r="S128" s="379">
        <f>SUM(N130:N131)</f>
        <v>0</v>
      </c>
      <c r="T128" s="379">
        <f>SUM(M132:M133)</f>
        <v>0</v>
      </c>
      <c r="U128" s="379">
        <f>SUM(N132:N133)</f>
        <v>0</v>
      </c>
      <c r="V128" s="379">
        <f>SUM(M134:M135)</f>
        <v>0</v>
      </c>
      <c r="W128" s="379">
        <f>SUM(N134:N135)</f>
        <v>0</v>
      </c>
      <c r="X128" s="379">
        <f>P128+R128+T128+V128</f>
        <v>31.2</v>
      </c>
      <c r="Y128" s="379">
        <f>Q128+S128+U128+W128</f>
        <v>31.2</v>
      </c>
      <c r="Z128" s="330">
        <f>G128-X128</f>
        <v>379.3</v>
      </c>
      <c r="AA128" s="330">
        <f>G128-Y128</f>
        <v>379.3</v>
      </c>
      <c r="AB128" s="330">
        <f>X128*100/G128</f>
        <v>7.6004872107186356</v>
      </c>
      <c r="AC128" s="331"/>
    </row>
    <row r="129" spans="1:29" ht="17.25" customHeight="1">
      <c r="A129" s="333"/>
      <c r="B129" s="322"/>
      <c r="C129" s="322"/>
      <c r="D129" s="322"/>
      <c r="E129" s="328"/>
      <c r="F129" s="329"/>
      <c r="G129" s="340"/>
      <c r="H129" s="333"/>
      <c r="I129" s="329"/>
      <c r="J129" s="324"/>
      <c r="K129" s="215" t="s">
        <v>866</v>
      </c>
      <c r="L129" s="216" t="s">
        <v>867</v>
      </c>
      <c r="M129" s="217">
        <v>15.6</v>
      </c>
      <c r="N129" s="217">
        <v>15.6</v>
      </c>
      <c r="O129" s="216" t="s">
        <v>611</v>
      </c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30"/>
      <c r="AA129" s="330"/>
      <c r="AB129" s="330"/>
      <c r="AC129" s="331"/>
    </row>
    <row r="130" spans="1:29" ht="17.25" customHeight="1">
      <c r="A130" s="333"/>
      <c r="B130" s="322"/>
      <c r="C130" s="322"/>
      <c r="D130" s="322"/>
      <c r="E130" s="328"/>
      <c r="F130" s="329"/>
      <c r="G130" s="340"/>
      <c r="H130" s="333"/>
      <c r="I130" s="329"/>
      <c r="J130" s="324" t="s">
        <v>369</v>
      </c>
      <c r="K130" s="215"/>
      <c r="L130" s="216"/>
      <c r="M130" s="217"/>
      <c r="N130" s="217"/>
      <c r="O130" s="215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30"/>
      <c r="AA130" s="330"/>
      <c r="AB130" s="330"/>
      <c r="AC130" s="331"/>
    </row>
    <row r="131" spans="1:29" ht="17.25" customHeight="1">
      <c r="A131" s="333"/>
      <c r="B131" s="322"/>
      <c r="C131" s="322"/>
      <c r="D131" s="322"/>
      <c r="E131" s="328"/>
      <c r="F131" s="329"/>
      <c r="G131" s="340"/>
      <c r="H131" s="333"/>
      <c r="I131" s="329"/>
      <c r="J131" s="324"/>
      <c r="K131" s="215"/>
      <c r="L131" s="216"/>
      <c r="M131" s="217"/>
      <c r="N131" s="217"/>
      <c r="O131" s="215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30"/>
      <c r="AA131" s="330"/>
      <c r="AB131" s="330"/>
      <c r="AC131" s="331"/>
    </row>
    <row r="132" spans="1:29" ht="17.25" customHeight="1">
      <c r="A132" s="333"/>
      <c r="B132" s="322"/>
      <c r="C132" s="322"/>
      <c r="D132" s="322"/>
      <c r="E132" s="328"/>
      <c r="F132" s="329"/>
      <c r="G132" s="340"/>
      <c r="H132" s="333"/>
      <c r="I132" s="329"/>
      <c r="J132" s="324" t="s">
        <v>289</v>
      </c>
      <c r="K132" s="215"/>
      <c r="L132" s="216"/>
      <c r="M132" s="217"/>
      <c r="N132" s="227"/>
      <c r="O132" s="215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30"/>
      <c r="AA132" s="330"/>
      <c r="AB132" s="330"/>
      <c r="AC132" s="331"/>
    </row>
    <row r="133" spans="1:29" ht="17.25" customHeight="1">
      <c r="A133" s="333"/>
      <c r="B133" s="322"/>
      <c r="C133" s="322"/>
      <c r="D133" s="322"/>
      <c r="E133" s="328"/>
      <c r="F133" s="329"/>
      <c r="G133" s="340"/>
      <c r="H133" s="333"/>
      <c r="I133" s="329"/>
      <c r="J133" s="324"/>
      <c r="K133" s="215"/>
      <c r="L133" s="216"/>
      <c r="M133" s="217"/>
      <c r="N133" s="217"/>
      <c r="O133" s="215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30"/>
      <c r="AA133" s="330"/>
      <c r="AB133" s="330"/>
      <c r="AC133" s="331"/>
    </row>
    <row r="134" spans="1:29" ht="17.25" customHeight="1">
      <c r="A134" s="333"/>
      <c r="B134" s="322"/>
      <c r="C134" s="322"/>
      <c r="D134" s="322"/>
      <c r="E134" s="328"/>
      <c r="F134" s="329"/>
      <c r="G134" s="340"/>
      <c r="H134" s="333"/>
      <c r="I134" s="329"/>
      <c r="J134" s="324" t="s">
        <v>370</v>
      </c>
      <c r="K134" s="215"/>
      <c r="L134" s="216"/>
      <c r="M134" s="217"/>
      <c r="N134" s="227"/>
      <c r="O134" s="215"/>
      <c r="P134" s="379"/>
      <c r="Q134" s="379"/>
      <c r="R134" s="379"/>
      <c r="S134" s="379"/>
      <c r="T134" s="379"/>
      <c r="U134" s="379"/>
      <c r="V134" s="379"/>
      <c r="W134" s="379"/>
      <c r="X134" s="379"/>
      <c r="Y134" s="379"/>
      <c r="Z134" s="330"/>
      <c r="AA134" s="330"/>
      <c r="AB134" s="330"/>
      <c r="AC134" s="331"/>
    </row>
    <row r="135" spans="1:29" ht="17.25" customHeight="1">
      <c r="A135" s="333"/>
      <c r="B135" s="323"/>
      <c r="C135" s="323"/>
      <c r="D135" s="323"/>
      <c r="E135" s="328"/>
      <c r="F135" s="329"/>
      <c r="G135" s="340"/>
      <c r="H135" s="333"/>
      <c r="I135" s="329"/>
      <c r="J135" s="324"/>
      <c r="K135" s="215"/>
      <c r="L135" s="215"/>
      <c r="M135" s="227"/>
      <c r="N135" s="227"/>
      <c r="O135" s="215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30"/>
      <c r="AA135" s="330"/>
      <c r="AB135" s="330"/>
      <c r="AC135" s="331"/>
    </row>
    <row r="136" spans="1:29" ht="17.25" customHeight="1">
      <c r="A136" s="333">
        <v>33600000</v>
      </c>
      <c r="B136" s="321" t="s">
        <v>489</v>
      </c>
      <c r="C136" s="321" t="s">
        <v>490</v>
      </c>
      <c r="D136" s="321" t="s">
        <v>620</v>
      </c>
      <c r="E136" s="328" t="s">
        <v>615</v>
      </c>
      <c r="F136" s="329" t="s">
        <v>619</v>
      </c>
      <c r="G136" s="340">
        <v>12150</v>
      </c>
      <c r="H136" s="333" t="s">
        <v>492</v>
      </c>
      <c r="I136" s="329" t="s">
        <v>493</v>
      </c>
      <c r="J136" s="324" t="s">
        <v>281</v>
      </c>
      <c r="K136" s="215" t="s">
        <v>871</v>
      </c>
      <c r="L136" s="216" t="s">
        <v>867</v>
      </c>
      <c r="M136" s="217">
        <v>810</v>
      </c>
      <c r="N136" s="227">
        <v>810</v>
      </c>
      <c r="O136" s="215" t="s">
        <v>611</v>
      </c>
      <c r="P136" s="379">
        <f>SUM(M136:M137)</f>
        <v>1620</v>
      </c>
      <c r="Q136" s="379">
        <f>SUM(N136:N137)</f>
        <v>1620</v>
      </c>
      <c r="R136" s="379">
        <f>SUM(M138:M140)</f>
        <v>1690</v>
      </c>
      <c r="S136" s="379">
        <f>SUM(N138:N140)</f>
        <v>1690</v>
      </c>
      <c r="T136" s="379">
        <f>SUM(M141:M144)</f>
        <v>4050</v>
      </c>
      <c r="U136" s="379">
        <f>SUM(N141:N144)</f>
        <v>4050</v>
      </c>
      <c r="V136" s="379">
        <f>SUM(M145:M147)</f>
        <v>0</v>
      </c>
      <c r="W136" s="379">
        <f>SUM(N145:N147)</f>
        <v>0</v>
      </c>
      <c r="X136" s="379">
        <f>P136+R136+T136+V136</f>
        <v>7360</v>
      </c>
      <c r="Y136" s="379">
        <f>Q136+S136+U136+W136</f>
        <v>7360</v>
      </c>
      <c r="Z136" s="330">
        <f>G136-X136</f>
        <v>4790</v>
      </c>
      <c r="AA136" s="330">
        <f>G136-Y136</f>
        <v>4790</v>
      </c>
      <c r="AB136" s="330">
        <f>X136*100/G136</f>
        <v>60.5761316872428</v>
      </c>
      <c r="AC136" s="331"/>
    </row>
    <row r="137" spans="1:29" ht="17.25" customHeight="1">
      <c r="A137" s="333"/>
      <c r="B137" s="322"/>
      <c r="C137" s="322"/>
      <c r="D137" s="322"/>
      <c r="E137" s="328"/>
      <c r="F137" s="329"/>
      <c r="G137" s="340"/>
      <c r="H137" s="333"/>
      <c r="I137" s="329"/>
      <c r="J137" s="324"/>
      <c r="K137" s="215" t="s">
        <v>885</v>
      </c>
      <c r="L137" s="216" t="s">
        <v>725</v>
      </c>
      <c r="M137" s="217">
        <v>810</v>
      </c>
      <c r="N137" s="217">
        <v>810</v>
      </c>
      <c r="O137" s="216" t="s">
        <v>737</v>
      </c>
      <c r="P137" s="379"/>
      <c r="Q137" s="379"/>
      <c r="R137" s="379"/>
      <c r="S137" s="379"/>
      <c r="T137" s="379"/>
      <c r="U137" s="379"/>
      <c r="V137" s="379"/>
      <c r="W137" s="379"/>
      <c r="X137" s="379"/>
      <c r="Y137" s="379"/>
      <c r="Z137" s="330"/>
      <c r="AA137" s="330"/>
      <c r="AB137" s="330"/>
      <c r="AC137" s="331"/>
    </row>
    <row r="138" spans="1:29" ht="17.25" customHeight="1">
      <c r="A138" s="333"/>
      <c r="B138" s="322"/>
      <c r="C138" s="322"/>
      <c r="D138" s="322"/>
      <c r="E138" s="328"/>
      <c r="F138" s="329"/>
      <c r="G138" s="340"/>
      <c r="H138" s="333"/>
      <c r="I138" s="329"/>
      <c r="J138" s="324" t="s">
        <v>369</v>
      </c>
      <c r="K138" s="215" t="s">
        <v>1084</v>
      </c>
      <c r="L138" s="216" t="s">
        <v>1082</v>
      </c>
      <c r="M138" s="217">
        <v>810</v>
      </c>
      <c r="N138" s="217">
        <v>810</v>
      </c>
      <c r="O138" s="215" t="s">
        <v>1073</v>
      </c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30"/>
      <c r="AA138" s="330"/>
      <c r="AB138" s="330"/>
      <c r="AC138" s="331"/>
    </row>
    <row r="139" spans="1:29" ht="17.25" customHeight="1">
      <c r="A139" s="333"/>
      <c r="B139" s="322"/>
      <c r="C139" s="322"/>
      <c r="D139" s="322"/>
      <c r="E139" s="328"/>
      <c r="F139" s="329"/>
      <c r="G139" s="340"/>
      <c r="H139" s="333"/>
      <c r="I139" s="329"/>
      <c r="J139" s="324"/>
      <c r="K139" s="215" t="s">
        <v>1432</v>
      </c>
      <c r="L139" s="216" t="s">
        <v>1365</v>
      </c>
      <c r="M139" s="217">
        <v>810</v>
      </c>
      <c r="N139" s="217">
        <v>810</v>
      </c>
      <c r="O139" s="215" t="s">
        <v>1425</v>
      </c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30"/>
      <c r="AA139" s="330"/>
      <c r="AB139" s="330"/>
      <c r="AC139" s="331"/>
    </row>
    <row r="140" spans="1:29" ht="17.25" customHeight="1">
      <c r="A140" s="333"/>
      <c r="B140" s="322"/>
      <c r="C140" s="322"/>
      <c r="D140" s="322"/>
      <c r="E140" s="328"/>
      <c r="F140" s="329"/>
      <c r="G140" s="340"/>
      <c r="H140" s="333"/>
      <c r="I140" s="329"/>
      <c r="J140" s="324"/>
      <c r="K140" s="215" t="s">
        <v>1184</v>
      </c>
      <c r="L140" s="216" t="s">
        <v>1121</v>
      </c>
      <c r="M140" s="217">
        <v>70</v>
      </c>
      <c r="N140" s="217">
        <v>70</v>
      </c>
      <c r="O140" s="215" t="s">
        <v>1180</v>
      </c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30"/>
      <c r="AA140" s="330"/>
      <c r="AB140" s="330"/>
      <c r="AC140" s="331"/>
    </row>
    <row r="141" spans="1:29" ht="17.25" customHeight="1">
      <c r="A141" s="333"/>
      <c r="B141" s="322"/>
      <c r="C141" s="322"/>
      <c r="D141" s="322"/>
      <c r="E141" s="328"/>
      <c r="F141" s="329"/>
      <c r="G141" s="340"/>
      <c r="H141" s="333"/>
      <c r="I141" s="329"/>
      <c r="J141" s="324" t="s">
        <v>289</v>
      </c>
      <c r="K141" s="215" t="s">
        <v>1605</v>
      </c>
      <c r="L141" s="216" t="s">
        <v>1573</v>
      </c>
      <c r="M141" s="217">
        <v>810</v>
      </c>
      <c r="N141" s="227">
        <v>810</v>
      </c>
      <c r="O141" s="215" t="s">
        <v>1587</v>
      </c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30"/>
      <c r="AA141" s="330"/>
      <c r="AB141" s="330"/>
      <c r="AC141" s="331"/>
    </row>
    <row r="142" spans="1:29" ht="17.25" customHeight="1">
      <c r="A142" s="333"/>
      <c r="B142" s="322"/>
      <c r="C142" s="322"/>
      <c r="D142" s="322"/>
      <c r="E142" s="328"/>
      <c r="F142" s="329"/>
      <c r="G142" s="340"/>
      <c r="H142" s="333"/>
      <c r="I142" s="329"/>
      <c r="J142" s="324"/>
      <c r="K142" s="215" t="s">
        <v>1870</v>
      </c>
      <c r="L142" s="216" t="s">
        <v>1849</v>
      </c>
      <c r="M142" s="217">
        <v>810</v>
      </c>
      <c r="N142" s="227">
        <v>810</v>
      </c>
      <c r="O142" s="215" t="s">
        <v>1869</v>
      </c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30"/>
      <c r="AA142" s="330"/>
      <c r="AB142" s="330"/>
      <c r="AC142" s="331"/>
    </row>
    <row r="143" spans="1:29" ht="17.25" customHeight="1">
      <c r="A143" s="333"/>
      <c r="B143" s="322"/>
      <c r="C143" s="322"/>
      <c r="D143" s="322"/>
      <c r="E143" s="328"/>
      <c r="F143" s="329"/>
      <c r="G143" s="340"/>
      <c r="H143" s="333"/>
      <c r="I143" s="329"/>
      <c r="J143" s="324"/>
      <c r="K143" s="215" t="s">
        <v>1997</v>
      </c>
      <c r="L143" s="216" t="s">
        <v>1958</v>
      </c>
      <c r="M143" s="217">
        <v>1620</v>
      </c>
      <c r="N143" s="227">
        <v>1620</v>
      </c>
      <c r="O143" s="215" t="s">
        <v>1984</v>
      </c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30"/>
      <c r="AA143" s="330"/>
      <c r="AB143" s="330"/>
      <c r="AC143" s="331"/>
    </row>
    <row r="144" spans="1:29" ht="17.25" customHeight="1">
      <c r="A144" s="333"/>
      <c r="B144" s="322"/>
      <c r="C144" s="322"/>
      <c r="D144" s="322"/>
      <c r="E144" s="328"/>
      <c r="F144" s="329"/>
      <c r="G144" s="340"/>
      <c r="H144" s="333"/>
      <c r="I144" s="329"/>
      <c r="J144" s="324"/>
      <c r="K144" s="215" t="s">
        <v>1615</v>
      </c>
      <c r="L144" s="216" t="s">
        <v>1587</v>
      </c>
      <c r="M144" s="217">
        <v>810</v>
      </c>
      <c r="N144" s="217">
        <v>810</v>
      </c>
      <c r="O144" s="215" t="s">
        <v>1609</v>
      </c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30"/>
      <c r="AA144" s="330"/>
      <c r="AB144" s="330"/>
      <c r="AC144" s="331"/>
    </row>
    <row r="145" spans="1:29" ht="17.25" customHeight="1">
      <c r="A145" s="333"/>
      <c r="B145" s="322"/>
      <c r="C145" s="322"/>
      <c r="D145" s="322"/>
      <c r="E145" s="328"/>
      <c r="F145" s="329"/>
      <c r="G145" s="340"/>
      <c r="H145" s="333"/>
      <c r="I145" s="329"/>
      <c r="J145" s="324" t="s">
        <v>370</v>
      </c>
      <c r="K145" s="215"/>
      <c r="L145" s="216"/>
      <c r="M145" s="217"/>
      <c r="N145" s="227"/>
      <c r="O145" s="215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30"/>
      <c r="AA145" s="330"/>
      <c r="AB145" s="330"/>
      <c r="AC145" s="331"/>
    </row>
    <row r="146" spans="1:29" ht="17.25" customHeight="1">
      <c r="A146" s="333"/>
      <c r="B146" s="322"/>
      <c r="C146" s="322"/>
      <c r="D146" s="322"/>
      <c r="E146" s="328"/>
      <c r="F146" s="329"/>
      <c r="G146" s="340"/>
      <c r="H146" s="333"/>
      <c r="I146" s="329"/>
      <c r="J146" s="324"/>
      <c r="K146" s="215"/>
      <c r="L146" s="216"/>
      <c r="M146" s="217"/>
      <c r="N146" s="227"/>
      <c r="O146" s="215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30"/>
      <c r="AA146" s="330"/>
      <c r="AB146" s="330"/>
      <c r="AC146" s="331"/>
    </row>
    <row r="147" spans="1:29" ht="17.25" customHeight="1">
      <c r="A147" s="333"/>
      <c r="B147" s="323"/>
      <c r="C147" s="323"/>
      <c r="D147" s="323"/>
      <c r="E147" s="328"/>
      <c r="F147" s="329"/>
      <c r="G147" s="340"/>
      <c r="H147" s="333"/>
      <c r="I147" s="329"/>
      <c r="J147" s="324"/>
      <c r="K147" s="215"/>
      <c r="L147" s="215"/>
      <c r="M147" s="227"/>
      <c r="N147" s="227"/>
      <c r="O147" s="215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30"/>
      <c r="AA147" s="330"/>
      <c r="AB147" s="330"/>
      <c r="AC147" s="331"/>
    </row>
    <row r="148" spans="1:29" ht="17.25" customHeight="1">
      <c r="A148" s="333">
        <v>33600000</v>
      </c>
      <c r="B148" s="321" t="s">
        <v>489</v>
      </c>
      <c r="C148" s="321" t="s">
        <v>490</v>
      </c>
      <c r="D148" s="321" t="s">
        <v>621</v>
      </c>
      <c r="E148" s="328" t="s">
        <v>616</v>
      </c>
      <c r="F148" s="329" t="s">
        <v>619</v>
      </c>
      <c r="G148" s="340">
        <v>272</v>
      </c>
      <c r="H148" s="333" t="s">
        <v>492</v>
      </c>
      <c r="I148" s="329" t="s">
        <v>493</v>
      </c>
      <c r="J148" s="324" t="s">
        <v>281</v>
      </c>
      <c r="K148" s="215"/>
      <c r="L148" s="216"/>
      <c r="M148" s="217"/>
      <c r="N148" s="227"/>
      <c r="O148" s="215"/>
      <c r="P148" s="379">
        <f>SUM(M148:M149)</f>
        <v>0</v>
      </c>
      <c r="Q148" s="379">
        <f>SUM(N148:N149)</f>
        <v>0</v>
      </c>
      <c r="R148" s="379">
        <f>SUM(M150:M151)</f>
        <v>0</v>
      </c>
      <c r="S148" s="379">
        <f>SUM(N150:N151)</f>
        <v>0</v>
      </c>
      <c r="T148" s="379">
        <f>SUM(M152:M153)</f>
        <v>0</v>
      </c>
      <c r="U148" s="379">
        <f>SUM(N152:N153)</f>
        <v>0</v>
      </c>
      <c r="V148" s="379">
        <f>SUM(M154:M155)</f>
        <v>0</v>
      </c>
      <c r="W148" s="379">
        <f>SUM(N154:N155)</f>
        <v>0</v>
      </c>
      <c r="X148" s="379">
        <f>P148+R148+T148+V148</f>
        <v>0</v>
      </c>
      <c r="Y148" s="379">
        <f>Q148+S148+U148+W148</f>
        <v>0</v>
      </c>
      <c r="Z148" s="330">
        <f>G148-X148</f>
        <v>272</v>
      </c>
      <c r="AA148" s="330">
        <f>G148-Y148</f>
        <v>272</v>
      </c>
      <c r="AB148" s="330">
        <v>100</v>
      </c>
      <c r="AC148" s="331"/>
    </row>
    <row r="149" spans="1:29" ht="17.25" customHeight="1">
      <c r="A149" s="333"/>
      <c r="B149" s="322"/>
      <c r="C149" s="322"/>
      <c r="D149" s="322"/>
      <c r="E149" s="328"/>
      <c r="F149" s="329"/>
      <c r="G149" s="340"/>
      <c r="H149" s="333"/>
      <c r="I149" s="329"/>
      <c r="J149" s="324"/>
      <c r="K149" s="215"/>
      <c r="L149" s="216"/>
      <c r="M149" s="217"/>
      <c r="N149" s="217"/>
      <c r="O149" s="216"/>
      <c r="P149" s="379"/>
      <c r="Q149" s="379"/>
      <c r="R149" s="379"/>
      <c r="S149" s="379"/>
      <c r="T149" s="379"/>
      <c r="U149" s="379"/>
      <c r="V149" s="379"/>
      <c r="W149" s="379"/>
      <c r="X149" s="379"/>
      <c r="Y149" s="379"/>
      <c r="Z149" s="330"/>
      <c r="AA149" s="330"/>
      <c r="AB149" s="330"/>
      <c r="AC149" s="331"/>
    </row>
    <row r="150" spans="1:29" ht="17.25" customHeight="1">
      <c r="A150" s="333"/>
      <c r="B150" s="322"/>
      <c r="C150" s="322"/>
      <c r="D150" s="322"/>
      <c r="E150" s="328"/>
      <c r="F150" s="329"/>
      <c r="G150" s="340"/>
      <c r="H150" s="333"/>
      <c r="I150" s="329"/>
      <c r="J150" s="324" t="s">
        <v>369</v>
      </c>
      <c r="K150" s="215"/>
      <c r="L150" s="216"/>
      <c r="M150" s="217"/>
      <c r="N150" s="217"/>
      <c r="O150" s="215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30"/>
      <c r="AA150" s="330"/>
      <c r="AB150" s="330"/>
      <c r="AC150" s="331"/>
    </row>
    <row r="151" spans="1:29" ht="17.25" customHeight="1">
      <c r="A151" s="333"/>
      <c r="B151" s="322"/>
      <c r="C151" s="322"/>
      <c r="D151" s="322"/>
      <c r="E151" s="328"/>
      <c r="F151" s="329"/>
      <c r="G151" s="340"/>
      <c r="H151" s="333"/>
      <c r="I151" s="329"/>
      <c r="J151" s="324"/>
      <c r="K151" s="215"/>
      <c r="L151" s="216"/>
      <c r="M151" s="217"/>
      <c r="N151" s="217"/>
      <c r="O151" s="215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30"/>
      <c r="AA151" s="330"/>
      <c r="AB151" s="330"/>
      <c r="AC151" s="331"/>
    </row>
    <row r="152" spans="1:29" ht="17.25" customHeight="1">
      <c r="A152" s="333"/>
      <c r="B152" s="322"/>
      <c r="C152" s="322"/>
      <c r="D152" s="322"/>
      <c r="E152" s="328"/>
      <c r="F152" s="329"/>
      <c r="G152" s="340"/>
      <c r="H152" s="333"/>
      <c r="I152" s="329"/>
      <c r="J152" s="324" t="s">
        <v>289</v>
      </c>
      <c r="K152" s="215"/>
      <c r="L152" s="216"/>
      <c r="M152" s="217"/>
      <c r="N152" s="227"/>
      <c r="O152" s="215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30"/>
      <c r="AA152" s="330"/>
      <c r="AB152" s="330"/>
      <c r="AC152" s="331"/>
    </row>
    <row r="153" spans="1:29" ht="17.25" customHeight="1">
      <c r="A153" s="333"/>
      <c r="B153" s="322"/>
      <c r="C153" s="322"/>
      <c r="D153" s="322"/>
      <c r="E153" s="328"/>
      <c r="F153" s="329"/>
      <c r="G153" s="340"/>
      <c r="H153" s="333"/>
      <c r="I153" s="329"/>
      <c r="J153" s="324"/>
      <c r="K153" s="215"/>
      <c r="L153" s="216"/>
      <c r="M153" s="217"/>
      <c r="N153" s="217"/>
      <c r="O153" s="215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30"/>
      <c r="AA153" s="330"/>
      <c r="AB153" s="330"/>
      <c r="AC153" s="331"/>
    </row>
    <row r="154" spans="1:29" ht="17.25" customHeight="1">
      <c r="A154" s="333"/>
      <c r="B154" s="322"/>
      <c r="C154" s="322"/>
      <c r="D154" s="322"/>
      <c r="E154" s="328"/>
      <c r="F154" s="329"/>
      <c r="G154" s="340"/>
      <c r="H154" s="333"/>
      <c r="I154" s="329"/>
      <c r="J154" s="324" t="s">
        <v>370</v>
      </c>
      <c r="K154" s="215"/>
      <c r="L154" s="216"/>
      <c r="M154" s="217"/>
      <c r="N154" s="227"/>
      <c r="O154" s="215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30"/>
      <c r="AA154" s="330"/>
      <c r="AB154" s="330"/>
      <c r="AC154" s="331"/>
    </row>
    <row r="155" spans="1:29" ht="17.25" customHeight="1">
      <c r="A155" s="333"/>
      <c r="B155" s="323"/>
      <c r="C155" s="323"/>
      <c r="D155" s="323"/>
      <c r="E155" s="328"/>
      <c r="F155" s="329"/>
      <c r="G155" s="340"/>
      <c r="H155" s="333"/>
      <c r="I155" s="329"/>
      <c r="J155" s="324"/>
      <c r="K155" s="215"/>
      <c r="L155" s="215"/>
      <c r="M155" s="227"/>
      <c r="N155" s="227"/>
      <c r="O155" s="215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30"/>
      <c r="AA155" s="330"/>
      <c r="AB155" s="330"/>
      <c r="AC155" s="331"/>
    </row>
    <row r="156" spans="1:29" ht="17.25" customHeight="1">
      <c r="A156" s="333">
        <v>33600000</v>
      </c>
      <c r="B156" s="321" t="s">
        <v>489</v>
      </c>
      <c r="C156" s="321" t="s">
        <v>490</v>
      </c>
      <c r="D156" s="321" t="s">
        <v>622</v>
      </c>
      <c r="E156" s="328" t="s">
        <v>617</v>
      </c>
      <c r="F156" s="329" t="s">
        <v>619</v>
      </c>
      <c r="G156" s="340">
        <v>321</v>
      </c>
      <c r="H156" s="333" t="s">
        <v>492</v>
      </c>
      <c r="I156" s="329" t="s">
        <v>493</v>
      </c>
      <c r="J156" s="324" t="s">
        <v>281</v>
      </c>
      <c r="K156" s="215" t="s">
        <v>873</v>
      </c>
      <c r="L156" s="216" t="s">
        <v>778</v>
      </c>
      <c r="M156" s="217">
        <v>91.84</v>
      </c>
      <c r="N156" s="227">
        <v>91.84</v>
      </c>
      <c r="O156" s="215" t="s">
        <v>729</v>
      </c>
      <c r="P156" s="379">
        <f>SUM(M156:M157)</f>
        <v>91.84</v>
      </c>
      <c r="Q156" s="379">
        <f>SUM(N156:N157)</f>
        <v>91.84</v>
      </c>
      <c r="R156" s="379">
        <f>SUM(M158:M159)</f>
        <v>0</v>
      </c>
      <c r="S156" s="379">
        <f>SUM(N158:N159)</f>
        <v>0</v>
      </c>
      <c r="T156" s="379">
        <f>SUM(M160:M161)</f>
        <v>107</v>
      </c>
      <c r="U156" s="379">
        <f>SUM(N160:N161)</f>
        <v>107</v>
      </c>
      <c r="V156" s="379">
        <f>SUM(M162:M164)</f>
        <v>0</v>
      </c>
      <c r="W156" s="379">
        <f>SUM(N162:N164)</f>
        <v>0</v>
      </c>
      <c r="X156" s="379">
        <f>P156+R156+T156+V156</f>
        <v>198.84</v>
      </c>
      <c r="Y156" s="379">
        <f>Q156+S156+U156+W156</f>
        <v>198.84</v>
      </c>
      <c r="Z156" s="330">
        <f>G156-X156</f>
        <v>122.16</v>
      </c>
      <c r="AA156" s="330">
        <f>G156-Y156</f>
        <v>122.16</v>
      </c>
      <c r="AB156" s="330">
        <f>X156*100/G156</f>
        <v>61.943925233644862</v>
      </c>
      <c r="AC156" s="331"/>
    </row>
    <row r="157" spans="1:29" ht="17.25" customHeight="1">
      <c r="A157" s="333"/>
      <c r="B157" s="322"/>
      <c r="C157" s="322"/>
      <c r="D157" s="322"/>
      <c r="E157" s="328"/>
      <c r="F157" s="329"/>
      <c r="G157" s="340"/>
      <c r="H157" s="333"/>
      <c r="I157" s="329"/>
      <c r="J157" s="324"/>
      <c r="K157" s="215"/>
      <c r="L157" s="216"/>
      <c r="M157" s="217"/>
      <c r="N157" s="217"/>
      <c r="O157" s="216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30"/>
      <c r="AA157" s="330"/>
      <c r="AB157" s="330"/>
      <c r="AC157" s="331"/>
    </row>
    <row r="158" spans="1:29" ht="17.25" customHeight="1">
      <c r="A158" s="333"/>
      <c r="B158" s="322"/>
      <c r="C158" s="322"/>
      <c r="D158" s="322"/>
      <c r="E158" s="328"/>
      <c r="F158" s="329"/>
      <c r="G158" s="340"/>
      <c r="H158" s="333"/>
      <c r="I158" s="329"/>
      <c r="J158" s="324" t="s">
        <v>369</v>
      </c>
      <c r="K158" s="215"/>
      <c r="L158" s="216"/>
      <c r="M158" s="217"/>
      <c r="N158" s="217"/>
      <c r="O158" s="215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30"/>
      <c r="AA158" s="330"/>
      <c r="AB158" s="330"/>
      <c r="AC158" s="331"/>
    </row>
    <row r="159" spans="1:29" ht="17.25" customHeight="1">
      <c r="A159" s="333"/>
      <c r="B159" s="322"/>
      <c r="C159" s="322"/>
      <c r="D159" s="322"/>
      <c r="E159" s="328"/>
      <c r="F159" s="329"/>
      <c r="G159" s="340"/>
      <c r="H159" s="333"/>
      <c r="I159" s="329"/>
      <c r="J159" s="324"/>
      <c r="K159" s="215"/>
      <c r="L159" s="216"/>
      <c r="M159" s="217"/>
      <c r="N159" s="217"/>
      <c r="O159" s="215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30"/>
      <c r="AA159" s="330"/>
      <c r="AB159" s="330"/>
      <c r="AC159" s="331"/>
    </row>
    <row r="160" spans="1:29" ht="17.25" customHeight="1">
      <c r="A160" s="333"/>
      <c r="B160" s="322"/>
      <c r="C160" s="322"/>
      <c r="D160" s="322"/>
      <c r="E160" s="328"/>
      <c r="F160" s="329"/>
      <c r="G160" s="340"/>
      <c r="H160" s="333"/>
      <c r="I160" s="329"/>
      <c r="J160" s="324" t="s">
        <v>289</v>
      </c>
      <c r="K160" s="215" t="s">
        <v>1909</v>
      </c>
      <c r="L160" s="216" t="s">
        <v>1802</v>
      </c>
      <c r="M160" s="217">
        <v>107</v>
      </c>
      <c r="N160" s="227">
        <v>107</v>
      </c>
      <c r="O160" s="215" t="s">
        <v>1905</v>
      </c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30"/>
      <c r="AA160" s="330"/>
      <c r="AB160" s="330"/>
      <c r="AC160" s="331"/>
    </row>
    <row r="161" spans="1:29" ht="17.25" customHeight="1">
      <c r="A161" s="333"/>
      <c r="B161" s="322"/>
      <c r="C161" s="322"/>
      <c r="D161" s="322"/>
      <c r="E161" s="328"/>
      <c r="F161" s="329"/>
      <c r="G161" s="340"/>
      <c r="H161" s="333"/>
      <c r="I161" s="329"/>
      <c r="J161" s="324"/>
      <c r="K161" s="215"/>
      <c r="L161" s="216"/>
      <c r="M161" s="217"/>
      <c r="N161" s="217"/>
      <c r="O161" s="215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30"/>
      <c r="AA161" s="330"/>
      <c r="AB161" s="330"/>
      <c r="AC161" s="331"/>
    </row>
    <row r="162" spans="1:29" ht="17.25" customHeight="1">
      <c r="A162" s="333"/>
      <c r="B162" s="322"/>
      <c r="C162" s="322"/>
      <c r="D162" s="322"/>
      <c r="E162" s="328"/>
      <c r="F162" s="329"/>
      <c r="G162" s="340"/>
      <c r="H162" s="333"/>
      <c r="I162" s="329"/>
      <c r="J162" s="324" t="s">
        <v>370</v>
      </c>
      <c r="K162" s="215"/>
      <c r="L162" s="216"/>
      <c r="M162" s="217"/>
      <c r="N162" s="227"/>
      <c r="O162" s="215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30"/>
      <c r="AA162" s="330"/>
      <c r="AB162" s="330"/>
      <c r="AC162" s="331"/>
    </row>
    <row r="163" spans="1:29" ht="17.25" customHeight="1">
      <c r="A163" s="333"/>
      <c r="B163" s="322"/>
      <c r="C163" s="322"/>
      <c r="D163" s="322"/>
      <c r="E163" s="328"/>
      <c r="F163" s="329"/>
      <c r="G163" s="340"/>
      <c r="H163" s="333"/>
      <c r="I163" s="329"/>
      <c r="J163" s="324"/>
      <c r="K163" s="215"/>
      <c r="L163" s="216"/>
      <c r="M163" s="217"/>
      <c r="N163" s="227"/>
      <c r="O163" s="215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30"/>
      <c r="AA163" s="330"/>
      <c r="AB163" s="330"/>
      <c r="AC163" s="331"/>
    </row>
    <row r="164" spans="1:29" ht="17.25" customHeight="1">
      <c r="A164" s="333"/>
      <c r="B164" s="323"/>
      <c r="C164" s="323"/>
      <c r="D164" s="323"/>
      <c r="E164" s="328"/>
      <c r="F164" s="329"/>
      <c r="G164" s="340"/>
      <c r="H164" s="333"/>
      <c r="I164" s="329"/>
      <c r="J164" s="324"/>
      <c r="K164" s="215"/>
      <c r="L164" s="215"/>
      <c r="M164" s="227"/>
      <c r="N164" s="227"/>
      <c r="O164" s="215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30"/>
      <c r="AA164" s="330"/>
      <c r="AB164" s="330"/>
      <c r="AC164" s="331"/>
    </row>
    <row r="165" spans="1:29" ht="17.25" customHeight="1">
      <c r="A165" s="333">
        <v>33600000</v>
      </c>
      <c r="B165" s="321" t="s">
        <v>489</v>
      </c>
      <c r="C165" s="321" t="s">
        <v>490</v>
      </c>
      <c r="D165" s="321" t="s">
        <v>623</v>
      </c>
      <c r="E165" s="328" t="s">
        <v>618</v>
      </c>
      <c r="F165" s="329" t="s">
        <v>619</v>
      </c>
      <c r="G165" s="340">
        <v>60</v>
      </c>
      <c r="H165" s="333" t="s">
        <v>492</v>
      </c>
      <c r="I165" s="329" t="s">
        <v>493</v>
      </c>
      <c r="J165" s="324" t="s">
        <v>281</v>
      </c>
      <c r="K165" s="215"/>
      <c r="L165" s="216"/>
      <c r="M165" s="217"/>
      <c r="N165" s="227"/>
      <c r="O165" s="215"/>
      <c r="P165" s="379">
        <f>SUM(M165:M166)</f>
        <v>0</v>
      </c>
      <c r="Q165" s="379">
        <f>SUM(N165:N166)</f>
        <v>0</v>
      </c>
      <c r="R165" s="379">
        <f>SUM(M167:M168)</f>
        <v>0</v>
      </c>
      <c r="S165" s="379">
        <f>SUM(N167:N168)</f>
        <v>0</v>
      </c>
      <c r="T165" s="379">
        <f>SUM(M169:M170)</f>
        <v>0</v>
      </c>
      <c r="U165" s="379">
        <f>SUM(N169:N170)</f>
        <v>0</v>
      </c>
      <c r="V165" s="379">
        <f>SUM(M171:M172)</f>
        <v>0</v>
      </c>
      <c r="W165" s="379">
        <f>SUM(N171:N172)</f>
        <v>0</v>
      </c>
      <c r="X165" s="379">
        <f>P165+R165+T165+V165</f>
        <v>0</v>
      </c>
      <c r="Y165" s="379">
        <f>Q165+S165+U165+W165</f>
        <v>0</v>
      </c>
      <c r="Z165" s="330">
        <f>G165-X165</f>
        <v>60</v>
      </c>
      <c r="AA165" s="330">
        <f>G165-Y165</f>
        <v>60</v>
      </c>
      <c r="AB165" s="330">
        <f>X165*100/G165</f>
        <v>0</v>
      </c>
      <c r="AC165" s="331"/>
    </row>
    <row r="166" spans="1:29" ht="17.25" customHeight="1">
      <c r="A166" s="333"/>
      <c r="B166" s="322"/>
      <c r="C166" s="322"/>
      <c r="D166" s="322"/>
      <c r="E166" s="328"/>
      <c r="F166" s="329"/>
      <c r="G166" s="340"/>
      <c r="H166" s="333"/>
      <c r="I166" s="329"/>
      <c r="J166" s="324"/>
      <c r="K166" s="215"/>
      <c r="L166" s="216"/>
      <c r="M166" s="217"/>
      <c r="N166" s="217"/>
      <c r="O166" s="216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30"/>
      <c r="AA166" s="330"/>
      <c r="AB166" s="330"/>
      <c r="AC166" s="331"/>
    </row>
    <row r="167" spans="1:29" ht="17.25" customHeight="1">
      <c r="A167" s="333"/>
      <c r="B167" s="322"/>
      <c r="C167" s="322"/>
      <c r="D167" s="322"/>
      <c r="E167" s="328"/>
      <c r="F167" s="329"/>
      <c r="G167" s="340"/>
      <c r="H167" s="333"/>
      <c r="I167" s="329"/>
      <c r="J167" s="324" t="s">
        <v>369</v>
      </c>
      <c r="K167" s="215"/>
      <c r="L167" s="216"/>
      <c r="M167" s="217"/>
      <c r="N167" s="217"/>
      <c r="O167" s="215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30"/>
      <c r="AA167" s="330"/>
      <c r="AB167" s="330"/>
      <c r="AC167" s="331"/>
    </row>
    <row r="168" spans="1:29" ht="17.25" customHeight="1">
      <c r="A168" s="333"/>
      <c r="B168" s="322"/>
      <c r="C168" s="322"/>
      <c r="D168" s="322"/>
      <c r="E168" s="328"/>
      <c r="F168" s="329"/>
      <c r="G168" s="340"/>
      <c r="H168" s="333"/>
      <c r="I168" s="329"/>
      <c r="J168" s="324"/>
      <c r="K168" s="215"/>
      <c r="L168" s="216"/>
      <c r="M168" s="217"/>
      <c r="N168" s="217"/>
      <c r="O168" s="215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30"/>
      <c r="AA168" s="330"/>
      <c r="AB168" s="330"/>
      <c r="AC168" s="331"/>
    </row>
    <row r="169" spans="1:29" ht="17.25" customHeight="1">
      <c r="A169" s="333"/>
      <c r="B169" s="322"/>
      <c r="C169" s="322"/>
      <c r="D169" s="322"/>
      <c r="E169" s="328"/>
      <c r="F169" s="329"/>
      <c r="G169" s="340"/>
      <c r="H169" s="333"/>
      <c r="I169" s="329"/>
      <c r="J169" s="324" t="s">
        <v>289</v>
      </c>
      <c r="K169" s="215" t="s">
        <v>463</v>
      </c>
      <c r="L169" s="216"/>
      <c r="M169" s="217"/>
      <c r="N169" s="227"/>
      <c r="O169" s="215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30"/>
      <c r="AA169" s="330"/>
      <c r="AB169" s="330"/>
      <c r="AC169" s="331"/>
    </row>
    <row r="170" spans="1:29" ht="17.25" customHeight="1">
      <c r="A170" s="333"/>
      <c r="B170" s="322"/>
      <c r="C170" s="322"/>
      <c r="D170" s="322"/>
      <c r="E170" s="328"/>
      <c r="F170" s="329"/>
      <c r="G170" s="340"/>
      <c r="H170" s="333"/>
      <c r="I170" s="329"/>
      <c r="J170" s="324"/>
      <c r="K170" s="215"/>
      <c r="L170" s="216"/>
      <c r="M170" s="217"/>
      <c r="N170" s="217"/>
      <c r="O170" s="215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30"/>
      <c r="AA170" s="330"/>
      <c r="AB170" s="330"/>
      <c r="AC170" s="331"/>
    </row>
    <row r="171" spans="1:29" ht="17.25" customHeight="1">
      <c r="A171" s="333"/>
      <c r="B171" s="322"/>
      <c r="C171" s="322"/>
      <c r="D171" s="322"/>
      <c r="E171" s="328"/>
      <c r="F171" s="329"/>
      <c r="G171" s="340"/>
      <c r="H171" s="333"/>
      <c r="I171" s="329"/>
      <c r="J171" s="324" t="s">
        <v>370</v>
      </c>
      <c r="K171" s="215"/>
      <c r="L171" s="216"/>
      <c r="M171" s="217"/>
      <c r="N171" s="227"/>
      <c r="O171" s="215"/>
      <c r="P171" s="379"/>
      <c r="Q171" s="379"/>
      <c r="R171" s="379"/>
      <c r="S171" s="379"/>
      <c r="T171" s="379"/>
      <c r="U171" s="379"/>
      <c r="V171" s="379"/>
      <c r="W171" s="379"/>
      <c r="X171" s="379"/>
      <c r="Y171" s="379"/>
      <c r="Z171" s="330"/>
      <c r="AA171" s="330"/>
      <c r="AB171" s="330"/>
      <c r="AC171" s="331"/>
    </row>
    <row r="172" spans="1:29" ht="17.25" customHeight="1">
      <c r="A172" s="333"/>
      <c r="B172" s="323"/>
      <c r="C172" s="323"/>
      <c r="D172" s="323"/>
      <c r="E172" s="328"/>
      <c r="F172" s="329"/>
      <c r="G172" s="340"/>
      <c r="H172" s="333"/>
      <c r="I172" s="329"/>
      <c r="J172" s="324"/>
      <c r="K172" s="215"/>
      <c r="L172" s="215"/>
      <c r="M172" s="227"/>
      <c r="N172" s="227"/>
      <c r="O172" s="215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30"/>
      <c r="AA172" s="330"/>
      <c r="AB172" s="330"/>
      <c r="AC172" s="331"/>
    </row>
    <row r="173" spans="1:29" ht="17.25" customHeight="1">
      <c r="A173" s="333">
        <v>33600000</v>
      </c>
      <c r="B173" s="321" t="s">
        <v>489</v>
      </c>
      <c r="C173" s="321" t="s">
        <v>490</v>
      </c>
      <c r="D173" s="321" t="s">
        <v>627</v>
      </c>
      <c r="E173" s="328" t="s">
        <v>624</v>
      </c>
      <c r="F173" s="329" t="s">
        <v>619</v>
      </c>
      <c r="G173" s="340">
        <v>463.5</v>
      </c>
      <c r="H173" s="325" t="s">
        <v>492</v>
      </c>
      <c r="I173" s="329" t="s">
        <v>493</v>
      </c>
      <c r="J173" s="324" t="s">
        <v>281</v>
      </c>
      <c r="K173" s="215" t="s">
        <v>865</v>
      </c>
      <c r="L173" s="216" t="s">
        <v>717</v>
      </c>
      <c r="M173" s="217">
        <v>154.5</v>
      </c>
      <c r="N173" s="227">
        <v>154.5</v>
      </c>
      <c r="O173" s="215" t="s">
        <v>611</v>
      </c>
      <c r="P173" s="379">
        <f>SUM(M173:M175)</f>
        <v>154.5</v>
      </c>
      <c r="Q173" s="379">
        <f>SUM(N173:N175)</f>
        <v>154.5</v>
      </c>
      <c r="R173" s="379">
        <f>SUM(M176:M177)</f>
        <v>0</v>
      </c>
      <c r="S173" s="379">
        <f>SUM(N176:N177)</f>
        <v>0</v>
      </c>
      <c r="T173" s="379">
        <f>SUM(M178:M179)</f>
        <v>309</v>
      </c>
      <c r="U173" s="379">
        <f>SUM(N178:N179)</f>
        <v>309</v>
      </c>
      <c r="V173" s="379">
        <f>SUM(M180:M181)</f>
        <v>0</v>
      </c>
      <c r="W173" s="379">
        <f>SUM(N180:N181)</f>
        <v>0</v>
      </c>
      <c r="X173" s="379">
        <f>P173+R173+T173+V173</f>
        <v>463.5</v>
      </c>
      <c r="Y173" s="379">
        <f>Q173+S173+U173+W173</f>
        <v>463.5</v>
      </c>
      <c r="Z173" s="330">
        <f>G173-X173</f>
        <v>0</v>
      </c>
      <c r="AA173" s="330">
        <f>G173-Y173</f>
        <v>0</v>
      </c>
      <c r="AB173" s="330">
        <f>X173*100/G173</f>
        <v>100</v>
      </c>
      <c r="AC173" s="331"/>
    </row>
    <row r="174" spans="1:29" ht="17.25" customHeight="1">
      <c r="A174" s="333"/>
      <c r="B174" s="322"/>
      <c r="C174" s="322"/>
      <c r="D174" s="322"/>
      <c r="E174" s="328"/>
      <c r="F174" s="329"/>
      <c r="G174" s="340"/>
      <c r="H174" s="360"/>
      <c r="I174" s="329"/>
      <c r="J174" s="324"/>
      <c r="K174" s="215"/>
      <c r="L174" s="216"/>
      <c r="M174" s="217"/>
      <c r="N174" s="217"/>
      <c r="O174" s="216"/>
      <c r="P174" s="379"/>
      <c r="Q174" s="379"/>
      <c r="R174" s="379"/>
      <c r="S174" s="379"/>
      <c r="T174" s="379"/>
      <c r="U174" s="379"/>
      <c r="V174" s="379"/>
      <c r="W174" s="379"/>
      <c r="X174" s="379"/>
      <c r="Y174" s="379"/>
      <c r="Z174" s="330"/>
      <c r="AA174" s="330"/>
      <c r="AB174" s="330"/>
      <c r="AC174" s="331"/>
    </row>
    <row r="175" spans="1:29" ht="17.25" customHeight="1">
      <c r="A175" s="333"/>
      <c r="B175" s="322"/>
      <c r="C175" s="322"/>
      <c r="D175" s="322"/>
      <c r="E175" s="328"/>
      <c r="F175" s="329"/>
      <c r="G175" s="340"/>
      <c r="H175" s="326"/>
      <c r="I175" s="329"/>
      <c r="J175" s="324"/>
      <c r="K175" s="215"/>
      <c r="L175" s="216"/>
      <c r="M175" s="217"/>
      <c r="N175" s="217"/>
      <c r="O175" s="216"/>
      <c r="P175" s="379"/>
      <c r="Q175" s="379"/>
      <c r="R175" s="379"/>
      <c r="S175" s="379"/>
      <c r="T175" s="379"/>
      <c r="U175" s="379"/>
      <c r="V175" s="379"/>
      <c r="W175" s="379"/>
      <c r="X175" s="379"/>
      <c r="Y175" s="379"/>
      <c r="Z175" s="330"/>
      <c r="AA175" s="330"/>
      <c r="AB175" s="330"/>
      <c r="AC175" s="331"/>
    </row>
    <row r="176" spans="1:29" ht="17.25" customHeight="1">
      <c r="A176" s="333"/>
      <c r="B176" s="322"/>
      <c r="C176" s="322"/>
      <c r="D176" s="322"/>
      <c r="E176" s="328"/>
      <c r="F176" s="329"/>
      <c r="G176" s="340"/>
      <c r="H176" s="326"/>
      <c r="I176" s="329"/>
      <c r="J176" s="324" t="s">
        <v>369</v>
      </c>
      <c r="K176" s="215"/>
      <c r="L176" s="216"/>
      <c r="M176" s="217"/>
      <c r="N176" s="217"/>
      <c r="O176" s="215"/>
      <c r="P176" s="379"/>
      <c r="Q176" s="379"/>
      <c r="R176" s="379"/>
      <c r="S176" s="379"/>
      <c r="T176" s="379"/>
      <c r="U176" s="379"/>
      <c r="V176" s="379"/>
      <c r="W176" s="379"/>
      <c r="X176" s="379"/>
      <c r="Y176" s="379"/>
      <c r="Z176" s="330"/>
      <c r="AA176" s="330"/>
      <c r="AB176" s="330"/>
      <c r="AC176" s="331"/>
    </row>
    <row r="177" spans="1:29" ht="17.25" customHeight="1">
      <c r="A177" s="333"/>
      <c r="B177" s="322"/>
      <c r="C177" s="322"/>
      <c r="D177" s="322"/>
      <c r="E177" s="328"/>
      <c r="F177" s="329"/>
      <c r="G177" s="340"/>
      <c r="H177" s="326"/>
      <c r="I177" s="329"/>
      <c r="J177" s="324"/>
      <c r="K177" s="215"/>
      <c r="L177" s="216"/>
      <c r="M177" s="217"/>
      <c r="N177" s="217"/>
      <c r="O177" s="215"/>
      <c r="P177" s="379"/>
      <c r="Q177" s="379"/>
      <c r="R177" s="379"/>
      <c r="S177" s="379"/>
      <c r="T177" s="379"/>
      <c r="U177" s="379"/>
      <c r="V177" s="379"/>
      <c r="W177" s="379"/>
      <c r="X177" s="379"/>
      <c r="Y177" s="379"/>
      <c r="Z177" s="330"/>
      <c r="AA177" s="330"/>
      <c r="AB177" s="330"/>
      <c r="AC177" s="331"/>
    </row>
    <row r="178" spans="1:29" ht="17.25" customHeight="1">
      <c r="A178" s="333"/>
      <c r="B178" s="322"/>
      <c r="C178" s="322"/>
      <c r="D178" s="322"/>
      <c r="E178" s="328"/>
      <c r="F178" s="329"/>
      <c r="G178" s="340"/>
      <c r="H178" s="326"/>
      <c r="I178" s="329"/>
      <c r="J178" s="324" t="s">
        <v>289</v>
      </c>
      <c r="K178" s="215" t="s">
        <v>1598</v>
      </c>
      <c r="L178" s="216" t="s">
        <v>1566</v>
      </c>
      <c r="M178" s="217">
        <v>154.5</v>
      </c>
      <c r="N178" s="227">
        <v>154.5</v>
      </c>
      <c r="O178" s="215" t="s">
        <v>1587</v>
      </c>
      <c r="P178" s="379"/>
      <c r="Q178" s="379"/>
      <c r="R178" s="379"/>
      <c r="S178" s="379"/>
      <c r="T178" s="379"/>
      <c r="U178" s="379"/>
      <c r="V178" s="379"/>
      <c r="W178" s="379"/>
      <c r="X178" s="379"/>
      <c r="Y178" s="379"/>
      <c r="Z178" s="330"/>
      <c r="AA178" s="330"/>
      <c r="AB178" s="330"/>
      <c r="AC178" s="331"/>
    </row>
    <row r="179" spans="1:29" ht="17.25" customHeight="1">
      <c r="A179" s="333"/>
      <c r="B179" s="322"/>
      <c r="C179" s="322"/>
      <c r="D179" s="322"/>
      <c r="E179" s="328"/>
      <c r="F179" s="329"/>
      <c r="G179" s="340"/>
      <c r="H179" s="326"/>
      <c r="I179" s="329"/>
      <c r="J179" s="324"/>
      <c r="K179" s="215" t="s">
        <v>1930</v>
      </c>
      <c r="L179" s="216" t="s">
        <v>1802</v>
      </c>
      <c r="M179" s="217">
        <v>154.5</v>
      </c>
      <c r="N179" s="217">
        <v>154.5</v>
      </c>
      <c r="O179" s="215" t="s">
        <v>1917</v>
      </c>
      <c r="P179" s="379"/>
      <c r="Q179" s="379"/>
      <c r="R179" s="379"/>
      <c r="S179" s="379"/>
      <c r="T179" s="379"/>
      <c r="U179" s="379"/>
      <c r="V179" s="379"/>
      <c r="W179" s="379"/>
      <c r="X179" s="379"/>
      <c r="Y179" s="379"/>
      <c r="Z179" s="330"/>
      <c r="AA179" s="330"/>
      <c r="AB179" s="330"/>
      <c r="AC179" s="331"/>
    </row>
    <row r="180" spans="1:29" ht="17.25" customHeight="1">
      <c r="A180" s="333"/>
      <c r="B180" s="322"/>
      <c r="C180" s="322"/>
      <c r="D180" s="322"/>
      <c r="E180" s="328"/>
      <c r="F180" s="329"/>
      <c r="G180" s="340"/>
      <c r="H180" s="326"/>
      <c r="I180" s="329"/>
      <c r="J180" s="324" t="s">
        <v>370</v>
      </c>
      <c r="K180" s="215"/>
      <c r="L180" s="216"/>
      <c r="M180" s="217"/>
      <c r="N180" s="227"/>
      <c r="O180" s="215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30"/>
      <c r="AA180" s="330"/>
      <c r="AB180" s="330"/>
      <c r="AC180" s="331"/>
    </row>
    <row r="181" spans="1:29" ht="17.25" customHeight="1">
      <c r="A181" s="333"/>
      <c r="B181" s="323"/>
      <c r="C181" s="323"/>
      <c r="D181" s="323"/>
      <c r="E181" s="328"/>
      <c r="F181" s="329"/>
      <c r="G181" s="340"/>
      <c r="H181" s="327"/>
      <c r="I181" s="329"/>
      <c r="J181" s="324"/>
      <c r="K181" s="215"/>
      <c r="L181" s="215"/>
      <c r="M181" s="227"/>
      <c r="N181" s="227"/>
      <c r="O181" s="215"/>
      <c r="P181" s="379"/>
      <c r="Q181" s="379"/>
      <c r="R181" s="379"/>
      <c r="S181" s="379"/>
      <c r="T181" s="379"/>
      <c r="U181" s="379"/>
      <c r="V181" s="379"/>
      <c r="W181" s="379"/>
      <c r="X181" s="379"/>
      <c r="Y181" s="379"/>
      <c r="Z181" s="330"/>
      <c r="AA181" s="330"/>
      <c r="AB181" s="330"/>
      <c r="AC181" s="331"/>
    </row>
    <row r="182" spans="1:29" ht="17.25" customHeight="1">
      <c r="A182" s="333">
        <v>33600000</v>
      </c>
      <c r="B182" s="321" t="s">
        <v>489</v>
      </c>
      <c r="C182" s="321" t="s">
        <v>490</v>
      </c>
      <c r="D182" s="321" t="s">
        <v>628</v>
      </c>
      <c r="E182" s="328" t="s">
        <v>625</v>
      </c>
      <c r="F182" s="329" t="s">
        <v>619</v>
      </c>
      <c r="G182" s="340">
        <v>3492</v>
      </c>
      <c r="H182" s="325" t="s">
        <v>492</v>
      </c>
      <c r="I182" s="329" t="s">
        <v>493</v>
      </c>
      <c r="J182" s="324" t="s">
        <v>281</v>
      </c>
      <c r="K182" s="215"/>
      <c r="L182" s="216"/>
      <c r="M182" s="217"/>
      <c r="N182" s="227"/>
      <c r="O182" s="215"/>
      <c r="P182" s="379">
        <f>SUM(M182:M183)</f>
        <v>0</v>
      </c>
      <c r="Q182" s="379">
        <f>SUM(N182:N183)</f>
        <v>0</v>
      </c>
      <c r="R182" s="379">
        <f>SUM(M184:M185)</f>
        <v>698.4</v>
      </c>
      <c r="S182" s="379">
        <f>SUM(N184:N185)</f>
        <v>698.4</v>
      </c>
      <c r="T182" s="379">
        <f>SUM(M186:M187)</f>
        <v>1047.5999999999999</v>
      </c>
      <c r="U182" s="379">
        <f>SUM(N186:N187)</f>
        <v>1047.5999999999999</v>
      </c>
      <c r="V182" s="379">
        <f>SUM(M188:M189)</f>
        <v>0</v>
      </c>
      <c r="W182" s="379">
        <f>SUM(N188:N189)</f>
        <v>0</v>
      </c>
      <c r="X182" s="379">
        <f>P182+R182+T182+V182</f>
        <v>1746</v>
      </c>
      <c r="Y182" s="379">
        <f>Q182+S182+U182+W182</f>
        <v>1746</v>
      </c>
      <c r="Z182" s="330">
        <f>G182-X182</f>
        <v>1746</v>
      </c>
      <c r="AA182" s="330">
        <f>G182-Y182</f>
        <v>1746</v>
      </c>
      <c r="AB182" s="330">
        <f>X182*100/G182</f>
        <v>50</v>
      </c>
      <c r="AC182" s="331"/>
    </row>
    <row r="183" spans="1:29" ht="17.25" customHeight="1">
      <c r="A183" s="333"/>
      <c r="B183" s="322"/>
      <c r="C183" s="322"/>
      <c r="D183" s="322"/>
      <c r="E183" s="328"/>
      <c r="F183" s="329"/>
      <c r="G183" s="340"/>
      <c r="H183" s="326"/>
      <c r="I183" s="329"/>
      <c r="J183" s="324"/>
      <c r="K183" s="215"/>
      <c r="L183" s="216"/>
      <c r="M183" s="217"/>
      <c r="N183" s="217"/>
      <c r="O183" s="216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30"/>
      <c r="AA183" s="330"/>
      <c r="AB183" s="330"/>
      <c r="AC183" s="331"/>
    </row>
    <row r="184" spans="1:29" ht="17.25" customHeight="1">
      <c r="A184" s="333"/>
      <c r="B184" s="322"/>
      <c r="C184" s="322"/>
      <c r="D184" s="322"/>
      <c r="E184" s="328"/>
      <c r="F184" s="329"/>
      <c r="G184" s="340"/>
      <c r="H184" s="326"/>
      <c r="I184" s="329"/>
      <c r="J184" s="324" t="s">
        <v>369</v>
      </c>
      <c r="K184" s="215" t="s">
        <v>1510</v>
      </c>
      <c r="L184" s="216" t="s">
        <v>1499</v>
      </c>
      <c r="M184" s="217">
        <v>698.4</v>
      </c>
      <c r="N184" s="217">
        <v>698.4</v>
      </c>
      <c r="O184" s="215" t="s">
        <v>1469</v>
      </c>
      <c r="P184" s="379"/>
      <c r="Q184" s="379"/>
      <c r="R184" s="379"/>
      <c r="S184" s="379"/>
      <c r="T184" s="379"/>
      <c r="U184" s="379"/>
      <c r="V184" s="379"/>
      <c r="W184" s="379"/>
      <c r="X184" s="379"/>
      <c r="Y184" s="379"/>
      <c r="Z184" s="330"/>
      <c r="AA184" s="330"/>
      <c r="AB184" s="330"/>
      <c r="AC184" s="331"/>
    </row>
    <row r="185" spans="1:29" ht="17.25" customHeight="1">
      <c r="A185" s="333"/>
      <c r="B185" s="322"/>
      <c r="C185" s="322"/>
      <c r="D185" s="322"/>
      <c r="E185" s="328"/>
      <c r="F185" s="329"/>
      <c r="G185" s="340"/>
      <c r="H185" s="326"/>
      <c r="I185" s="329"/>
      <c r="J185" s="324"/>
      <c r="K185" s="215"/>
      <c r="L185" s="216"/>
      <c r="M185" s="217"/>
      <c r="N185" s="217"/>
      <c r="O185" s="215"/>
      <c r="P185" s="379"/>
      <c r="Q185" s="379"/>
      <c r="R185" s="379"/>
      <c r="S185" s="379"/>
      <c r="T185" s="379"/>
      <c r="U185" s="379"/>
      <c r="V185" s="379"/>
      <c r="W185" s="379"/>
      <c r="X185" s="379"/>
      <c r="Y185" s="379"/>
      <c r="Z185" s="330"/>
      <c r="AA185" s="330"/>
      <c r="AB185" s="330"/>
      <c r="AC185" s="331"/>
    </row>
    <row r="186" spans="1:29" ht="17.25" customHeight="1">
      <c r="A186" s="333"/>
      <c r="B186" s="322"/>
      <c r="C186" s="322"/>
      <c r="D186" s="322"/>
      <c r="E186" s="328"/>
      <c r="F186" s="329"/>
      <c r="G186" s="340"/>
      <c r="H186" s="326"/>
      <c r="I186" s="329"/>
      <c r="J186" s="324" t="s">
        <v>289</v>
      </c>
      <c r="K186" s="215" t="s">
        <v>1862</v>
      </c>
      <c r="L186" s="216" t="s">
        <v>1842</v>
      </c>
      <c r="M186" s="217">
        <v>1047.5999999999999</v>
      </c>
      <c r="N186" s="227">
        <v>1047.5999999999999</v>
      </c>
      <c r="O186" s="215" t="s">
        <v>1849</v>
      </c>
      <c r="P186" s="379"/>
      <c r="Q186" s="379"/>
      <c r="R186" s="379"/>
      <c r="S186" s="379"/>
      <c r="T186" s="379"/>
      <c r="U186" s="379"/>
      <c r="V186" s="379"/>
      <c r="W186" s="379"/>
      <c r="X186" s="379"/>
      <c r="Y186" s="379"/>
      <c r="Z186" s="330"/>
      <c r="AA186" s="330"/>
      <c r="AB186" s="330"/>
      <c r="AC186" s="331"/>
    </row>
    <row r="187" spans="1:29" ht="17.25" customHeight="1">
      <c r="A187" s="333"/>
      <c r="B187" s="322"/>
      <c r="C187" s="322"/>
      <c r="D187" s="322"/>
      <c r="E187" s="328"/>
      <c r="F187" s="329"/>
      <c r="G187" s="340"/>
      <c r="H187" s="326"/>
      <c r="I187" s="329"/>
      <c r="J187" s="324"/>
      <c r="K187" s="215"/>
      <c r="L187" s="216"/>
      <c r="M187" s="217"/>
      <c r="N187" s="217"/>
      <c r="O187" s="215"/>
      <c r="P187" s="379"/>
      <c r="Q187" s="379"/>
      <c r="R187" s="379"/>
      <c r="S187" s="379"/>
      <c r="T187" s="379"/>
      <c r="U187" s="379"/>
      <c r="V187" s="379"/>
      <c r="W187" s="379"/>
      <c r="X187" s="379"/>
      <c r="Y187" s="379"/>
      <c r="Z187" s="330"/>
      <c r="AA187" s="330"/>
      <c r="AB187" s="330"/>
      <c r="AC187" s="331"/>
    </row>
    <row r="188" spans="1:29" ht="17.25" customHeight="1">
      <c r="A188" s="333"/>
      <c r="B188" s="322"/>
      <c r="C188" s="322"/>
      <c r="D188" s="322"/>
      <c r="E188" s="328"/>
      <c r="F188" s="329"/>
      <c r="G188" s="340"/>
      <c r="H188" s="326"/>
      <c r="I188" s="329"/>
      <c r="J188" s="324" t="s">
        <v>370</v>
      </c>
      <c r="K188" s="215"/>
      <c r="L188" s="216"/>
      <c r="M188" s="217"/>
      <c r="N188" s="227"/>
      <c r="O188" s="215"/>
      <c r="P188" s="379"/>
      <c r="Q188" s="379"/>
      <c r="R188" s="379"/>
      <c r="S188" s="379"/>
      <c r="T188" s="379"/>
      <c r="U188" s="379"/>
      <c r="V188" s="379"/>
      <c r="W188" s="379"/>
      <c r="X188" s="379"/>
      <c r="Y188" s="379"/>
      <c r="Z188" s="330"/>
      <c r="AA188" s="330"/>
      <c r="AB188" s="330"/>
      <c r="AC188" s="331"/>
    </row>
    <row r="189" spans="1:29" ht="17.25" customHeight="1">
      <c r="A189" s="333"/>
      <c r="B189" s="323"/>
      <c r="C189" s="323"/>
      <c r="D189" s="323"/>
      <c r="E189" s="328"/>
      <c r="F189" s="329"/>
      <c r="G189" s="340"/>
      <c r="H189" s="327"/>
      <c r="I189" s="329"/>
      <c r="J189" s="324"/>
      <c r="K189" s="215"/>
      <c r="L189" s="215"/>
      <c r="M189" s="227"/>
      <c r="N189" s="227"/>
      <c r="O189" s="215"/>
      <c r="P189" s="379"/>
      <c r="Q189" s="379"/>
      <c r="R189" s="379"/>
      <c r="S189" s="379"/>
      <c r="T189" s="379"/>
      <c r="U189" s="379"/>
      <c r="V189" s="379"/>
      <c r="W189" s="379"/>
      <c r="X189" s="379"/>
      <c r="Y189" s="379"/>
      <c r="Z189" s="330"/>
      <c r="AA189" s="330"/>
      <c r="AB189" s="330"/>
      <c r="AC189" s="331"/>
    </row>
    <row r="190" spans="1:29" ht="17.25" customHeight="1">
      <c r="A190" s="333">
        <v>33600000</v>
      </c>
      <c r="B190" s="321" t="s">
        <v>489</v>
      </c>
      <c r="C190" s="321" t="s">
        <v>490</v>
      </c>
      <c r="D190" s="321" t="s">
        <v>630</v>
      </c>
      <c r="E190" s="328" t="s">
        <v>626</v>
      </c>
      <c r="F190" s="329" t="s">
        <v>629</v>
      </c>
      <c r="G190" s="340">
        <v>419.92</v>
      </c>
      <c r="H190" s="325" t="s">
        <v>550</v>
      </c>
      <c r="I190" s="329" t="s">
        <v>493</v>
      </c>
      <c r="J190" s="324" t="s">
        <v>281</v>
      </c>
      <c r="K190" s="215"/>
      <c r="L190" s="216"/>
      <c r="M190" s="217"/>
      <c r="N190" s="227"/>
      <c r="O190" s="215"/>
      <c r="P190" s="379">
        <f>SUM(M190:M191)</f>
        <v>0</v>
      </c>
      <c r="Q190" s="379">
        <f>SUM(N190:N191)</f>
        <v>0</v>
      </c>
      <c r="R190" s="379">
        <f>SUM(M192:M193)</f>
        <v>0</v>
      </c>
      <c r="S190" s="379">
        <f>SUM(N192:N193)</f>
        <v>0</v>
      </c>
      <c r="T190" s="379">
        <f>SUM(M194:M195)</f>
        <v>54.18</v>
      </c>
      <c r="U190" s="379">
        <f>SUM(N194:N195)</f>
        <v>54.18</v>
      </c>
      <c r="V190" s="379">
        <f>SUM(M196:M197)</f>
        <v>0</v>
      </c>
      <c r="W190" s="379">
        <f>SUM(N196:N197)</f>
        <v>0</v>
      </c>
      <c r="X190" s="379">
        <f>P190+R190+T190+V190</f>
        <v>54.18</v>
      </c>
      <c r="Y190" s="379">
        <f>Q190+S190+U190+W190</f>
        <v>54.18</v>
      </c>
      <c r="Z190" s="330">
        <f>G190-X190</f>
        <v>365.74</v>
      </c>
      <c r="AA190" s="330">
        <f>G190-Y190</f>
        <v>365.74</v>
      </c>
      <c r="AB190" s="330">
        <f>X190*100/G190</f>
        <v>12.902457610973519</v>
      </c>
      <c r="AC190" s="331"/>
    </row>
    <row r="191" spans="1:29" ht="17.25" customHeight="1">
      <c r="A191" s="333"/>
      <c r="B191" s="322"/>
      <c r="C191" s="322"/>
      <c r="D191" s="322"/>
      <c r="E191" s="328"/>
      <c r="F191" s="329"/>
      <c r="G191" s="340"/>
      <c r="H191" s="326"/>
      <c r="I191" s="329"/>
      <c r="J191" s="324"/>
      <c r="K191" s="215"/>
      <c r="L191" s="216"/>
      <c r="M191" s="217"/>
      <c r="N191" s="217"/>
      <c r="O191" s="216"/>
      <c r="P191" s="379"/>
      <c r="Q191" s="379"/>
      <c r="R191" s="379"/>
      <c r="S191" s="379"/>
      <c r="T191" s="379"/>
      <c r="U191" s="379"/>
      <c r="V191" s="379"/>
      <c r="W191" s="379"/>
      <c r="X191" s="379"/>
      <c r="Y191" s="379"/>
      <c r="Z191" s="330"/>
      <c r="AA191" s="330"/>
      <c r="AB191" s="330"/>
      <c r="AC191" s="331"/>
    </row>
    <row r="192" spans="1:29" ht="17.25" customHeight="1">
      <c r="A192" s="333"/>
      <c r="B192" s="322"/>
      <c r="C192" s="322"/>
      <c r="D192" s="322"/>
      <c r="E192" s="328"/>
      <c r="F192" s="329"/>
      <c r="G192" s="340"/>
      <c r="H192" s="326"/>
      <c r="I192" s="329"/>
      <c r="J192" s="324" t="s">
        <v>369</v>
      </c>
      <c r="K192" s="215"/>
      <c r="L192" s="216"/>
      <c r="M192" s="217"/>
      <c r="N192" s="217"/>
      <c r="O192" s="215"/>
      <c r="P192" s="379"/>
      <c r="Q192" s="379"/>
      <c r="R192" s="379"/>
      <c r="S192" s="379"/>
      <c r="T192" s="379"/>
      <c r="U192" s="379"/>
      <c r="V192" s="379"/>
      <c r="W192" s="379"/>
      <c r="X192" s="379"/>
      <c r="Y192" s="379"/>
      <c r="Z192" s="330"/>
      <c r="AA192" s="330"/>
      <c r="AB192" s="330"/>
      <c r="AC192" s="331"/>
    </row>
    <row r="193" spans="1:29" ht="17.25" customHeight="1">
      <c r="A193" s="333"/>
      <c r="B193" s="322"/>
      <c r="C193" s="322"/>
      <c r="D193" s="322"/>
      <c r="E193" s="328"/>
      <c r="F193" s="329"/>
      <c r="G193" s="340"/>
      <c r="H193" s="326"/>
      <c r="I193" s="329"/>
      <c r="J193" s="324"/>
      <c r="K193" s="215"/>
      <c r="L193" s="216"/>
      <c r="M193" s="217"/>
      <c r="N193" s="217"/>
      <c r="O193" s="215"/>
      <c r="P193" s="379"/>
      <c r="Q193" s="379"/>
      <c r="R193" s="379"/>
      <c r="S193" s="379"/>
      <c r="T193" s="379"/>
      <c r="U193" s="379"/>
      <c r="V193" s="379"/>
      <c r="W193" s="379"/>
      <c r="X193" s="379"/>
      <c r="Y193" s="379"/>
      <c r="Z193" s="330"/>
      <c r="AA193" s="330"/>
      <c r="AB193" s="330"/>
      <c r="AC193" s="331"/>
    </row>
    <row r="194" spans="1:29" ht="17.25" customHeight="1">
      <c r="A194" s="333"/>
      <c r="B194" s="322"/>
      <c r="C194" s="322"/>
      <c r="D194" s="322"/>
      <c r="E194" s="328"/>
      <c r="F194" s="329"/>
      <c r="G194" s="340"/>
      <c r="H194" s="326"/>
      <c r="I194" s="329"/>
      <c r="J194" s="324" t="s">
        <v>289</v>
      </c>
      <c r="K194" s="215" t="s">
        <v>1645</v>
      </c>
      <c r="L194" s="216" t="s">
        <v>1564</v>
      </c>
      <c r="M194" s="217">
        <v>43.68</v>
      </c>
      <c r="N194" s="227">
        <v>43.68</v>
      </c>
      <c r="O194" s="215" t="s">
        <v>1609</v>
      </c>
      <c r="P194" s="379"/>
      <c r="Q194" s="379"/>
      <c r="R194" s="379"/>
      <c r="S194" s="379"/>
      <c r="T194" s="379"/>
      <c r="U194" s="379"/>
      <c r="V194" s="379"/>
      <c r="W194" s="379"/>
      <c r="X194" s="379"/>
      <c r="Y194" s="379"/>
      <c r="Z194" s="330"/>
      <c r="AA194" s="330"/>
      <c r="AB194" s="330"/>
      <c r="AC194" s="331"/>
    </row>
    <row r="195" spans="1:29" ht="17.25" customHeight="1">
      <c r="A195" s="333"/>
      <c r="B195" s="322"/>
      <c r="C195" s="322"/>
      <c r="D195" s="322"/>
      <c r="E195" s="328"/>
      <c r="F195" s="329"/>
      <c r="G195" s="340"/>
      <c r="H195" s="326"/>
      <c r="I195" s="329"/>
      <c r="J195" s="324"/>
      <c r="K195" s="215" t="s">
        <v>1902</v>
      </c>
      <c r="L195" s="216" t="s">
        <v>1842</v>
      </c>
      <c r="M195" s="217">
        <v>10.5</v>
      </c>
      <c r="N195" s="217">
        <v>10.5</v>
      </c>
      <c r="O195" s="215" t="s">
        <v>1900</v>
      </c>
      <c r="P195" s="379"/>
      <c r="Q195" s="379"/>
      <c r="R195" s="379"/>
      <c r="S195" s="379"/>
      <c r="T195" s="379"/>
      <c r="U195" s="379"/>
      <c r="V195" s="379"/>
      <c r="W195" s="379"/>
      <c r="X195" s="379"/>
      <c r="Y195" s="379"/>
      <c r="Z195" s="330"/>
      <c r="AA195" s="330"/>
      <c r="AB195" s="330"/>
      <c r="AC195" s="331"/>
    </row>
    <row r="196" spans="1:29" ht="17.25" customHeight="1">
      <c r="A196" s="333"/>
      <c r="B196" s="322"/>
      <c r="C196" s="322"/>
      <c r="D196" s="322"/>
      <c r="E196" s="328"/>
      <c r="F196" s="329"/>
      <c r="G196" s="340"/>
      <c r="H196" s="326"/>
      <c r="I196" s="329"/>
      <c r="J196" s="324" t="s">
        <v>370</v>
      </c>
      <c r="K196" s="215"/>
      <c r="L196" s="216"/>
      <c r="M196" s="217"/>
      <c r="N196" s="227"/>
      <c r="O196" s="215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30"/>
      <c r="AA196" s="330"/>
      <c r="AB196" s="330"/>
      <c r="AC196" s="331"/>
    </row>
    <row r="197" spans="1:29" ht="17.25" customHeight="1">
      <c r="A197" s="333"/>
      <c r="B197" s="323"/>
      <c r="C197" s="323"/>
      <c r="D197" s="323"/>
      <c r="E197" s="328"/>
      <c r="F197" s="329"/>
      <c r="G197" s="340"/>
      <c r="H197" s="327"/>
      <c r="I197" s="329"/>
      <c r="J197" s="324"/>
      <c r="K197" s="215"/>
      <c r="L197" s="215"/>
      <c r="M197" s="227"/>
      <c r="N197" s="227"/>
      <c r="O197" s="215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30"/>
      <c r="AA197" s="330"/>
      <c r="AB197" s="330"/>
      <c r="AC197" s="331"/>
    </row>
    <row r="198" spans="1:29" ht="17.25" customHeight="1">
      <c r="A198" s="333">
        <v>33600000</v>
      </c>
      <c r="B198" s="321" t="s">
        <v>489</v>
      </c>
      <c r="C198" s="321" t="s">
        <v>490</v>
      </c>
      <c r="D198" s="321" t="s">
        <v>632</v>
      </c>
      <c r="E198" s="328" t="s">
        <v>631</v>
      </c>
      <c r="F198" s="329" t="s">
        <v>629</v>
      </c>
      <c r="G198" s="340">
        <v>8235</v>
      </c>
      <c r="H198" s="325" t="s">
        <v>550</v>
      </c>
      <c r="I198" s="329" t="s">
        <v>493</v>
      </c>
      <c r="J198" s="324" t="s">
        <v>281</v>
      </c>
      <c r="K198" s="215" t="s">
        <v>851</v>
      </c>
      <c r="L198" s="216" t="s">
        <v>577</v>
      </c>
      <c r="M198" s="217">
        <v>1830</v>
      </c>
      <c r="N198" s="227">
        <v>1830</v>
      </c>
      <c r="O198" s="215" t="s">
        <v>589</v>
      </c>
      <c r="P198" s="379">
        <f>SUM(M198:M199)</f>
        <v>1840.5</v>
      </c>
      <c r="Q198" s="379">
        <f>SUM(N198:N199)</f>
        <v>1840.5</v>
      </c>
      <c r="R198" s="379">
        <f>SUM(M200:M201)</f>
        <v>1830</v>
      </c>
      <c r="S198" s="379">
        <f>SUM(N200:N201)</f>
        <v>1830</v>
      </c>
      <c r="T198" s="379">
        <f>SUM(M202:M206)</f>
        <v>2618.25</v>
      </c>
      <c r="U198" s="379">
        <f>SUM(N202:N206)</f>
        <v>2618.25</v>
      </c>
      <c r="V198" s="379">
        <f>SUM(M207:M208)</f>
        <v>0</v>
      </c>
      <c r="W198" s="379">
        <f>SUM(N207:N208)</f>
        <v>0</v>
      </c>
      <c r="X198" s="379">
        <f>P198+R198+T198+V198</f>
        <v>6288.75</v>
      </c>
      <c r="Y198" s="379">
        <f>Q198+S198+U198+W198</f>
        <v>6288.75</v>
      </c>
      <c r="Z198" s="330">
        <f>G198-X198</f>
        <v>1946.25</v>
      </c>
      <c r="AA198" s="330">
        <f>G198-Y198</f>
        <v>1946.25</v>
      </c>
      <c r="AB198" s="330">
        <f>X198*100/G198</f>
        <v>76.36612021857924</v>
      </c>
      <c r="AC198" s="331"/>
    </row>
    <row r="199" spans="1:29" ht="17.25" customHeight="1">
      <c r="A199" s="333"/>
      <c r="B199" s="322"/>
      <c r="C199" s="322"/>
      <c r="D199" s="322"/>
      <c r="E199" s="328"/>
      <c r="F199" s="329"/>
      <c r="G199" s="340"/>
      <c r="H199" s="326"/>
      <c r="I199" s="329"/>
      <c r="J199" s="324"/>
      <c r="K199" s="215" t="s">
        <v>878</v>
      </c>
      <c r="L199" s="216" t="s">
        <v>753</v>
      </c>
      <c r="M199" s="217">
        <v>10.5</v>
      </c>
      <c r="N199" s="217">
        <v>10.5</v>
      </c>
      <c r="O199" s="216" t="s">
        <v>745</v>
      </c>
      <c r="P199" s="379"/>
      <c r="Q199" s="379"/>
      <c r="R199" s="379"/>
      <c r="S199" s="379"/>
      <c r="T199" s="379"/>
      <c r="U199" s="379"/>
      <c r="V199" s="379"/>
      <c r="W199" s="379"/>
      <c r="X199" s="379"/>
      <c r="Y199" s="379"/>
      <c r="Z199" s="330"/>
      <c r="AA199" s="330"/>
      <c r="AB199" s="330"/>
      <c r="AC199" s="331"/>
    </row>
    <row r="200" spans="1:29" ht="17.25" customHeight="1">
      <c r="A200" s="333"/>
      <c r="B200" s="322"/>
      <c r="C200" s="322"/>
      <c r="D200" s="322"/>
      <c r="E200" s="328"/>
      <c r="F200" s="329"/>
      <c r="G200" s="340"/>
      <c r="H200" s="326"/>
      <c r="I200" s="329"/>
      <c r="J200" s="324" t="s">
        <v>369</v>
      </c>
      <c r="K200" s="215" t="s">
        <v>879</v>
      </c>
      <c r="L200" s="216" t="s">
        <v>753</v>
      </c>
      <c r="M200" s="217">
        <v>915</v>
      </c>
      <c r="N200" s="217">
        <v>915</v>
      </c>
      <c r="O200" s="215" t="s">
        <v>877</v>
      </c>
      <c r="P200" s="379"/>
      <c r="Q200" s="379"/>
      <c r="R200" s="379"/>
      <c r="S200" s="379"/>
      <c r="T200" s="379"/>
      <c r="U200" s="379"/>
      <c r="V200" s="379"/>
      <c r="W200" s="379"/>
      <c r="X200" s="379"/>
      <c r="Y200" s="379"/>
      <c r="Z200" s="330"/>
      <c r="AA200" s="330"/>
      <c r="AB200" s="330"/>
      <c r="AC200" s="331"/>
    </row>
    <row r="201" spans="1:29" ht="17.25" customHeight="1">
      <c r="A201" s="333"/>
      <c r="B201" s="322"/>
      <c r="C201" s="322"/>
      <c r="D201" s="322"/>
      <c r="E201" s="328"/>
      <c r="F201" s="329"/>
      <c r="G201" s="340"/>
      <c r="H201" s="326"/>
      <c r="I201" s="329"/>
      <c r="J201" s="324"/>
      <c r="K201" s="215" t="s">
        <v>1266</v>
      </c>
      <c r="L201" s="216" t="s">
        <v>1180</v>
      </c>
      <c r="M201" s="217">
        <v>915</v>
      </c>
      <c r="N201" s="217">
        <v>915</v>
      </c>
      <c r="O201" s="215" t="s">
        <v>1180</v>
      </c>
      <c r="P201" s="379"/>
      <c r="Q201" s="379"/>
      <c r="R201" s="379"/>
      <c r="S201" s="379"/>
      <c r="T201" s="379"/>
      <c r="U201" s="379"/>
      <c r="V201" s="379"/>
      <c r="W201" s="379"/>
      <c r="X201" s="379"/>
      <c r="Y201" s="379"/>
      <c r="Z201" s="330"/>
      <c r="AA201" s="330"/>
      <c r="AB201" s="330"/>
      <c r="AC201" s="331"/>
    </row>
    <row r="202" spans="1:29" ht="17.25" customHeight="1">
      <c r="A202" s="333"/>
      <c r="B202" s="322"/>
      <c r="C202" s="322"/>
      <c r="D202" s="322"/>
      <c r="E202" s="328"/>
      <c r="F202" s="329"/>
      <c r="G202" s="340"/>
      <c r="H202" s="326"/>
      <c r="I202" s="329"/>
      <c r="J202" s="324" t="s">
        <v>289</v>
      </c>
      <c r="K202" s="215" t="s">
        <v>1378</v>
      </c>
      <c r="L202" s="216" t="s">
        <v>1359</v>
      </c>
      <c r="M202" s="217">
        <v>10.5</v>
      </c>
      <c r="N202" s="227">
        <v>10.5</v>
      </c>
      <c r="O202" s="215" t="s">
        <v>1353</v>
      </c>
      <c r="P202" s="379"/>
      <c r="Q202" s="379"/>
      <c r="R202" s="379"/>
      <c r="S202" s="379"/>
      <c r="T202" s="379"/>
      <c r="U202" s="379"/>
      <c r="V202" s="379"/>
      <c r="W202" s="379"/>
      <c r="X202" s="379"/>
      <c r="Y202" s="379"/>
      <c r="Z202" s="330"/>
      <c r="AA202" s="330"/>
      <c r="AB202" s="330"/>
      <c r="AC202" s="331"/>
    </row>
    <row r="203" spans="1:29" ht="17.25" customHeight="1">
      <c r="A203" s="333"/>
      <c r="B203" s="322"/>
      <c r="C203" s="322"/>
      <c r="D203" s="322"/>
      <c r="E203" s="328"/>
      <c r="F203" s="329"/>
      <c r="G203" s="340"/>
      <c r="H203" s="326"/>
      <c r="I203" s="329"/>
      <c r="J203" s="324"/>
      <c r="K203" s="215" t="s">
        <v>1385</v>
      </c>
      <c r="L203" s="216" t="s">
        <v>1359</v>
      </c>
      <c r="M203" s="217">
        <v>777.75</v>
      </c>
      <c r="N203" s="227">
        <v>777.75</v>
      </c>
      <c r="O203" s="215" t="s">
        <v>1147</v>
      </c>
      <c r="P203" s="379"/>
      <c r="Q203" s="379"/>
      <c r="R203" s="379"/>
      <c r="S203" s="379"/>
      <c r="T203" s="379"/>
      <c r="U203" s="379"/>
      <c r="V203" s="379"/>
      <c r="W203" s="379"/>
      <c r="X203" s="379"/>
      <c r="Y203" s="379"/>
      <c r="Z203" s="330"/>
      <c r="AA203" s="330"/>
      <c r="AB203" s="330"/>
      <c r="AC203" s="331"/>
    </row>
    <row r="204" spans="1:29" ht="17.25" customHeight="1">
      <c r="A204" s="333"/>
      <c r="B204" s="322"/>
      <c r="C204" s="322"/>
      <c r="D204" s="322"/>
      <c r="E204" s="328"/>
      <c r="F204" s="329"/>
      <c r="G204" s="340"/>
      <c r="H204" s="326"/>
      <c r="I204" s="329"/>
      <c r="J204" s="324"/>
      <c r="K204" s="215" t="s">
        <v>1644</v>
      </c>
      <c r="L204" s="216" t="s">
        <v>1564</v>
      </c>
      <c r="M204" s="217">
        <v>1830</v>
      </c>
      <c r="N204" s="227">
        <v>1830</v>
      </c>
      <c r="O204" s="215" t="s">
        <v>1609</v>
      </c>
      <c r="P204" s="379"/>
      <c r="Q204" s="379"/>
      <c r="R204" s="379"/>
      <c r="S204" s="379"/>
      <c r="T204" s="379"/>
      <c r="U204" s="379"/>
      <c r="V204" s="379"/>
      <c r="W204" s="379"/>
      <c r="X204" s="379"/>
      <c r="Y204" s="379"/>
      <c r="Z204" s="330"/>
      <c r="AA204" s="330"/>
      <c r="AB204" s="330"/>
      <c r="AC204" s="331"/>
    </row>
    <row r="205" spans="1:29" ht="17.25" customHeight="1">
      <c r="A205" s="333"/>
      <c r="B205" s="322"/>
      <c r="C205" s="322"/>
      <c r="D205" s="322"/>
      <c r="E205" s="328"/>
      <c r="F205" s="329"/>
      <c r="G205" s="340"/>
      <c r="H205" s="326"/>
      <c r="I205" s="329"/>
      <c r="J205" s="324"/>
      <c r="K205" s="215"/>
      <c r="L205" s="216"/>
      <c r="M205" s="217"/>
      <c r="N205" s="227"/>
      <c r="O205" s="215"/>
      <c r="P205" s="379"/>
      <c r="Q205" s="379"/>
      <c r="R205" s="379"/>
      <c r="S205" s="379"/>
      <c r="T205" s="379"/>
      <c r="U205" s="379"/>
      <c r="V205" s="379"/>
      <c r="W205" s="379"/>
      <c r="X205" s="379"/>
      <c r="Y205" s="379"/>
      <c r="Z205" s="330"/>
      <c r="AA205" s="330"/>
      <c r="AB205" s="330"/>
      <c r="AC205" s="331"/>
    </row>
    <row r="206" spans="1:29" ht="17.25" customHeight="1">
      <c r="A206" s="333"/>
      <c r="B206" s="322"/>
      <c r="C206" s="322"/>
      <c r="D206" s="322"/>
      <c r="E206" s="328"/>
      <c r="F206" s="329"/>
      <c r="G206" s="340"/>
      <c r="H206" s="326"/>
      <c r="I206" s="329"/>
      <c r="J206" s="324"/>
      <c r="K206" s="215"/>
      <c r="L206" s="216"/>
      <c r="M206" s="217"/>
      <c r="N206" s="217"/>
      <c r="O206" s="215"/>
      <c r="P206" s="379"/>
      <c r="Q206" s="379"/>
      <c r="R206" s="379"/>
      <c r="S206" s="379"/>
      <c r="T206" s="379"/>
      <c r="U206" s="379"/>
      <c r="V206" s="379"/>
      <c r="W206" s="379"/>
      <c r="X206" s="379"/>
      <c r="Y206" s="379"/>
      <c r="Z206" s="330"/>
      <c r="AA206" s="330"/>
      <c r="AB206" s="330"/>
      <c r="AC206" s="331"/>
    </row>
    <row r="207" spans="1:29" ht="17.25" customHeight="1">
      <c r="A207" s="333"/>
      <c r="B207" s="322"/>
      <c r="C207" s="322"/>
      <c r="D207" s="322"/>
      <c r="E207" s="328"/>
      <c r="F207" s="329"/>
      <c r="G207" s="340"/>
      <c r="H207" s="326"/>
      <c r="I207" s="329"/>
      <c r="J207" s="324" t="s">
        <v>370</v>
      </c>
      <c r="K207" s="215"/>
      <c r="L207" s="216"/>
      <c r="M207" s="217"/>
      <c r="N207" s="227"/>
      <c r="O207" s="215"/>
      <c r="P207" s="379"/>
      <c r="Q207" s="379"/>
      <c r="R207" s="379"/>
      <c r="S207" s="379"/>
      <c r="T207" s="379"/>
      <c r="U207" s="379"/>
      <c r="V207" s="379"/>
      <c r="W207" s="379"/>
      <c r="X207" s="379"/>
      <c r="Y207" s="379"/>
      <c r="Z207" s="330"/>
      <c r="AA207" s="330"/>
      <c r="AB207" s="330"/>
      <c r="AC207" s="331"/>
    </row>
    <row r="208" spans="1:29" ht="17.25" customHeight="1">
      <c r="A208" s="333"/>
      <c r="B208" s="323"/>
      <c r="C208" s="323"/>
      <c r="D208" s="323"/>
      <c r="E208" s="328"/>
      <c r="F208" s="329"/>
      <c r="G208" s="340"/>
      <c r="H208" s="327"/>
      <c r="I208" s="329"/>
      <c r="J208" s="324"/>
      <c r="K208" s="215"/>
      <c r="L208" s="215"/>
      <c r="M208" s="227"/>
      <c r="N208" s="227"/>
      <c r="O208" s="215"/>
      <c r="P208" s="379"/>
      <c r="Q208" s="379"/>
      <c r="R208" s="379"/>
      <c r="S208" s="379"/>
      <c r="T208" s="379"/>
      <c r="U208" s="379"/>
      <c r="V208" s="379"/>
      <c r="W208" s="379"/>
      <c r="X208" s="379"/>
      <c r="Y208" s="379"/>
      <c r="Z208" s="330"/>
      <c r="AA208" s="330"/>
      <c r="AB208" s="330"/>
      <c r="AC208" s="331"/>
    </row>
    <row r="209" spans="1:29" ht="17.25" customHeight="1">
      <c r="A209" s="333">
        <v>33600000</v>
      </c>
      <c r="B209" s="321" t="s">
        <v>489</v>
      </c>
      <c r="C209" s="321" t="s">
        <v>490</v>
      </c>
      <c r="D209" s="321" t="s">
        <v>634</v>
      </c>
      <c r="E209" s="328" t="s">
        <v>633</v>
      </c>
      <c r="F209" s="329" t="s">
        <v>629</v>
      </c>
      <c r="G209" s="340">
        <v>2150</v>
      </c>
      <c r="H209" s="325" t="s">
        <v>550</v>
      </c>
      <c r="I209" s="329" t="s">
        <v>493</v>
      </c>
      <c r="J209" s="324" t="s">
        <v>281</v>
      </c>
      <c r="K209" s="215"/>
      <c r="L209" s="216"/>
      <c r="M209" s="217"/>
      <c r="N209" s="227"/>
      <c r="O209" s="215"/>
      <c r="P209" s="379">
        <f>SUM(M209:M210)</f>
        <v>0</v>
      </c>
      <c r="Q209" s="379">
        <f>SUM(N209:N210)</f>
        <v>0</v>
      </c>
      <c r="R209" s="379">
        <f>SUM(M211:M212)</f>
        <v>215</v>
      </c>
      <c r="S209" s="379">
        <f>SUM(N211:N212)</f>
        <v>215</v>
      </c>
      <c r="T209" s="379">
        <f>SUM(M213:M215)</f>
        <v>860</v>
      </c>
      <c r="U209" s="379">
        <f>SUM(N213:N215)</f>
        <v>860</v>
      </c>
      <c r="V209" s="379">
        <f>SUM(M216:M217)</f>
        <v>0</v>
      </c>
      <c r="W209" s="379">
        <f>SUM(N216:N217)</f>
        <v>0</v>
      </c>
      <c r="X209" s="379">
        <f>P209+R209+T209+V209</f>
        <v>1075</v>
      </c>
      <c r="Y209" s="379">
        <f>Q209+S209+U209+W209</f>
        <v>1075</v>
      </c>
      <c r="Z209" s="330">
        <f>G209-X209</f>
        <v>1075</v>
      </c>
      <c r="AA209" s="330">
        <f>G209-Y209</f>
        <v>1075</v>
      </c>
      <c r="AB209" s="330">
        <f>X209*100/G209</f>
        <v>50</v>
      </c>
      <c r="AC209" s="331"/>
    </row>
    <row r="210" spans="1:29" ht="17.25" customHeight="1">
      <c r="A210" s="333"/>
      <c r="B210" s="322"/>
      <c r="C210" s="322"/>
      <c r="D210" s="322"/>
      <c r="E210" s="328"/>
      <c r="F210" s="329"/>
      <c r="G210" s="340"/>
      <c r="H210" s="326"/>
      <c r="I210" s="329"/>
      <c r="J210" s="324"/>
      <c r="K210" s="215"/>
      <c r="L210" s="216"/>
      <c r="M210" s="217"/>
      <c r="N210" s="217"/>
      <c r="O210" s="216"/>
      <c r="P210" s="379"/>
      <c r="Q210" s="379"/>
      <c r="R210" s="379"/>
      <c r="S210" s="379"/>
      <c r="T210" s="379"/>
      <c r="U210" s="379"/>
      <c r="V210" s="379"/>
      <c r="W210" s="379"/>
      <c r="X210" s="379"/>
      <c r="Y210" s="379"/>
      <c r="Z210" s="330"/>
      <c r="AA210" s="330"/>
      <c r="AB210" s="330"/>
      <c r="AC210" s="331"/>
    </row>
    <row r="211" spans="1:29" ht="17.25" customHeight="1">
      <c r="A211" s="333"/>
      <c r="B211" s="322"/>
      <c r="C211" s="322"/>
      <c r="D211" s="322"/>
      <c r="E211" s="328"/>
      <c r="F211" s="329"/>
      <c r="G211" s="340"/>
      <c r="H211" s="326"/>
      <c r="I211" s="329"/>
      <c r="J211" s="324" t="s">
        <v>369</v>
      </c>
      <c r="K211" s="215" t="s">
        <v>876</v>
      </c>
      <c r="L211" s="216" t="s">
        <v>753</v>
      </c>
      <c r="M211" s="217">
        <v>215</v>
      </c>
      <c r="N211" s="227">
        <v>215</v>
      </c>
      <c r="O211" s="215" t="s">
        <v>877</v>
      </c>
      <c r="P211" s="379"/>
      <c r="Q211" s="379"/>
      <c r="R211" s="379"/>
      <c r="S211" s="379"/>
      <c r="T211" s="379"/>
      <c r="U211" s="379"/>
      <c r="V211" s="379"/>
      <c r="W211" s="379"/>
      <c r="X211" s="379"/>
      <c r="Y211" s="379"/>
      <c r="Z211" s="330"/>
      <c r="AA211" s="330"/>
      <c r="AB211" s="330"/>
      <c r="AC211" s="331"/>
    </row>
    <row r="212" spans="1:29" ht="17.25" customHeight="1">
      <c r="A212" s="333"/>
      <c r="B212" s="322"/>
      <c r="C212" s="322"/>
      <c r="D212" s="322"/>
      <c r="E212" s="328"/>
      <c r="F212" s="329"/>
      <c r="G212" s="340"/>
      <c r="H212" s="326"/>
      <c r="I212" s="329"/>
      <c r="J212" s="324"/>
      <c r="K212" s="215"/>
      <c r="L212" s="216"/>
      <c r="M212" s="217"/>
      <c r="N212" s="217"/>
      <c r="O212" s="215"/>
      <c r="P212" s="379"/>
      <c r="Q212" s="379"/>
      <c r="R212" s="379"/>
      <c r="S212" s="379"/>
      <c r="T212" s="379"/>
      <c r="U212" s="379"/>
      <c r="V212" s="379"/>
      <c r="W212" s="379"/>
      <c r="X212" s="379"/>
      <c r="Y212" s="379"/>
      <c r="Z212" s="330"/>
      <c r="AA212" s="330"/>
      <c r="AB212" s="330"/>
      <c r="AC212" s="331"/>
    </row>
    <row r="213" spans="1:29" ht="17.25" customHeight="1">
      <c r="A213" s="333"/>
      <c r="B213" s="322"/>
      <c r="C213" s="322"/>
      <c r="D213" s="322"/>
      <c r="E213" s="328"/>
      <c r="F213" s="329"/>
      <c r="G213" s="340"/>
      <c r="H213" s="326"/>
      <c r="I213" s="329"/>
      <c r="J213" s="324" t="s">
        <v>289</v>
      </c>
      <c r="K213" s="215" t="s">
        <v>1686</v>
      </c>
      <c r="L213" s="216" t="s">
        <v>1687</v>
      </c>
      <c r="M213" s="217">
        <v>430</v>
      </c>
      <c r="N213" s="227">
        <v>430</v>
      </c>
      <c r="O213" s="215" t="s">
        <v>1685</v>
      </c>
      <c r="P213" s="379"/>
      <c r="Q213" s="379"/>
      <c r="R213" s="379"/>
      <c r="S213" s="379"/>
      <c r="T213" s="379"/>
      <c r="U213" s="379"/>
      <c r="V213" s="379"/>
      <c r="W213" s="379"/>
      <c r="X213" s="379"/>
      <c r="Y213" s="379"/>
      <c r="Z213" s="330"/>
      <c r="AA213" s="330"/>
      <c r="AB213" s="330"/>
      <c r="AC213" s="331"/>
    </row>
    <row r="214" spans="1:29" ht="17.25" customHeight="1">
      <c r="A214" s="333"/>
      <c r="B214" s="322"/>
      <c r="C214" s="322"/>
      <c r="D214" s="322"/>
      <c r="E214" s="328"/>
      <c r="F214" s="329"/>
      <c r="G214" s="340"/>
      <c r="H214" s="326"/>
      <c r="I214" s="329"/>
      <c r="J214" s="324"/>
      <c r="K214" s="215" t="s">
        <v>2051</v>
      </c>
      <c r="L214" s="216" t="s">
        <v>1990</v>
      </c>
      <c r="M214" s="217">
        <v>430</v>
      </c>
      <c r="N214" s="227">
        <v>430</v>
      </c>
      <c r="O214" s="215" t="s">
        <v>2034</v>
      </c>
      <c r="P214" s="379"/>
      <c r="Q214" s="379"/>
      <c r="R214" s="379"/>
      <c r="S214" s="379"/>
      <c r="T214" s="379"/>
      <c r="U214" s="379"/>
      <c r="V214" s="379"/>
      <c r="W214" s="379"/>
      <c r="X214" s="379"/>
      <c r="Y214" s="379"/>
      <c r="Z214" s="330"/>
      <c r="AA214" s="330"/>
      <c r="AB214" s="330"/>
      <c r="AC214" s="331"/>
    </row>
    <row r="215" spans="1:29" ht="17.25" customHeight="1">
      <c r="A215" s="333"/>
      <c r="B215" s="322"/>
      <c r="C215" s="322"/>
      <c r="D215" s="322"/>
      <c r="E215" s="328"/>
      <c r="F215" s="329"/>
      <c r="G215" s="340"/>
      <c r="H215" s="326"/>
      <c r="I215" s="329"/>
      <c r="J215" s="324"/>
      <c r="K215" s="215"/>
      <c r="L215" s="216"/>
      <c r="M215" s="217"/>
      <c r="N215" s="217"/>
      <c r="O215" s="215"/>
      <c r="P215" s="379"/>
      <c r="Q215" s="379"/>
      <c r="R215" s="379"/>
      <c r="S215" s="379"/>
      <c r="T215" s="379"/>
      <c r="U215" s="379"/>
      <c r="V215" s="379"/>
      <c r="W215" s="379"/>
      <c r="X215" s="379"/>
      <c r="Y215" s="379"/>
      <c r="Z215" s="330"/>
      <c r="AA215" s="330"/>
      <c r="AB215" s="330"/>
      <c r="AC215" s="331"/>
    </row>
    <row r="216" spans="1:29" ht="17.25" customHeight="1">
      <c r="A216" s="333"/>
      <c r="B216" s="322"/>
      <c r="C216" s="322"/>
      <c r="D216" s="322"/>
      <c r="E216" s="328"/>
      <c r="F216" s="329"/>
      <c r="G216" s="340"/>
      <c r="H216" s="326"/>
      <c r="I216" s="329"/>
      <c r="J216" s="324" t="s">
        <v>370</v>
      </c>
      <c r="K216" s="215"/>
      <c r="L216" s="216"/>
      <c r="M216" s="217"/>
      <c r="N216" s="227"/>
      <c r="O216" s="215"/>
      <c r="P216" s="379"/>
      <c r="Q216" s="379"/>
      <c r="R216" s="379"/>
      <c r="S216" s="379"/>
      <c r="T216" s="379"/>
      <c r="U216" s="379"/>
      <c r="V216" s="379"/>
      <c r="W216" s="379"/>
      <c r="X216" s="379"/>
      <c r="Y216" s="379"/>
      <c r="Z216" s="330"/>
      <c r="AA216" s="330"/>
      <c r="AB216" s="330"/>
      <c r="AC216" s="331"/>
    </row>
    <row r="217" spans="1:29" ht="17.25" customHeight="1">
      <c r="A217" s="333"/>
      <c r="B217" s="323"/>
      <c r="C217" s="323"/>
      <c r="D217" s="323"/>
      <c r="E217" s="328"/>
      <c r="F217" s="329"/>
      <c r="G217" s="340"/>
      <c r="H217" s="327"/>
      <c r="I217" s="329"/>
      <c r="J217" s="324"/>
      <c r="K217" s="215"/>
      <c r="L217" s="215"/>
      <c r="M217" s="227"/>
      <c r="N217" s="227"/>
      <c r="O217" s="215"/>
      <c r="P217" s="379"/>
      <c r="Q217" s="379"/>
      <c r="R217" s="379"/>
      <c r="S217" s="379"/>
      <c r="T217" s="379"/>
      <c r="U217" s="379"/>
      <c r="V217" s="379"/>
      <c r="W217" s="379"/>
      <c r="X217" s="379"/>
      <c r="Y217" s="379"/>
      <c r="Z217" s="330"/>
      <c r="AA217" s="330"/>
      <c r="AB217" s="330"/>
      <c r="AC217" s="331"/>
    </row>
    <row r="218" spans="1:29" ht="17.25" customHeight="1">
      <c r="A218" s="333">
        <v>33600000</v>
      </c>
      <c r="B218" s="321" t="s">
        <v>489</v>
      </c>
      <c r="C218" s="321" t="s">
        <v>490</v>
      </c>
      <c r="D218" s="321" t="s">
        <v>636</v>
      </c>
      <c r="E218" s="328" t="s">
        <v>635</v>
      </c>
      <c r="F218" s="324" t="s">
        <v>629</v>
      </c>
      <c r="G218" s="340">
        <v>65.599999999999994</v>
      </c>
      <c r="H218" s="325" t="s">
        <v>550</v>
      </c>
      <c r="I218" s="329" t="s">
        <v>493</v>
      </c>
      <c r="J218" s="324" t="s">
        <v>281</v>
      </c>
      <c r="K218" s="215"/>
      <c r="L218" s="216"/>
      <c r="M218" s="217"/>
      <c r="N218" s="227"/>
      <c r="O218" s="215"/>
      <c r="P218" s="379">
        <f>SUM(M218:M219)</f>
        <v>0</v>
      </c>
      <c r="Q218" s="379">
        <f>SUM(N218:N219)</f>
        <v>0</v>
      </c>
      <c r="R218" s="379">
        <f>SUM(M220:M221)</f>
        <v>0</v>
      </c>
      <c r="S218" s="379">
        <f>SUM(N220:N221)</f>
        <v>0</v>
      </c>
      <c r="T218" s="379">
        <f>SUM(M222:M223)</f>
        <v>0</v>
      </c>
      <c r="U218" s="379">
        <f>SUM(N222:N223)</f>
        <v>0</v>
      </c>
      <c r="V218" s="379">
        <f>SUM(M224:M225)</f>
        <v>0</v>
      </c>
      <c r="W218" s="379">
        <f>SUM(N224:N225)</f>
        <v>0</v>
      </c>
      <c r="X218" s="379">
        <f>P218+R218+T218+V218</f>
        <v>0</v>
      </c>
      <c r="Y218" s="379">
        <f>Q218+S218+U218+W218</f>
        <v>0</v>
      </c>
      <c r="Z218" s="330">
        <f>G218-X218</f>
        <v>65.599999999999994</v>
      </c>
      <c r="AA218" s="330">
        <f>G218-Y218</f>
        <v>65.599999999999994</v>
      </c>
      <c r="AB218" s="330">
        <f>X218*100/G218</f>
        <v>0</v>
      </c>
      <c r="AC218" s="331"/>
    </row>
    <row r="219" spans="1:29" ht="17.25" customHeight="1">
      <c r="A219" s="333"/>
      <c r="B219" s="322"/>
      <c r="C219" s="322"/>
      <c r="D219" s="322"/>
      <c r="E219" s="328"/>
      <c r="F219" s="324"/>
      <c r="G219" s="340"/>
      <c r="H219" s="326"/>
      <c r="I219" s="329"/>
      <c r="J219" s="324"/>
      <c r="K219" s="215"/>
      <c r="L219" s="216"/>
      <c r="M219" s="217"/>
      <c r="N219" s="217"/>
      <c r="O219" s="216"/>
      <c r="P219" s="379"/>
      <c r="Q219" s="379"/>
      <c r="R219" s="379"/>
      <c r="S219" s="379"/>
      <c r="T219" s="379"/>
      <c r="U219" s="379"/>
      <c r="V219" s="379"/>
      <c r="W219" s="379"/>
      <c r="X219" s="379"/>
      <c r="Y219" s="379"/>
      <c r="Z219" s="330"/>
      <c r="AA219" s="330"/>
      <c r="AB219" s="330"/>
      <c r="AC219" s="331"/>
    </row>
    <row r="220" spans="1:29" ht="17.25" customHeight="1">
      <c r="A220" s="333"/>
      <c r="B220" s="322"/>
      <c r="C220" s="322"/>
      <c r="D220" s="322"/>
      <c r="E220" s="328"/>
      <c r="F220" s="324"/>
      <c r="G220" s="340"/>
      <c r="H220" s="326"/>
      <c r="I220" s="329"/>
      <c r="J220" s="324" t="s">
        <v>369</v>
      </c>
      <c r="K220" s="215"/>
      <c r="L220" s="216"/>
      <c r="M220" s="217"/>
      <c r="N220" s="217"/>
      <c r="O220" s="215"/>
      <c r="P220" s="379"/>
      <c r="Q220" s="379"/>
      <c r="R220" s="379"/>
      <c r="S220" s="379"/>
      <c r="T220" s="379"/>
      <c r="U220" s="379"/>
      <c r="V220" s="379"/>
      <c r="W220" s="379"/>
      <c r="X220" s="379"/>
      <c r="Y220" s="379"/>
      <c r="Z220" s="330"/>
      <c r="AA220" s="330"/>
      <c r="AB220" s="330"/>
      <c r="AC220" s="331"/>
    </row>
    <row r="221" spans="1:29" ht="17.25" customHeight="1">
      <c r="A221" s="333"/>
      <c r="B221" s="322"/>
      <c r="C221" s="322"/>
      <c r="D221" s="322"/>
      <c r="E221" s="328"/>
      <c r="F221" s="324"/>
      <c r="G221" s="340"/>
      <c r="H221" s="326"/>
      <c r="I221" s="329"/>
      <c r="J221" s="324"/>
      <c r="K221" s="215"/>
      <c r="L221" s="216"/>
      <c r="M221" s="217"/>
      <c r="N221" s="217"/>
      <c r="O221" s="215"/>
      <c r="P221" s="379"/>
      <c r="Q221" s="379"/>
      <c r="R221" s="379"/>
      <c r="S221" s="379"/>
      <c r="T221" s="379"/>
      <c r="U221" s="379"/>
      <c r="V221" s="379"/>
      <c r="W221" s="379"/>
      <c r="X221" s="379"/>
      <c r="Y221" s="379"/>
      <c r="Z221" s="330"/>
      <c r="AA221" s="330"/>
      <c r="AB221" s="330"/>
      <c r="AC221" s="331"/>
    </row>
    <row r="222" spans="1:29" ht="17.25" customHeight="1">
      <c r="A222" s="333"/>
      <c r="B222" s="322"/>
      <c r="C222" s="322"/>
      <c r="D222" s="322"/>
      <c r="E222" s="328"/>
      <c r="F222" s="324"/>
      <c r="G222" s="340"/>
      <c r="H222" s="326"/>
      <c r="I222" s="329"/>
      <c r="J222" s="324" t="s">
        <v>289</v>
      </c>
      <c r="K222" s="215"/>
      <c r="L222" s="216"/>
      <c r="M222" s="217"/>
      <c r="N222" s="227"/>
      <c r="O222" s="215"/>
      <c r="P222" s="379"/>
      <c r="Q222" s="379"/>
      <c r="R222" s="379"/>
      <c r="S222" s="379"/>
      <c r="T222" s="379"/>
      <c r="U222" s="379"/>
      <c r="V222" s="379"/>
      <c r="W222" s="379"/>
      <c r="X222" s="379"/>
      <c r="Y222" s="379"/>
      <c r="Z222" s="330"/>
      <c r="AA222" s="330"/>
      <c r="AB222" s="330"/>
      <c r="AC222" s="331"/>
    </row>
    <row r="223" spans="1:29" ht="17.25" customHeight="1">
      <c r="A223" s="333"/>
      <c r="B223" s="322"/>
      <c r="C223" s="322"/>
      <c r="D223" s="322"/>
      <c r="E223" s="328"/>
      <c r="F223" s="324"/>
      <c r="G223" s="340"/>
      <c r="H223" s="326"/>
      <c r="I223" s="329"/>
      <c r="J223" s="324"/>
      <c r="K223" s="215"/>
      <c r="L223" s="216"/>
      <c r="M223" s="217"/>
      <c r="N223" s="217"/>
      <c r="O223" s="215"/>
      <c r="P223" s="379"/>
      <c r="Q223" s="379"/>
      <c r="R223" s="379"/>
      <c r="S223" s="379"/>
      <c r="T223" s="379"/>
      <c r="U223" s="379"/>
      <c r="V223" s="379"/>
      <c r="W223" s="379"/>
      <c r="X223" s="379"/>
      <c r="Y223" s="379"/>
      <c r="Z223" s="330"/>
      <c r="AA223" s="330"/>
      <c r="AB223" s="330"/>
      <c r="AC223" s="331"/>
    </row>
    <row r="224" spans="1:29" ht="17.25" customHeight="1">
      <c r="A224" s="333"/>
      <c r="B224" s="322"/>
      <c r="C224" s="322"/>
      <c r="D224" s="322"/>
      <c r="E224" s="328"/>
      <c r="F224" s="324"/>
      <c r="G224" s="340"/>
      <c r="H224" s="326"/>
      <c r="I224" s="329"/>
      <c r="J224" s="324" t="s">
        <v>370</v>
      </c>
      <c r="K224" s="215"/>
      <c r="L224" s="216"/>
      <c r="M224" s="217"/>
      <c r="N224" s="227"/>
      <c r="O224" s="215"/>
      <c r="P224" s="379"/>
      <c r="Q224" s="379"/>
      <c r="R224" s="379"/>
      <c r="S224" s="379"/>
      <c r="T224" s="379"/>
      <c r="U224" s="379"/>
      <c r="V224" s="379"/>
      <c r="W224" s="379"/>
      <c r="X224" s="379"/>
      <c r="Y224" s="379"/>
      <c r="Z224" s="330"/>
      <c r="AA224" s="330"/>
      <c r="AB224" s="330"/>
      <c r="AC224" s="331"/>
    </row>
    <row r="225" spans="1:29" ht="17.25" customHeight="1">
      <c r="A225" s="333"/>
      <c r="B225" s="323"/>
      <c r="C225" s="323"/>
      <c r="D225" s="323"/>
      <c r="E225" s="328"/>
      <c r="F225" s="324"/>
      <c r="G225" s="340"/>
      <c r="H225" s="327"/>
      <c r="I225" s="329"/>
      <c r="J225" s="324"/>
      <c r="K225" s="215"/>
      <c r="L225" s="215"/>
      <c r="M225" s="227"/>
      <c r="N225" s="227"/>
      <c r="O225" s="215"/>
      <c r="P225" s="379"/>
      <c r="Q225" s="379"/>
      <c r="R225" s="379"/>
      <c r="S225" s="379"/>
      <c r="T225" s="379"/>
      <c r="U225" s="379"/>
      <c r="V225" s="379"/>
      <c r="W225" s="379"/>
      <c r="X225" s="379"/>
      <c r="Y225" s="379"/>
      <c r="Z225" s="330"/>
      <c r="AA225" s="330"/>
      <c r="AB225" s="330"/>
      <c r="AC225" s="331"/>
    </row>
    <row r="226" spans="1:29" ht="17.25" customHeight="1">
      <c r="A226" s="333">
        <v>33600000</v>
      </c>
      <c r="B226" s="321" t="s">
        <v>489</v>
      </c>
      <c r="C226" s="321" t="s">
        <v>490</v>
      </c>
      <c r="D226" s="321" t="s">
        <v>638</v>
      </c>
      <c r="E226" s="328" t="s">
        <v>637</v>
      </c>
      <c r="F226" s="324" t="s">
        <v>584</v>
      </c>
      <c r="G226" s="340">
        <v>1430.4</v>
      </c>
      <c r="H226" s="325" t="s">
        <v>555</v>
      </c>
      <c r="I226" s="329" t="s">
        <v>584</v>
      </c>
      <c r="J226" s="324" t="s">
        <v>281</v>
      </c>
      <c r="K226" s="215" t="s">
        <v>855</v>
      </c>
      <c r="L226" s="216" t="s">
        <v>581</v>
      </c>
      <c r="M226" s="217">
        <v>476.8</v>
      </c>
      <c r="N226" s="227">
        <v>476.8</v>
      </c>
      <c r="O226" s="215" t="s">
        <v>603</v>
      </c>
      <c r="P226" s="379">
        <f>SUM(M226:M227)</f>
        <v>476.8</v>
      </c>
      <c r="Q226" s="379">
        <f>SUM(N226:N227)</f>
        <v>476.8</v>
      </c>
      <c r="R226" s="379">
        <f>SUM(M228:M233)</f>
        <v>226</v>
      </c>
      <c r="S226" s="379">
        <f>SUM(N228:N233)</f>
        <v>226</v>
      </c>
      <c r="T226" s="379">
        <f>SUM(M234:M238)</f>
        <v>146.30000000000001</v>
      </c>
      <c r="U226" s="379">
        <f>SUM(N234:N238)</f>
        <v>146.30000000000001</v>
      </c>
      <c r="V226" s="379">
        <f>SUM(M239:M244)</f>
        <v>0</v>
      </c>
      <c r="W226" s="379">
        <f>SUM(N239:N244)</f>
        <v>0</v>
      </c>
      <c r="X226" s="379">
        <f>P226+R226+T226+V226</f>
        <v>849.09999999999991</v>
      </c>
      <c r="Y226" s="379">
        <f>Q226+S226+U226+W226</f>
        <v>849.09999999999991</v>
      </c>
      <c r="Z226" s="330">
        <f>G226-X226</f>
        <v>581.30000000000018</v>
      </c>
      <c r="AA226" s="330">
        <f>G226-Y226</f>
        <v>581.30000000000018</v>
      </c>
      <c r="AB226" s="330">
        <f>X226*100/G226</f>
        <v>59.361017897091706</v>
      </c>
      <c r="AC226" s="331"/>
    </row>
    <row r="227" spans="1:29" ht="17.25" customHeight="1">
      <c r="A227" s="333"/>
      <c r="B227" s="322"/>
      <c r="C227" s="322"/>
      <c r="D227" s="322"/>
      <c r="E227" s="328"/>
      <c r="F227" s="324"/>
      <c r="G227" s="340"/>
      <c r="H227" s="326"/>
      <c r="I227" s="329"/>
      <c r="J227" s="324"/>
      <c r="K227" s="215"/>
      <c r="L227" s="216"/>
      <c r="M227" s="217"/>
      <c r="N227" s="217"/>
      <c r="O227" s="216"/>
      <c r="P227" s="379"/>
      <c r="Q227" s="379"/>
      <c r="R227" s="379"/>
      <c r="S227" s="379"/>
      <c r="T227" s="379"/>
      <c r="U227" s="379"/>
      <c r="V227" s="379"/>
      <c r="W227" s="379"/>
      <c r="X227" s="379"/>
      <c r="Y227" s="379"/>
      <c r="Z227" s="330"/>
      <c r="AA227" s="330"/>
      <c r="AB227" s="330"/>
      <c r="AC227" s="331"/>
    </row>
    <row r="228" spans="1:29" ht="17.25" customHeight="1">
      <c r="A228" s="333"/>
      <c r="B228" s="322"/>
      <c r="C228" s="322"/>
      <c r="D228" s="322"/>
      <c r="E228" s="328"/>
      <c r="F228" s="324"/>
      <c r="G228" s="340"/>
      <c r="H228" s="326"/>
      <c r="I228" s="329"/>
      <c r="J228" s="324" t="s">
        <v>369</v>
      </c>
      <c r="K228" s="215"/>
      <c r="L228" s="216"/>
      <c r="M228" s="217"/>
      <c r="N228" s="217"/>
      <c r="O228" s="215"/>
      <c r="P228" s="379"/>
      <c r="Q228" s="379"/>
      <c r="R228" s="379"/>
      <c r="S228" s="379"/>
      <c r="T228" s="379"/>
      <c r="U228" s="379"/>
      <c r="V228" s="379"/>
      <c r="W228" s="379"/>
      <c r="X228" s="379"/>
      <c r="Y228" s="379"/>
      <c r="Z228" s="330"/>
      <c r="AA228" s="330"/>
      <c r="AB228" s="330"/>
      <c r="AC228" s="331"/>
    </row>
    <row r="229" spans="1:29" ht="17.25" customHeight="1">
      <c r="A229" s="333"/>
      <c r="B229" s="322"/>
      <c r="C229" s="322"/>
      <c r="D229" s="322"/>
      <c r="E229" s="328"/>
      <c r="F229" s="324"/>
      <c r="G229" s="340"/>
      <c r="H229" s="326"/>
      <c r="I229" s="329"/>
      <c r="J229" s="324"/>
      <c r="K229" s="215" t="s">
        <v>1453</v>
      </c>
      <c r="L229" s="216" t="s">
        <v>1365</v>
      </c>
      <c r="M229" s="217">
        <v>226</v>
      </c>
      <c r="N229" s="217">
        <v>226</v>
      </c>
      <c r="O229" s="215" t="s">
        <v>1443</v>
      </c>
      <c r="P229" s="379"/>
      <c r="Q229" s="379"/>
      <c r="R229" s="379"/>
      <c r="S229" s="379"/>
      <c r="T229" s="379"/>
      <c r="U229" s="379"/>
      <c r="V229" s="379"/>
      <c r="W229" s="379"/>
      <c r="X229" s="379"/>
      <c r="Y229" s="379"/>
      <c r="Z229" s="330"/>
      <c r="AA229" s="330"/>
      <c r="AB229" s="330"/>
      <c r="AC229" s="331"/>
    </row>
    <row r="230" spans="1:29" ht="17.25" customHeight="1">
      <c r="A230" s="333"/>
      <c r="B230" s="322"/>
      <c r="C230" s="322"/>
      <c r="D230" s="322"/>
      <c r="E230" s="328"/>
      <c r="F230" s="324"/>
      <c r="G230" s="340"/>
      <c r="H230" s="326"/>
      <c r="I230" s="329"/>
      <c r="J230" s="324"/>
      <c r="K230" s="215"/>
      <c r="L230" s="216"/>
      <c r="M230" s="217"/>
      <c r="N230" s="217"/>
      <c r="O230" s="215"/>
      <c r="P230" s="379"/>
      <c r="Q230" s="379"/>
      <c r="R230" s="379"/>
      <c r="S230" s="379"/>
      <c r="T230" s="379"/>
      <c r="U230" s="379"/>
      <c r="V230" s="379"/>
      <c r="W230" s="379"/>
      <c r="X230" s="379"/>
      <c r="Y230" s="379"/>
      <c r="Z230" s="330"/>
      <c r="AA230" s="330"/>
      <c r="AB230" s="330"/>
      <c r="AC230" s="331"/>
    </row>
    <row r="231" spans="1:29" ht="17.25" customHeight="1">
      <c r="A231" s="333"/>
      <c r="B231" s="322"/>
      <c r="C231" s="322"/>
      <c r="D231" s="322"/>
      <c r="E231" s="328"/>
      <c r="F231" s="324"/>
      <c r="G231" s="340"/>
      <c r="H231" s="326"/>
      <c r="I231" s="329"/>
      <c r="J231" s="324"/>
      <c r="K231" s="215"/>
      <c r="L231" s="216"/>
      <c r="M231" s="217"/>
      <c r="N231" s="217"/>
      <c r="O231" s="215"/>
      <c r="P231" s="379"/>
      <c r="Q231" s="379"/>
      <c r="R231" s="379"/>
      <c r="S231" s="379"/>
      <c r="T231" s="379"/>
      <c r="U231" s="379"/>
      <c r="V231" s="379"/>
      <c r="W231" s="379"/>
      <c r="X231" s="379"/>
      <c r="Y231" s="379"/>
      <c r="Z231" s="330"/>
      <c r="AA231" s="330"/>
      <c r="AB231" s="330"/>
      <c r="AC231" s="331"/>
    </row>
    <row r="232" spans="1:29" ht="17.25" customHeight="1">
      <c r="A232" s="333"/>
      <c r="B232" s="322"/>
      <c r="C232" s="322"/>
      <c r="D232" s="322"/>
      <c r="E232" s="328"/>
      <c r="F232" s="324"/>
      <c r="G232" s="340"/>
      <c r="H232" s="326"/>
      <c r="I232" s="329"/>
      <c r="J232" s="324"/>
      <c r="K232" s="215"/>
      <c r="L232" s="216"/>
      <c r="M232" s="217"/>
      <c r="N232" s="217"/>
      <c r="O232" s="215"/>
      <c r="P232" s="379"/>
      <c r="Q232" s="379"/>
      <c r="R232" s="379"/>
      <c r="S232" s="379"/>
      <c r="T232" s="379"/>
      <c r="U232" s="379"/>
      <c r="V232" s="379"/>
      <c r="W232" s="379"/>
      <c r="X232" s="379"/>
      <c r="Y232" s="379"/>
      <c r="Z232" s="330"/>
      <c r="AA232" s="330"/>
      <c r="AB232" s="330"/>
      <c r="AC232" s="331"/>
    </row>
    <row r="233" spans="1:29" ht="17.25" customHeight="1">
      <c r="A233" s="333"/>
      <c r="B233" s="322"/>
      <c r="C233" s="322"/>
      <c r="D233" s="322"/>
      <c r="E233" s="328"/>
      <c r="F233" s="324"/>
      <c r="G233" s="340"/>
      <c r="H233" s="326"/>
      <c r="I233" s="329"/>
      <c r="J233" s="324"/>
      <c r="K233" s="215"/>
      <c r="L233" s="216"/>
      <c r="M233" s="217"/>
      <c r="N233" s="217"/>
      <c r="O233" s="215"/>
      <c r="P233" s="379"/>
      <c r="Q233" s="379"/>
      <c r="R233" s="379"/>
      <c r="S233" s="379"/>
      <c r="T233" s="379"/>
      <c r="U233" s="379"/>
      <c r="V233" s="379"/>
      <c r="W233" s="379"/>
      <c r="X233" s="379"/>
      <c r="Y233" s="379"/>
      <c r="Z233" s="330"/>
      <c r="AA233" s="330"/>
      <c r="AB233" s="330"/>
      <c r="AC233" s="331"/>
    </row>
    <row r="234" spans="1:29" ht="17.25" customHeight="1">
      <c r="A234" s="333"/>
      <c r="B234" s="322"/>
      <c r="C234" s="322"/>
      <c r="D234" s="322"/>
      <c r="E234" s="328"/>
      <c r="F234" s="324"/>
      <c r="G234" s="340"/>
      <c r="H234" s="326"/>
      <c r="I234" s="329"/>
      <c r="J234" s="324" t="s">
        <v>289</v>
      </c>
      <c r="K234" s="215" t="s">
        <v>1907</v>
      </c>
      <c r="L234" s="216" t="s">
        <v>1904</v>
      </c>
      <c r="M234" s="217">
        <v>146.30000000000001</v>
      </c>
      <c r="N234" s="227">
        <v>146.30000000000001</v>
      </c>
      <c r="O234" s="215" t="s">
        <v>1905</v>
      </c>
      <c r="P234" s="379"/>
      <c r="Q234" s="379"/>
      <c r="R234" s="379"/>
      <c r="S234" s="379"/>
      <c r="T234" s="379"/>
      <c r="U234" s="379"/>
      <c r="V234" s="379"/>
      <c r="W234" s="379"/>
      <c r="X234" s="379"/>
      <c r="Y234" s="379"/>
      <c r="Z234" s="330"/>
      <c r="AA234" s="330"/>
      <c r="AB234" s="330"/>
      <c r="AC234" s="331"/>
    </row>
    <row r="235" spans="1:29" ht="15" customHeight="1">
      <c r="A235" s="333"/>
      <c r="B235" s="322"/>
      <c r="C235" s="322"/>
      <c r="D235" s="322"/>
      <c r="E235" s="328"/>
      <c r="F235" s="324"/>
      <c r="G235" s="340"/>
      <c r="H235" s="326"/>
      <c r="I235" s="329"/>
      <c r="J235" s="324"/>
      <c r="K235" s="215"/>
      <c r="L235" s="216"/>
      <c r="M235" s="217"/>
      <c r="N235" s="227"/>
      <c r="O235" s="215"/>
      <c r="P235" s="379"/>
      <c r="Q235" s="379"/>
      <c r="R235" s="379"/>
      <c r="S235" s="379"/>
      <c r="T235" s="379"/>
      <c r="U235" s="379"/>
      <c r="V235" s="379"/>
      <c r="W235" s="379"/>
      <c r="X235" s="379"/>
      <c r="Y235" s="379"/>
      <c r="Z235" s="330"/>
      <c r="AA235" s="330"/>
      <c r="AB235" s="330"/>
      <c r="AC235" s="331"/>
    </row>
    <row r="236" spans="1:29" ht="17.25" hidden="1" customHeight="1">
      <c r="A236" s="333"/>
      <c r="B236" s="322"/>
      <c r="C236" s="322"/>
      <c r="D236" s="322"/>
      <c r="E236" s="328"/>
      <c r="F236" s="324"/>
      <c r="G236" s="340"/>
      <c r="H236" s="326"/>
      <c r="I236" s="329"/>
      <c r="J236" s="324"/>
      <c r="K236" s="215"/>
      <c r="L236" s="216"/>
      <c r="M236" s="217"/>
      <c r="N236" s="227"/>
      <c r="O236" s="215"/>
      <c r="P236" s="379"/>
      <c r="Q236" s="379"/>
      <c r="R236" s="379"/>
      <c r="S236" s="379"/>
      <c r="T236" s="379"/>
      <c r="U236" s="379"/>
      <c r="V236" s="379"/>
      <c r="W236" s="379"/>
      <c r="X236" s="379"/>
      <c r="Y236" s="379"/>
      <c r="Z236" s="330"/>
      <c r="AA236" s="330"/>
      <c r="AB236" s="330"/>
      <c r="AC236" s="331"/>
    </row>
    <row r="237" spans="1:29" ht="17.25" hidden="1" customHeight="1">
      <c r="A237" s="333"/>
      <c r="B237" s="322"/>
      <c r="C237" s="322"/>
      <c r="D237" s="322"/>
      <c r="E237" s="328"/>
      <c r="F237" s="324"/>
      <c r="G237" s="340"/>
      <c r="H237" s="326"/>
      <c r="I237" s="329"/>
      <c r="J237" s="324"/>
      <c r="K237" s="215"/>
      <c r="L237" s="216"/>
      <c r="M237" s="217"/>
      <c r="N237" s="227"/>
      <c r="O237" s="215"/>
      <c r="P237" s="379"/>
      <c r="Q237" s="379"/>
      <c r="R237" s="379"/>
      <c r="S237" s="379"/>
      <c r="T237" s="379"/>
      <c r="U237" s="379"/>
      <c r="V237" s="379"/>
      <c r="W237" s="379"/>
      <c r="X237" s="379"/>
      <c r="Y237" s="379"/>
      <c r="Z237" s="330"/>
      <c r="AA237" s="330"/>
      <c r="AB237" s="330"/>
      <c r="AC237" s="331"/>
    </row>
    <row r="238" spans="1:29" ht="17.25" hidden="1" customHeight="1">
      <c r="A238" s="333"/>
      <c r="B238" s="322"/>
      <c r="C238" s="322"/>
      <c r="D238" s="322"/>
      <c r="E238" s="328"/>
      <c r="F238" s="324"/>
      <c r="G238" s="340"/>
      <c r="H238" s="326"/>
      <c r="I238" s="329"/>
      <c r="J238" s="324"/>
      <c r="K238" s="215"/>
      <c r="L238" s="216"/>
      <c r="M238" s="217"/>
      <c r="N238" s="217"/>
      <c r="O238" s="215"/>
      <c r="P238" s="379"/>
      <c r="Q238" s="379"/>
      <c r="R238" s="379"/>
      <c r="S238" s="379"/>
      <c r="T238" s="379"/>
      <c r="U238" s="379"/>
      <c r="V238" s="379"/>
      <c r="W238" s="379"/>
      <c r="X238" s="379"/>
      <c r="Y238" s="379"/>
      <c r="Z238" s="330"/>
      <c r="AA238" s="330"/>
      <c r="AB238" s="330"/>
      <c r="AC238" s="331"/>
    </row>
    <row r="239" spans="1:29" ht="17.25" hidden="1" customHeight="1">
      <c r="A239" s="333"/>
      <c r="B239" s="322"/>
      <c r="C239" s="322"/>
      <c r="D239" s="322"/>
      <c r="E239" s="328"/>
      <c r="F239" s="324"/>
      <c r="G239" s="340"/>
      <c r="H239" s="326"/>
      <c r="I239" s="329"/>
      <c r="J239" s="324" t="s">
        <v>370</v>
      </c>
      <c r="K239" s="215"/>
      <c r="L239" s="216"/>
      <c r="M239" s="217"/>
      <c r="N239" s="227"/>
      <c r="O239" s="215"/>
      <c r="P239" s="379"/>
      <c r="Q239" s="379"/>
      <c r="R239" s="379"/>
      <c r="S239" s="379"/>
      <c r="T239" s="379"/>
      <c r="U239" s="379"/>
      <c r="V239" s="379"/>
      <c r="W239" s="379"/>
      <c r="X239" s="379"/>
      <c r="Y239" s="379"/>
      <c r="Z239" s="330"/>
      <c r="AA239" s="330"/>
      <c r="AB239" s="330"/>
      <c r="AC239" s="331"/>
    </row>
    <row r="240" spans="1:29" ht="17.25" hidden="1" customHeight="1">
      <c r="A240" s="333"/>
      <c r="B240" s="322"/>
      <c r="C240" s="322"/>
      <c r="D240" s="322"/>
      <c r="E240" s="328"/>
      <c r="F240" s="324"/>
      <c r="G240" s="340"/>
      <c r="H240" s="326"/>
      <c r="I240" s="329"/>
      <c r="J240" s="324"/>
      <c r="K240" s="215"/>
      <c r="L240" s="216"/>
      <c r="M240" s="217"/>
      <c r="N240" s="227"/>
      <c r="O240" s="215"/>
      <c r="P240" s="379"/>
      <c r="Q240" s="379"/>
      <c r="R240" s="379"/>
      <c r="S240" s="379"/>
      <c r="T240" s="379"/>
      <c r="U240" s="379"/>
      <c r="V240" s="379"/>
      <c r="W240" s="379"/>
      <c r="X240" s="379"/>
      <c r="Y240" s="379"/>
      <c r="Z240" s="330"/>
      <c r="AA240" s="330"/>
      <c r="AB240" s="330"/>
      <c r="AC240" s="331"/>
    </row>
    <row r="241" spans="1:29" ht="17.25" hidden="1" customHeight="1">
      <c r="A241" s="333"/>
      <c r="B241" s="322"/>
      <c r="C241" s="322"/>
      <c r="D241" s="322"/>
      <c r="E241" s="328"/>
      <c r="F241" s="324"/>
      <c r="G241" s="340"/>
      <c r="H241" s="326"/>
      <c r="I241" s="329"/>
      <c r="J241" s="324"/>
      <c r="K241" s="215"/>
      <c r="L241" s="216"/>
      <c r="M241" s="217"/>
      <c r="N241" s="227"/>
      <c r="O241" s="215"/>
      <c r="P241" s="379"/>
      <c r="Q241" s="379"/>
      <c r="R241" s="379"/>
      <c r="S241" s="379"/>
      <c r="T241" s="379"/>
      <c r="U241" s="379"/>
      <c r="V241" s="379"/>
      <c r="W241" s="379"/>
      <c r="X241" s="379"/>
      <c r="Y241" s="379"/>
      <c r="Z241" s="330"/>
      <c r="AA241" s="330"/>
      <c r="AB241" s="330"/>
      <c r="AC241" s="331"/>
    </row>
    <row r="242" spans="1:29" ht="17.25" hidden="1" customHeight="1">
      <c r="A242" s="333"/>
      <c r="B242" s="322"/>
      <c r="C242" s="322"/>
      <c r="D242" s="322"/>
      <c r="E242" s="328"/>
      <c r="F242" s="324"/>
      <c r="G242" s="340"/>
      <c r="H242" s="326"/>
      <c r="I242" s="329"/>
      <c r="J242" s="324"/>
      <c r="K242" s="215"/>
      <c r="L242" s="216"/>
      <c r="M242" s="217"/>
      <c r="N242" s="227"/>
      <c r="O242" s="215"/>
      <c r="P242" s="379"/>
      <c r="Q242" s="379"/>
      <c r="R242" s="379"/>
      <c r="S242" s="379"/>
      <c r="T242" s="379"/>
      <c r="U242" s="379"/>
      <c r="V242" s="379"/>
      <c r="W242" s="379"/>
      <c r="X242" s="379"/>
      <c r="Y242" s="379"/>
      <c r="Z242" s="330"/>
      <c r="AA242" s="330"/>
      <c r="AB242" s="330"/>
      <c r="AC242" s="331"/>
    </row>
    <row r="243" spans="1:29" ht="17.25" hidden="1" customHeight="1">
      <c r="A243" s="333"/>
      <c r="B243" s="322"/>
      <c r="C243" s="322"/>
      <c r="D243" s="322"/>
      <c r="E243" s="328"/>
      <c r="F243" s="324"/>
      <c r="G243" s="340"/>
      <c r="H243" s="326"/>
      <c r="I243" s="329"/>
      <c r="J243" s="324"/>
      <c r="K243" s="215"/>
      <c r="L243" s="216"/>
      <c r="M243" s="217"/>
      <c r="N243" s="227"/>
      <c r="O243" s="215"/>
      <c r="P243" s="379"/>
      <c r="Q243" s="379"/>
      <c r="R243" s="379"/>
      <c r="S243" s="379"/>
      <c r="T243" s="379"/>
      <c r="U243" s="379"/>
      <c r="V243" s="379"/>
      <c r="W243" s="379"/>
      <c r="X243" s="379"/>
      <c r="Y243" s="379"/>
      <c r="Z243" s="330"/>
      <c r="AA243" s="330"/>
      <c r="AB243" s="330"/>
      <c r="AC243" s="331"/>
    </row>
    <row r="244" spans="1:29" ht="17.25" hidden="1" customHeight="1">
      <c r="A244" s="333"/>
      <c r="B244" s="323"/>
      <c r="C244" s="323"/>
      <c r="D244" s="323"/>
      <c r="E244" s="328"/>
      <c r="F244" s="324"/>
      <c r="G244" s="340"/>
      <c r="H244" s="327"/>
      <c r="I244" s="329"/>
      <c r="J244" s="324"/>
      <c r="K244" s="215"/>
      <c r="L244" s="215"/>
      <c r="M244" s="227"/>
      <c r="N244" s="227"/>
      <c r="O244" s="215"/>
      <c r="P244" s="379"/>
      <c r="Q244" s="379"/>
      <c r="R244" s="379"/>
      <c r="S244" s="379"/>
      <c r="T244" s="379"/>
      <c r="U244" s="379"/>
      <c r="V244" s="379"/>
      <c r="W244" s="379"/>
      <c r="X244" s="379"/>
      <c r="Y244" s="379"/>
      <c r="Z244" s="330"/>
      <c r="AA244" s="330"/>
      <c r="AB244" s="330"/>
      <c r="AC244" s="331"/>
    </row>
    <row r="245" spans="1:29" ht="17.25" customHeight="1">
      <c r="A245" s="333">
        <v>33600000</v>
      </c>
      <c r="B245" s="321" t="s">
        <v>489</v>
      </c>
      <c r="C245" s="321" t="s">
        <v>490</v>
      </c>
      <c r="D245" s="321" t="s">
        <v>640</v>
      </c>
      <c r="E245" s="328" t="s">
        <v>639</v>
      </c>
      <c r="F245" s="329" t="s">
        <v>584</v>
      </c>
      <c r="G245" s="340">
        <v>49.64</v>
      </c>
      <c r="H245" s="325" t="s">
        <v>555</v>
      </c>
      <c r="I245" s="329" t="s">
        <v>493</v>
      </c>
      <c r="J245" s="324" t="s">
        <v>281</v>
      </c>
      <c r="K245" s="215"/>
      <c r="L245" s="216"/>
      <c r="M245" s="217"/>
      <c r="N245" s="227"/>
      <c r="O245" s="215"/>
      <c r="P245" s="379">
        <f>SUM(M245:M246)</f>
        <v>0</v>
      </c>
      <c r="Q245" s="379">
        <f>SUM(N245:N246)</f>
        <v>0</v>
      </c>
      <c r="R245" s="379">
        <f>SUM(M247:M248)</f>
        <v>0</v>
      </c>
      <c r="S245" s="379">
        <f>SUM(N247:N248)</f>
        <v>0</v>
      </c>
      <c r="T245" s="379">
        <f>SUM(M249:M250)</f>
        <v>0</v>
      </c>
      <c r="U245" s="379">
        <f>SUM(N249:N250)</f>
        <v>0</v>
      </c>
      <c r="V245" s="379">
        <f>SUM(M251:M252)</f>
        <v>0</v>
      </c>
      <c r="W245" s="379">
        <f>SUM(N251:N252)</f>
        <v>0</v>
      </c>
      <c r="X245" s="379">
        <f>P245+R245+T245+V245</f>
        <v>0</v>
      </c>
      <c r="Y245" s="379">
        <f>Q245+S245+U245+W245</f>
        <v>0</v>
      </c>
      <c r="Z245" s="330">
        <f>G245-X245</f>
        <v>49.64</v>
      </c>
      <c r="AA245" s="330">
        <f>G245-Y245</f>
        <v>49.64</v>
      </c>
      <c r="AB245" s="330">
        <f>X245*100/G245</f>
        <v>0</v>
      </c>
      <c r="AC245" s="331"/>
    </row>
    <row r="246" spans="1:29" ht="17.25" customHeight="1">
      <c r="A246" s="333"/>
      <c r="B246" s="322"/>
      <c r="C246" s="322"/>
      <c r="D246" s="322"/>
      <c r="E246" s="328"/>
      <c r="F246" s="329"/>
      <c r="G246" s="340"/>
      <c r="H246" s="326"/>
      <c r="I246" s="329"/>
      <c r="J246" s="324"/>
      <c r="K246" s="215"/>
      <c r="L246" s="216"/>
      <c r="M246" s="217"/>
      <c r="N246" s="217"/>
      <c r="O246" s="216"/>
      <c r="P246" s="379"/>
      <c r="Q246" s="379"/>
      <c r="R246" s="379"/>
      <c r="S246" s="379"/>
      <c r="T246" s="379"/>
      <c r="U246" s="379"/>
      <c r="V246" s="379"/>
      <c r="W246" s="379"/>
      <c r="X246" s="379"/>
      <c r="Y246" s="379"/>
      <c r="Z246" s="330"/>
      <c r="AA246" s="330"/>
      <c r="AB246" s="330"/>
      <c r="AC246" s="331"/>
    </row>
    <row r="247" spans="1:29" ht="17.25" customHeight="1">
      <c r="A247" s="333"/>
      <c r="B247" s="322"/>
      <c r="C247" s="322"/>
      <c r="D247" s="322"/>
      <c r="E247" s="328"/>
      <c r="F247" s="329"/>
      <c r="G247" s="340"/>
      <c r="H247" s="326"/>
      <c r="I247" s="329"/>
      <c r="J247" s="324" t="s">
        <v>369</v>
      </c>
      <c r="K247" s="215"/>
      <c r="L247" s="216"/>
      <c r="M247" s="217"/>
      <c r="N247" s="217"/>
      <c r="O247" s="215"/>
      <c r="P247" s="379"/>
      <c r="Q247" s="379"/>
      <c r="R247" s="379"/>
      <c r="S247" s="379"/>
      <c r="T247" s="379"/>
      <c r="U247" s="379"/>
      <c r="V247" s="379"/>
      <c r="W247" s="379"/>
      <c r="X247" s="379"/>
      <c r="Y247" s="379"/>
      <c r="Z247" s="330"/>
      <c r="AA247" s="330"/>
      <c r="AB247" s="330"/>
      <c r="AC247" s="331"/>
    </row>
    <row r="248" spans="1:29" ht="17.25" customHeight="1">
      <c r="A248" s="333"/>
      <c r="B248" s="322"/>
      <c r="C248" s="322"/>
      <c r="D248" s="322"/>
      <c r="E248" s="328"/>
      <c r="F248" s="329"/>
      <c r="G248" s="340"/>
      <c r="H248" s="326"/>
      <c r="I248" s="329"/>
      <c r="J248" s="324"/>
      <c r="K248" s="215"/>
      <c r="L248" s="216"/>
      <c r="M248" s="217"/>
      <c r="N248" s="217"/>
      <c r="O248" s="215"/>
      <c r="P248" s="379"/>
      <c r="Q248" s="379"/>
      <c r="R248" s="379"/>
      <c r="S248" s="379"/>
      <c r="T248" s="379"/>
      <c r="U248" s="379"/>
      <c r="V248" s="379"/>
      <c r="W248" s="379"/>
      <c r="X248" s="379"/>
      <c r="Y248" s="379"/>
      <c r="Z248" s="330"/>
      <c r="AA248" s="330"/>
      <c r="AB248" s="330"/>
      <c r="AC248" s="331"/>
    </row>
    <row r="249" spans="1:29" ht="17.25" customHeight="1">
      <c r="A249" s="333"/>
      <c r="B249" s="322"/>
      <c r="C249" s="322"/>
      <c r="D249" s="322"/>
      <c r="E249" s="328"/>
      <c r="F249" s="329"/>
      <c r="G249" s="340"/>
      <c r="H249" s="326"/>
      <c r="I249" s="329"/>
      <c r="J249" s="324" t="s">
        <v>289</v>
      </c>
      <c r="K249" s="215"/>
      <c r="L249" s="216"/>
      <c r="M249" s="217"/>
      <c r="N249" s="227"/>
      <c r="O249" s="215"/>
      <c r="P249" s="379"/>
      <c r="Q249" s="379"/>
      <c r="R249" s="379"/>
      <c r="S249" s="379"/>
      <c r="T249" s="379"/>
      <c r="U249" s="379"/>
      <c r="V249" s="379"/>
      <c r="W249" s="379"/>
      <c r="X249" s="379"/>
      <c r="Y249" s="379"/>
      <c r="Z249" s="330"/>
      <c r="AA249" s="330"/>
      <c r="AB249" s="330"/>
      <c r="AC249" s="331"/>
    </row>
    <row r="250" spans="1:29" ht="17.25" customHeight="1">
      <c r="A250" s="333"/>
      <c r="B250" s="322"/>
      <c r="C250" s="322"/>
      <c r="D250" s="322"/>
      <c r="E250" s="328"/>
      <c r="F250" s="329"/>
      <c r="G250" s="340"/>
      <c r="H250" s="326"/>
      <c r="I250" s="329"/>
      <c r="J250" s="324"/>
      <c r="K250" s="215"/>
      <c r="L250" s="216"/>
      <c r="M250" s="217"/>
      <c r="N250" s="217"/>
      <c r="O250" s="215"/>
      <c r="P250" s="379"/>
      <c r="Q250" s="379"/>
      <c r="R250" s="379"/>
      <c r="S250" s="379"/>
      <c r="T250" s="379"/>
      <c r="U250" s="379"/>
      <c r="V250" s="379"/>
      <c r="W250" s="379"/>
      <c r="X250" s="379"/>
      <c r="Y250" s="379"/>
      <c r="Z250" s="330"/>
      <c r="AA250" s="330"/>
      <c r="AB250" s="330"/>
      <c r="AC250" s="331"/>
    </row>
    <row r="251" spans="1:29" ht="17.25" customHeight="1">
      <c r="A251" s="333"/>
      <c r="B251" s="322"/>
      <c r="C251" s="322"/>
      <c r="D251" s="322"/>
      <c r="E251" s="328"/>
      <c r="F251" s="329"/>
      <c r="G251" s="340"/>
      <c r="H251" s="326"/>
      <c r="I251" s="329"/>
      <c r="J251" s="324" t="s">
        <v>370</v>
      </c>
      <c r="K251" s="215"/>
      <c r="L251" s="216"/>
      <c r="M251" s="217"/>
      <c r="N251" s="227"/>
      <c r="O251" s="215"/>
      <c r="P251" s="379"/>
      <c r="Q251" s="379"/>
      <c r="R251" s="379"/>
      <c r="S251" s="379"/>
      <c r="T251" s="379"/>
      <c r="U251" s="379"/>
      <c r="V251" s="379"/>
      <c r="W251" s="379"/>
      <c r="X251" s="379"/>
      <c r="Y251" s="379"/>
      <c r="Z251" s="330"/>
      <c r="AA251" s="330"/>
      <c r="AB251" s="330"/>
      <c r="AC251" s="331"/>
    </row>
    <row r="252" spans="1:29" ht="17.25" customHeight="1">
      <c r="A252" s="333"/>
      <c r="B252" s="323"/>
      <c r="C252" s="323"/>
      <c r="D252" s="323"/>
      <c r="E252" s="328"/>
      <c r="F252" s="329"/>
      <c r="G252" s="340"/>
      <c r="H252" s="327"/>
      <c r="I252" s="329"/>
      <c r="J252" s="324"/>
      <c r="K252" s="215"/>
      <c r="L252" s="215"/>
      <c r="M252" s="227"/>
      <c r="N252" s="227"/>
      <c r="O252" s="215"/>
      <c r="P252" s="379"/>
      <c r="Q252" s="379"/>
      <c r="R252" s="379"/>
      <c r="S252" s="379"/>
      <c r="T252" s="379"/>
      <c r="U252" s="379"/>
      <c r="V252" s="379"/>
      <c r="W252" s="379"/>
      <c r="X252" s="379"/>
      <c r="Y252" s="379"/>
      <c r="Z252" s="330"/>
      <c r="AA252" s="330"/>
      <c r="AB252" s="330"/>
      <c r="AC252" s="331"/>
    </row>
    <row r="253" spans="1:29" ht="17.25" customHeight="1">
      <c r="A253" s="333">
        <v>33600000</v>
      </c>
      <c r="B253" s="321" t="s">
        <v>489</v>
      </c>
      <c r="C253" s="321" t="s">
        <v>490</v>
      </c>
      <c r="D253" s="321" t="s">
        <v>642</v>
      </c>
      <c r="E253" s="328" t="s">
        <v>641</v>
      </c>
      <c r="F253" s="329" t="s">
        <v>584</v>
      </c>
      <c r="G253" s="340">
        <v>503.18</v>
      </c>
      <c r="H253" s="325" t="s">
        <v>555</v>
      </c>
      <c r="I253" s="329" t="s">
        <v>493</v>
      </c>
      <c r="J253" s="324" t="s">
        <v>281</v>
      </c>
      <c r="K253" s="215" t="s">
        <v>875</v>
      </c>
      <c r="L253" s="216" t="s">
        <v>702</v>
      </c>
      <c r="M253" s="217">
        <v>116.88</v>
      </c>
      <c r="N253" s="227">
        <v>116.88</v>
      </c>
      <c r="O253" s="215" t="s">
        <v>732</v>
      </c>
      <c r="P253" s="379">
        <f>SUM(M253:M254)</f>
        <v>116.88</v>
      </c>
      <c r="Q253" s="379">
        <f>SUM(N253:N254)</f>
        <v>116.88</v>
      </c>
      <c r="R253" s="379">
        <f>SUM(M255:M260)</f>
        <v>196.9</v>
      </c>
      <c r="S253" s="379">
        <f>SUM(N255:N260)</f>
        <v>196.9</v>
      </c>
      <c r="T253" s="379">
        <f>SUM(M261:M269)</f>
        <v>72</v>
      </c>
      <c r="U253" s="379">
        <f>SUM(N261:N269)</f>
        <v>72</v>
      </c>
      <c r="V253" s="379">
        <f>SUM(M270:M276)</f>
        <v>0</v>
      </c>
      <c r="W253" s="379">
        <f>SUM(N270:N276)</f>
        <v>0</v>
      </c>
      <c r="X253" s="379">
        <f>P253+R253+T253+V253</f>
        <v>385.78</v>
      </c>
      <c r="Y253" s="379">
        <f>Q253+S253+U253+W253</f>
        <v>385.78</v>
      </c>
      <c r="Z253" s="330">
        <f>G253-X253</f>
        <v>117.40000000000003</v>
      </c>
      <c r="AA253" s="330">
        <f>G253-Y253</f>
        <v>117.40000000000003</v>
      </c>
      <c r="AB253" s="330">
        <f>X253*100/G253</f>
        <v>76.668389045669542</v>
      </c>
      <c r="AC253" s="331"/>
    </row>
    <row r="254" spans="1:29" ht="17.25" customHeight="1">
      <c r="A254" s="333"/>
      <c r="B254" s="322"/>
      <c r="C254" s="322"/>
      <c r="D254" s="322"/>
      <c r="E254" s="328"/>
      <c r="F254" s="329"/>
      <c r="G254" s="340"/>
      <c r="H254" s="326"/>
      <c r="I254" s="329"/>
      <c r="J254" s="324"/>
      <c r="K254" s="215"/>
      <c r="L254" s="216"/>
      <c r="M254" s="217"/>
      <c r="N254" s="217"/>
      <c r="O254" s="216"/>
      <c r="P254" s="379"/>
      <c r="Q254" s="379"/>
      <c r="R254" s="379"/>
      <c r="S254" s="379"/>
      <c r="T254" s="379"/>
      <c r="U254" s="379"/>
      <c r="V254" s="379"/>
      <c r="W254" s="379"/>
      <c r="X254" s="379"/>
      <c r="Y254" s="379"/>
      <c r="Z254" s="330"/>
      <c r="AA254" s="330"/>
      <c r="AB254" s="330"/>
      <c r="AC254" s="331"/>
    </row>
    <row r="255" spans="1:29" ht="17.25" customHeight="1">
      <c r="A255" s="333"/>
      <c r="B255" s="322"/>
      <c r="C255" s="322"/>
      <c r="D255" s="322"/>
      <c r="E255" s="328"/>
      <c r="F255" s="329"/>
      <c r="G255" s="340"/>
      <c r="H255" s="326"/>
      <c r="I255" s="329"/>
      <c r="J255" s="324" t="s">
        <v>369</v>
      </c>
      <c r="K255" s="215" t="s">
        <v>1451</v>
      </c>
      <c r="L255" s="216" t="s">
        <v>1368</v>
      </c>
      <c r="M255" s="217">
        <v>13</v>
      </c>
      <c r="N255" s="227">
        <v>13</v>
      </c>
      <c r="O255" s="215" t="s">
        <v>1443</v>
      </c>
      <c r="P255" s="379"/>
      <c r="Q255" s="379"/>
      <c r="R255" s="379"/>
      <c r="S255" s="379"/>
      <c r="T255" s="379"/>
      <c r="U255" s="379"/>
      <c r="V255" s="379"/>
      <c r="W255" s="379"/>
      <c r="X255" s="379"/>
      <c r="Y255" s="379"/>
      <c r="Z255" s="330"/>
      <c r="AA255" s="330"/>
      <c r="AB255" s="330"/>
      <c r="AC255" s="331"/>
    </row>
    <row r="256" spans="1:29" ht="17.25" customHeight="1">
      <c r="A256" s="333"/>
      <c r="B256" s="322"/>
      <c r="C256" s="322"/>
      <c r="D256" s="322"/>
      <c r="E256" s="328"/>
      <c r="F256" s="329"/>
      <c r="G256" s="340"/>
      <c r="H256" s="326"/>
      <c r="I256" s="329"/>
      <c r="J256" s="324"/>
      <c r="K256" s="215" t="s">
        <v>1455</v>
      </c>
      <c r="L256" s="216" t="s">
        <v>1365</v>
      </c>
      <c r="M256" s="217">
        <v>111.9</v>
      </c>
      <c r="N256" s="227">
        <v>111.9</v>
      </c>
      <c r="O256" s="215" t="s">
        <v>1443</v>
      </c>
      <c r="P256" s="379"/>
      <c r="Q256" s="379"/>
      <c r="R256" s="379"/>
      <c r="S256" s="379"/>
      <c r="T256" s="379"/>
      <c r="U256" s="379"/>
      <c r="V256" s="379"/>
      <c r="W256" s="379"/>
      <c r="X256" s="379"/>
      <c r="Y256" s="379"/>
      <c r="Z256" s="330"/>
      <c r="AA256" s="330"/>
      <c r="AB256" s="330"/>
      <c r="AC256" s="331"/>
    </row>
    <row r="257" spans="1:29" ht="17.25" customHeight="1">
      <c r="A257" s="333"/>
      <c r="B257" s="322"/>
      <c r="C257" s="322"/>
      <c r="D257" s="322"/>
      <c r="E257" s="328"/>
      <c r="F257" s="329"/>
      <c r="G257" s="340"/>
      <c r="H257" s="326"/>
      <c r="I257" s="329"/>
      <c r="J257" s="324"/>
      <c r="K257" s="215" t="s">
        <v>1535</v>
      </c>
      <c r="L257" s="216" t="s">
        <v>1464</v>
      </c>
      <c r="M257" s="217">
        <v>72</v>
      </c>
      <c r="N257" s="227">
        <v>72</v>
      </c>
      <c r="O257" s="215" t="s">
        <v>1527</v>
      </c>
      <c r="P257" s="379"/>
      <c r="Q257" s="379"/>
      <c r="R257" s="379"/>
      <c r="S257" s="379"/>
      <c r="T257" s="379"/>
      <c r="U257" s="379"/>
      <c r="V257" s="379"/>
      <c r="W257" s="379"/>
      <c r="X257" s="379"/>
      <c r="Y257" s="379"/>
      <c r="Z257" s="330"/>
      <c r="AA257" s="330"/>
      <c r="AB257" s="330"/>
      <c r="AC257" s="331"/>
    </row>
    <row r="258" spans="1:29" ht="17.25" customHeight="1">
      <c r="A258" s="333"/>
      <c r="B258" s="322"/>
      <c r="C258" s="322"/>
      <c r="D258" s="322"/>
      <c r="E258" s="328"/>
      <c r="F258" s="329"/>
      <c r="G258" s="340"/>
      <c r="H258" s="326"/>
      <c r="I258" s="329"/>
      <c r="J258" s="324"/>
      <c r="K258" s="215"/>
      <c r="L258" s="216"/>
      <c r="M258" s="217"/>
      <c r="N258" s="217"/>
      <c r="O258" s="215"/>
      <c r="P258" s="379"/>
      <c r="Q258" s="379"/>
      <c r="R258" s="379"/>
      <c r="S258" s="379"/>
      <c r="T258" s="379"/>
      <c r="U258" s="379"/>
      <c r="V258" s="379"/>
      <c r="W258" s="379"/>
      <c r="X258" s="379"/>
      <c r="Y258" s="379"/>
      <c r="Z258" s="330"/>
      <c r="AA258" s="330"/>
      <c r="AB258" s="330"/>
      <c r="AC258" s="331"/>
    </row>
    <row r="259" spans="1:29" ht="17.25" customHeight="1">
      <c r="A259" s="333"/>
      <c r="B259" s="322"/>
      <c r="C259" s="322"/>
      <c r="D259" s="322"/>
      <c r="E259" s="328"/>
      <c r="F259" s="329"/>
      <c r="G259" s="340"/>
      <c r="H259" s="326"/>
      <c r="I259" s="329"/>
      <c r="J259" s="324"/>
      <c r="K259" s="215"/>
      <c r="L259" s="216"/>
      <c r="M259" s="217"/>
      <c r="N259" s="217"/>
      <c r="O259" s="215"/>
      <c r="P259" s="379"/>
      <c r="Q259" s="379"/>
      <c r="R259" s="379"/>
      <c r="S259" s="379"/>
      <c r="T259" s="379"/>
      <c r="U259" s="379"/>
      <c r="V259" s="379"/>
      <c r="W259" s="379"/>
      <c r="X259" s="379"/>
      <c r="Y259" s="379"/>
      <c r="Z259" s="330"/>
      <c r="AA259" s="330"/>
      <c r="AB259" s="330"/>
      <c r="AC259" s="331"/>
    </row>
    <row r="260" spans="1:29" ht="5.25" customHeight="1">
      <c r="A260" s="333"/>
      <c r="B260" s="322"/>
      <c r="C260" s="322"/>
      <c r="D260" s="322"/>
      <c r="E260" s="328"/>
      <c r="F260" s="329"/>
      <c r="G260" s="340"/>
      <c r="H260" s="326"/>
      <c r="I260" s="329"/>
      <c r="J260" s="324"/>
      <c r="K260" s="215"/>
      <c r="L260" s="216"/>
      <c r="M260" s="217"/>
      <c r="N260" s="217"/>
      <c r="O260" s="215"/>
      <c r="P260" s="379"/>
      <c r="Q260" s="379"/>
      <c r="R260" s="379"/>
      <c r="S260" s="379"/>
      <c r="T260" s="379"/>
      <c r="U260" s="379"/>
      <c r="V260" s="379"/>
      <c r="W260" s="379"/>
      <c r="X260" s="379"/>
      <c r="Y260" s="379"/>
      <c r="Z260" s="330"/>
      <c r="AA260" s="330"/>
      <c r="AB260" s="330"/>
      <c r="AC260" s="331"/>
    </row>
    <row r="261" spans="1:29" ht="17.25" hidden="1" customHeight="1">
      <c r="A261" s="333"/>
      <c r="B261" s="322"/>
      <c r="C261" s="322"/>
      <c r="D261" s="322"/>
      <c r="E261" s="328"/>
      <c r="F261" s="329"/>
      <c r="G261" s="340"/>
      <c r="H261" s="326"/>
      <c r="I261" s="329"/>
      <c r="J261" s="324" t="s">
        <v>289</v>
      </c>
      <c r="K261" s="215"/>
      <c r="L261" s="216"/>
      <c r="M261" s="217"/>
      <c r="N261" s="227"/>
      <c r="O261" s="215"/>
      <c r="P261" s="379"/>
      <c r="Q261" s="379"/>
      <c r="R261" s="379"/>
      <c r="S261" s="379"/>
      <c r="T261" s="379"/>
      <c r="U261" s="379"/>
      <c r="V261" s="379"/>
      <c r="W261" s="379"/>
      <c r="X261" s="379"/>
      <c r="Y261" s="379"/>
      <c r="Z261" s="330"/>
      <c r="AA261" s="330"/>
      <c r="AB261" s="330"/>
      <c r="AC261" s="331"/>
    </row>
    <row r="262" spans="1:29" ht="17.25" hidden="1" customHeight="1">
      <c r="A262" s="333"/>
      <c r="B262" s="322"/>
      <c r="C262" s="322"/>
      <c r="D262" s="322"/>
      <c r="E262" s="328"/>
      <c r="F262" s="329"/>
      <c r="G262" s="340"/>
      <c r="H262" s="326"/>
      <c r="I262" s="329"/>
      <c r="J262" s="324"/>
      <c r="K262" s="215"/>
      <c r="L262" s="216"/>
      <c r="M262" s="217"/>
      <c r="N262" s="227"/>
      <c r="O262" s="215"/>
      <c r="P262" s="379"/>
      <c r="Q262" s="379"/>
      <c r="R262" s="379"/>
      <c r="S262" s="379"/>
      <c r="T262" s="379"/>
      <c r="U262" s="379"/>
      <c r="V262" s="379"/>
      <c r="W262" s="379"/>
      <c r="X262" s="379"/>
      <c r="Y262" s="379"/>
      <c r="Z262" s="330"/>
      <c r="AA262" s="330"/>
      <c r="AB262" s="330"/>
      <c r="AC262" s="331"/>
    </row>
    <row r="263" spans="1:29" ht="17.25" hidden="1" customHeight="1">
      <c r="A263" s="333"/>
      <c r="B263" s="322"/>
      <c r="C263" s="322"/>
      <c r="D263" s="322"/>
      <c r="E263" s="328"/>
      <c r="F263" s="329"/>
      <c r="G263" s="340"/>
      <c r="H263" s="326"/>
      <c r="I263" s="329"/>
      <c r="J263" s="324"/>
      <c r="K263" s="215"/>
      <c r="L263" s="216"/>
      <c r="M263" s="217"/>
      <c r="N263" s="227"/>
      <c r="O263" s="215"/>
      <c r="P263" s="379"/>
      <c r="Q263" s="379"/>
      <c r="R263" s="379"/>
      <c r="S263" s="379"/>
      <c r="T263" s="379"/>
      <c r="U263" s="379"/>
      <c r="V263" s="379"/>
      <c r="W263" s="379"/>
      <c r="X263" s="379"/>
      <c r="Y263" s="379"/>
      <c r="Z263" s="330"/>
      <c r="AA263" s="330"/>
      <c r="AB263" s="330"/>
      <c r="AC263" s="331"/>
    </row>
    <row r="264" spans="1:29" ht="17.25" hidden="1" customHeight="1">
      <c r="A264" s="333"/>
      <c r="B264" s="322"/>
      <c r="C264" s="322"/>
      <c r="D264" s="322"/>
      <c r="E264" s="328"/>
      <c r="F264" s="329"/>
      <c r="G264" s="340"/>
      <c r="H264" s="326"/>
      <c r="I264" s="329"/>
      <c r="J264" s="324"/>
      <c r="K264" s="215" t="s">
        <v>1592</v>
      </c>
      <c r="L264" s="216" t="s">
        <v>1527</v>
      </c>
      <c r="M264" s="217">
        <v>72</v>
      </c>
      <c r="N264" s="227">
        <v>72</v>
      </c>
      <c r="O264" s="215" t="s">
        <v>1587</v>
      </c>
      <c r="P264" s="379"/>
      <c r="Q264" s="379"/>
      <c r="R264" s="379"/>
      <c r="S264" s="379"/>
      <c r="T264" s="379"/>
      <c r="U264" s="379"/>
      <c r="V264" s="379"/>
      <c r="W264" s="379"/>
      <c r="X264" s="379"/>
      <c r="Y264" s="379"/>
      <c r="Z264" s="330"/>
      <c r="AA264" s="330"/>
      <c r="AB264" s="330"/>
      <c r="AC264" s="331"/>
    </row>
    <row r="265" spans="1:29" ht="17.25" hidden="1" customHeight="1">
      <c r="A265" s="333"/>
      <c r="B265" s="322"/>
      <c r="C265" s="322"/>
      <c r="D265" s="322"/>
      <c r="E265" s="328"/>
      <c r="F265" s="329"/>
      <c r="G265" s="340"/>
      <c r="H265" s="326"/>
      <c r="I265" s="329"/>
      <c r="J265" s="324"/>
      <c r="K265" s="215"/>
      <c r="L265" s="216"/>
      <c r="M265" s="217"/>
      <c r="N265" s="227"/>
      <c r="O265" s="215"/>
      <c r="P265" s="379"/>
      <c r="Q265" s="379"/>
      <c r="R265" s="379"/>
      <c r="S265" s="379"/>
      <c r="T265" s="379"/>
      <c r="U265" s="379"/>
      <c r="V265" s="379"/>
      <c r="W265" s="379"/>
      <c r="X265" s="379"/>
      <c r="Y265" s="379"/>
      <c r="Z265" s="330"/>
      <c r="AA265" s="330"/>
      <c r="AB265" s="330"/>
      <c r="AC265" s="331"/>
    </row>
    <row r="266" spans="1:29" ht="17.25" hidden="1" customHeight="1">
      <c r="A266" s="333"/>
      <c r="B266" s="322"/>
      <c r="C266" s="322"/>
      <c r="D266" s="322"/>
      <c r="E266" s="328"/>
      <c r="F266" s="329"/>
      <c r="G266" s="340"/>
      <c r="H266" s="326"/>
      <c r="I266" s="329"/>
      <c r="J266" s="324"/>
      <c r="K266" s="215"/>
      <c r="L266" s="216"/>
      <c r="M266" s="217"/>
      <c r="N266" s="227"/>
      <c r="O266" s="215"/>
      <c r="P266" s="379"/>
      <c r="Q266" s="379"/>
      <c r="R266" s="379"/>
      <c r="S266" s="379"/>
      <c r="T266" s="379"/>
      <c r="U266" s="379"/>
      <c r="V266" s="379"/>
      <c r="W266" s="379"/>
      <c r="X266" s="379"/>
      <c r="Y266" s="379"/>
      <c r="Z266" s="330"/>
      <c r="AA266" s="330"/>
      <c r="AB266" s="330"/>
      <c r="AC266" s="331"/>
    </row>
    <row r="267" spans="1:29" ht="17.25" hidden="1" customHeight="1">
      <c r="A267" s="333"/>
      <c r="B267" s="322"/>
      <c r="C267" s="322"/>
      <c r="D267" s="322"/>
      <c r="E267" s="328"/>
      <c r="F267" s="329"/>
      <c r="G267" s="340"/>
      <c r="H267" s="326"/>
      <c r="I267" s="329"/>
      <c r="J267" s="324"/>
      <c r="K267" s="215"/>
      <c r="L267" s="216"/>
      <c r="M267" s="217"/>
      <c r="N267" s="227"/>
      <c r="O267" s="215"/>
      <c r="P267" s="379"/>
      <c r="Q267" s="379"/>
      <c r="R267" s="379"/>
      <c r="S267" s="379"/>
      <c r="T267" s="379"/>
      <c r="U267" s="379"/>
      <c r="V267" s="379"/>
      <c r="W267" s="379"/>
      <c r="X267" s="379"/>
      <c r="Y267" s="379"/>
      <c r="Z267" s="330"/>
      <c r="AA267" s="330"/>
      <c r="AB267" s="330"/>
      <c r="AC267" s="331"/>
    </row>
    <row r="268" spans="1:29" ht="17.25" hidden="1" customHeight="1">
      <c r="A268" s="333"/>
      <c r="B268" s="322"/>
      <c r="C268" s="322"/>
      <c r="D268" s="322"/>
      <c r="E268" s="328"/>
      <c r="F268" s="329"/>
      <c r="G268" s="340"/>
      <c r="H268" s="326"/>
      <c r="I268" s="329"/>
      <c r="J268" s="324"/>
      <c r="K268" s="215"/>
      <c r="L268" s="216"/>
      <c r="M268" s="217"/>
      <c r="N268" s="227"/>
      <c r="O268" s="215"/>
      <c r="P268" s="379"/>
      <c r="Q268" s="379"/>
      <c r="R268" s="379"/>
      <c r="S268" s="379"/>
      <c r="T268" s="379"/>
      <c r="U268" s="379"/>
      <c r="V268" s="379"/>
      <c r="W268" s="379"/>
      <c r="X268" s="379"/>
      <c r="Y268" s="379"/>
      <c r="Z268" s="330"/>
      <c r="AA268" s="330"/>
      <c r="AB268" s="330"/>
      <c r="AC268" s="331"/>
    </row>
    <row r="269" spans="1:29" ht="17.25" hidden="1" customHeight="1">
      <c r="A269" s="333"/>
      <c r="B269" s="322"/>
      <c r="C269" s="322"/>
      <c r="D269" s="322"/>
      <c r="E269" s="328"/>
      <c r="F269" s="329"/>
      <c r="G269" s="340"/>
      <c r="H269" s="326"/>
      <c r="I269" s="329"/>
      <c r="J269" s="324"/>
      <c r="K269" s="215"/>
      <c r="L269" s="216"/>
      <c r="M269" s="217"/>
      <c r="N269" s="217"/>
      <c r="O269" s="215"/>
      <c r="P269" s="379"/>
      <c r="Q269" s="379"/>
      <c r="R269" s="379"/>
      <c r="S269" s="379"/>
      <c r="T269" s="379"/>
      <c r="U269" s="379"/>
      <c r="V269" s="379"/>
      <c r="W269" s="379"/>
      <c r="X269" s="379"/>
      <c r="Y269" s="379"/>
      <c r="Z269" s="330"/>
      <c r="AA269" s="330"/>
      <c r="AB269" s="330"/>
      <c r="AC269" s="331"/>
    </row>
    <row r="270" spans="1:29" ht="17.25" hidden="1" customHeight="1">
      <c r="A270" s="333"/>
      <c r="B270" s="322"/>
      <c r="C270" s="322"/>
      <c r="D270" s="322"/>
      <c r="E270" s="328"/>
      <c r="F270" s="329"/>
      <c r="G270" s="340"/>
      <c r="H270" s="326"/>
      <c r="I270" s="329"/>
      <c r="J270" s="324" t="s">
        <v>370</v>
      </c>
      <c r="K270" s="215"/>
      <c r="L270" s="216"/>
      <c r="M270" s="217"/>
      <c r="N270" s="227"/>
      <c r="O270" s="215"/>
      <c r="P270" s="379"/>
      <c r="Q270" s="379"/>
      <c r="R270" s="379"/>
      <c r="S270" s="379"/>
      <c r="T270" s="379"/>
      <c r="U270" s="379"/>
      <c r="V270" s="379"/>
      <c r="W270" s="379"/>
      <c r="X270" s="379"/>
      <c r="Y270" s="379"/>
      <c r="Z270" s="330"/>
      <c r="AA270" s="330"/>
      <c r="AB270" s="330"/>
      <c r="AC270" s="331"/>
    </row>
    <row r="271" spans="1:29" ht="17.25" hidden="1" customHeight="1">
      <c r="A271" s="333"/>
      <c r="B271" s="322"/>
      <c r="C271" s="322"/>
      <c r="D271" s="322"/>
      <c r="E271" s="328"/>
      <c r="F271" s="329"/>
      <c r="G271" s="340"/>
      <c r="H271" s="326"/>
      <c r="I271" s="329"/>
      <c r="J271" s="324"/>
      <c r="K271" s="215"/>
      <c r="L271" s="216"/>
      <c r="M271" s="217"/>
      <c r="N271" s="227"/>
      <c r="O271" s="215"/>
      <c r="P271" s="379"/>
      <c r="Q271" s="379"/>
      <c r="R271" s="379"/>
      <c r="S271" s="379"/>
      <c r="T271" s="379"/>
      <c r="U271" s="379"/>
      <c r="V271" s="379"/>
      <c r="W271" s="379"/>
      <c r="X271" s="379"/>
      <c r="Y271" s="379"/>
      <c r="Z271" s="330"/>
      <c r="AA271" s="330"/>
      <c r="AB271" s="330"/>
      <c r="AC271" s="331"/>
    </row>
    <row r="272" spans="1:29" ht="17.25" hidden="1" customHeight="1">
      <c r="A272" s="333"/>
      <c r="B272" s="322"/>
      <c r="C272" s="322"/>
      <c r="D272" s="322"/>
      <c r="E272" s="328"/>
      <c r="F272" s="329"/>
      <c r="G272" s="340"/>
      <c r="H272" s="326"/>
      <c r="I272" s="329"/>
      <c r="J272" s="324"/>
      <c r="K272" s="215"/>
      <c r="L272" s="216"/>
      <c r="M272" s="217"/>
      <c r="N272" s="227"/>
      <c r="O272" s="215"/>
      <c r="P272" s="379"/>
      <c r="Q272" s="379"/>
      <c r="R272" s="379"/>
      <c r="S272" s="379"/>
      <c r="T272" s="379"/>
      <c r="U272" s="379"/>
      <c r="V272" s="379"/>
      <c r="W272" s="379"/>
      <c r="X272" s="379"/>
      <c r="Y272" s="379"/>
      <c r="Z272" s="330"/>
      <c r="AA272" s="330"/>
      <c r="AB272" s="330"/>
      <c r="AC272" s="331"/>
    </row>
    <row r="273" spans="1:29" ht="17.25" hidden="1" customHeight="1">
      <c r="A273" s="333"/>
      <c r="B273" s="322"/>
      <c r="C273" s="322"/>
      <c r="D273" s="322"/>
      <c r="E273" s="328"/>
      <c r="F273" s="329"/>
      <c r="G273" s="340"/>
      <c r="H273" s="326"/>
      <c r="I273" s="329"/>
      <c r="J273" s="324"/>
      <c r="K273" s="215"/>
      <c r="L273" s="216"/>
      <c r="M273" s="217"/>
      <c r="N273" s="227"/>
      <c r="O273" s="215"/>
      <c r="P273" s="379"/>
      <c r="Q273" s="379"/>
      <c r="R273" s="379"/>
      <c r="S273" s="379"/>
      <c r="T273" s="379"/>
      <c r="U273" s="379"/>
      <c r="V273" s="379"/>
      <c r="W273" s="379"/>
      <c r="X273" s="379"/>
      <c r="Y273" s="379"/>
      <c r="Z273" s="330"/>
      <c r="AA273" s="330"/>
      <c r="AB273" s="330"/>
      <c r="AC273" s="331"/>
    </row>
    <row r="274" spans="1:29" ht="17.25" hidden="1" customHeight="1">
      <c r="A274" s="333"/>
      <c r="B274" s="322"/>
      <c r="C274" s="322"/>
      <c r="D274" s="322"/>
      <c r="E274" s="328"/>
      <c r="F274" s="329"/>
      <c r="G274" s="340"/>
      <c r="H274" s="326"/>
      <c r="I274" s="329"/>
      <c r="J274" s="324"/>
      <c r="K274" s="215"/>
      <c r="L274" s="216"/>
      <c r="M274" s="217"/>
      <c r="N274" s="227"/>
      <c r="O274" s="215"/>
      <c r="P274" s="379"/>
      <c r="Q274" s="379"/>
      <c r="R274" s="379"/>
      <c r="S274" s="379"/>
      <c r="T274" s="379"/>
      <c r="U274" s="379"/>
      <c r="V274" s="379"/>
      <c r="W274" s="379"/>
      <c r="X274" s="379"/>
      <c r="Y274" s="379"/>
      <c r="Z274" s="330"/>
      <c r="AA274" s="330"/>
      <c r="AB274" s="330"/>
      <c r="AC274" s="331"/>
    </row>
    <row r="275" spans="1:29" ht="17.25" hidden="1" customHeight="1">
      <c r="A275" s="333"/>
      <c r="B275" s="322"/>
      <c r="C275" s="322"/>
      <c r="D275" s="322"/>
      <c r="E275" s="328"/>
      <c r="F275" s="329"/>
      <c r="G275" s="340"/>
      <c r="H275" s="326"/>
      <c r="I275" s="329"/>
      <c r="J275" s="324"/>
      <c r="K275" s="215"/>
      <c r="L275" s="216"/>
      <c r="M275" s="217"/>
      <c r="N275" s="227"/>
      <c r="O275" s="215"/>
      <c r="P275" s="379"/>
      <c r="Q275" s="379"/>
      <c r="R275" s="379"/>
      <c r="S275" s="379"/>
      <c r="T275" s="379"/>
      <c r="U275" s="379"/>
      <c r="V275" s="379"/>
      <c r="W275" s="379"/>
      <c r="X275" s="379"/>
      <c r="Y275" s="379"/>
      <c r="Z275" s="330"/>
      <c r="AA275" s="330"/>
      <c r="AB275" s="330"/>
      <c r="AC275" s="331"/>
    </row>
    <row r="276" spans="1:29" ht="15.75" customHeight="1">
      <c r="A276" s="333"/>
      <c r="B276" s="323"/>
      <c r="C276" s="323"/>
      <c r="D276" s="323"/>
      <c r="E276" s="328"/>
      <c r="F276" s="329"/>
      <c r="G276" s="340"/>
      <c r="H276" s="327"/>
      <c r="I276" s="329"/>
      <c r="J276" s="324"/>
      <c r="K276" s="215"/>
      <c r="L276" s="215"/>
      <c r="M276" s="227"/>
      <c r="N276" s="227"/>
      <c r="O276" s="215"/>
      <c r="P276" s="379"/>
      <c r="Q276" s="379"/>
      <c r="R276" s="379"/>
      <c r="S276" s="379"/>
      <c r="T276" s="379"/>
      <c r="U276" s="379"/>
      <c r="V276" s="379"/>
      <c r="W276" s="379"/>
      <c r="X276" s="379"/>
      <c r="Y276" s="379"/>
      <c r="Z276" s="330"/>
      <c r="AA276" s="330"/>
      <c r="AB276" s="330"/>
      <c r="AC276" s="331"/>
    </row>
    <row r="277" spans="1:29" ht="17.25" customHeight="1">
      <c r="A277" s="333">
        <v>33600000</v>
      </c>
      <c r="B277" s="321" t="s">
        <v>489</v>
      </c>
      <c r="C277" s="321" t="s">
        <v>490</v>
      </c>
      <c r="D277" s="321" t="s">
        <v>644</v>
      </c>
      <c r="E277" s="328" t="s">
        <v>643</v>
      </c>
      <c r="F277" s="329" t="s">
        <v>584</v>
      </c>
      <c r="G277" s="340">
        <v>1224.9000000000001</v>
      </c>
      <c r="H277" s="325" t="s">
        <v>555</v>
      </c>
      <c r="I277" s="329" t="s">
        <v>493</v>
      </c>
      <c r="J277" s="324" t="s">
        <v>281</v>
      </c>
      <c r="K277" s="215" t="s">
        <v>856</v>
      </c>
      <c r="L277" s="216" t="s">
        <v>581</v>
      </c>
      <c r="M277" s="217">
        <v>25.12</v>
      </c>
      <c r="N277" s="227">
        <v>25.12</v>
      </c>
      <c r="O277" s="215" t="s">
        <v>603</v>
      </c>
      <c r="P277" s="379">
        <f>SUM(M277:M278)</f>
        <v>37.68</v>
      </c>
      <c r="Q277" s="379">
        <f>SUM(N277:N278)</f>
        <v>37.68</v>
      </c>
      <c r="R277" s="379">
        <f>SUM(M279:M285)</f>
        <v>310.95</v>
      </c>
      <c r="S277" s="379">
        <f>SUM(N279:N285)</f>
        <v>310.95</v>
      </c>
      <c r="T277" s="379">
        <f>SUM(M286:M287)</f>
        <v>0</v>
      </c>
      <c r="U277" s="379">
        <f>SUM(N286:N287)</f>
        <v>0</v>
      </c>
      <c r="V277" s="379">
        <f>SUM(M288:M294)</f>
        <v>0</v>
      </c>
      <c r="W277" s="379">
        <f>SUM(N288:N294)</f>
        <v>0</v>
      </c>
      <c r="X277" s="379">
        <f>P277+R277+T277+V277</f>
        <v>348.63</v>
      </c>
      <c r="Y277" s="379">
        <f>Q277+S277+U277+W277</f>
        <v>348.63</v>
      </c>
      <c r="Z277" s="330">
        <f>G277-X277</f>
        <v>876.2700000000001</v>
      </c>
      <c r="AA277" s="330">
        <f>G277-Y277</f>
        <v>876.2700000000001</v>
      </c>
      <c r="AB277" s="330">
        <f>X277*100/G277</f>
        <v>28.461915258388437</v>
      </c>
      <c r="AC277" s="331"/>
    </row>
    <row r="278" spans="1:29" ht="17.25" customHeight="1">
      <c r="A278" s="333"/>
      <c r="B278" s="322"/>
      <c r="C278" s="322"/>
      <c r="D278" s="322"/>
      <c r="E278" s="328"/>
      <c r="F278" s="329"/>
      <c r="G278" s="340"/>
      <c r="H278" s="326"/>
      <c r="I278" s="329"/>
      <c r="J278" s="324"/>
      <c r="K278" s="215" t="s">
        <v>874</v>
      </c>
      <c r="L278" s="216" t="s">
        <v>702</v>
      </c>
      <c r="M278" s="217">
        <v>12.56</v>
      </c>
      <c r="N278" s="217">
        <v>12.56</v>
      </c>
      <c r="O278" s="216" t="s">
        <v>732</v>
      </c>
      <c r="P278" s="379"/>
      <c r="Q278" s="379"/>
      <c r="R278" s="379"/>
      <c r="S278" s="379"/>
      <c r="T278" s="379"/>
      <c r="U278" s="379"/>
      <c r="V278" s="379"/>
      <c r="W278" s="379"/>
      <c r="X278" s="379"/>
      <c r="Y278" s="379"/>
      <c r="Z278" s="330"/>
      <c r="AA278" s="330"/>
      <c r="AB278" s="330"/>
      <c r="AC278" s="331"/>
    </row>
    <row r="279" spans="1:29" ht="17.25" customHeight="1">
      <c r="A279" s="333"/>
      <c r="B279" s="322"/>
      <c r="C279" s="322"/>
      <c r="D279" s="322"/>
      <c r="E279" s="328"/>
      <c r="F279" s="329"/>
      <c r="G279" s="340"/>
      <c r="H279" s="326"/>
      <c r="I279" s="329"/>
      <c r="J279" s="324" t="s">
        <v>369</v>
      </c>
      <c r="K279" s="215" t="s">
        <v>1076</v>
      </c>
      <c r="L279" s="216" t="s">
        <v>1077</v>
      </c>
      <c r="M279" s="217">
        <v>248.15</v>
      </c>
      <c r="N279" s="217">
        <v>248.15</v>
      </c>
      <c r="O279" s="215" t="s">
        <v>1073</v>
      </c>
      <c r="P279" s="379"/>
      <c r="Q279" s="379"/>
      <c r="R279" s="379"/>
      <c r="S279" s="379"/>
      <c r="T279" s="379"/>
      <c r="U279" s="379"/>
      <c r="V279" s="379"/>
      <c r="W279" s="379"/>
      <c r="X279" s="379"/>
      <c r="Y279" s="379"/>
      <c r="Z279" s="330"/>
      <c r="AA279" s="330"/>
      <c r="AB279" s="330"/>
      <c r="AC279" s="331"/>
    </row>
    <row r="280" spans="1:29" ht="17.25" customHeight="1">
      <c r="A280" s="333"/>
      <c r="B280" s="322"/>
      <c r="C280" s="322"/>
      <c r="D280" s="322"/>
      <c r="E280" s="328"/>
      <c r="F280" s="329"/>
      <c r="G280" s="340"/>
      <c r="H280" s="326"/>
      <c r="I280" s="329"/>
      <c r="J280" s="324"/>
      <c r="K280" s="215" t="s">
        <v>1263</v>
      </c>
      <c r="L280" s="216" t="s">
        <v>1180</v>
      </c>
      <c r="M280" s="217">
        <v>37.68</v>
      </c>
      <c r="N280" s="217">
        <v>37.68</v>
      </c>
      <c r="O280" s="215" t="s">
        <v>1249</v>
      </c>
      <c r="P280" s="379"/>
      <c r="Q280" s="379"/>
      <c r="R280" s="379"/>
      <c r="S280" s="379"/>
      <c r="T280" s="379"/>
      <c r="U280" s="379"/>
      <c r="V280" s="379"/>
      <c r="W280" s="379"/>
      <c r="X280" s="379"/>
      <c r="Y280" s="379"/>
      <c r="Z280" s="330"/>
      <c r="AA280" s="330"/>
      <c r="AB280" s="330"/>
      <c r="AC280" s="331"/>
    </row>
    <row r="281" spans="1:29" ht="17.25" customHeight="1">
      <c r="A281" s="333"/>
      <c r="B281" s="322"/>
      <c r="C281" s="322"/>
      <c r="D281" s="322"/>
      <c r="E281" s="328"/>
      <c r="F281" s="329"/>
      <c r="G281" s="340"/>
      <c r="H281" s="326"/>
      <c r="I281" s="329"/>
      <c r="J281" s="324"/>
      <c r="K281" s="215" t="s">
        <v>2058</v>
      </c>
      <c r="L281" s="216" t="s">
        <v>1988</v>
      </c>
      <c r="M281" s="217">
        <v>25.12</v>
      </c>
      <c r="N281" s="217">
        <v>25.12</v>
      </c>
      <c r="O281" s="215" t="s">
        <v>2034</v>
      </c>
      <c r="P281" s="379"/>
      <c r="Q281" s="379"/>
      <c r="R281" s="379"/>
      <c r="S281" s="379"/>
      <c r="T281" s="379"/>
      <c r="U281" s="379"/>
      <c r="V281" s="379"/>
      <c r="W281" s="379"/>
      <c r="X281" s="379"/>
      <c r="Y281" s="379"/>
      <c r="Z281" s="330"/>
      <c r="AA281" s="330"/>
      <c r="AB281" s="330"/>
      <c r="AC281" s="331"/>
    </row>
    <row r="282" spans="1:29" ht="17.25" customHeight="1">
      <c r="A282" s="333"/>
      <c r="B282" s="322"/>
      <c r="C282" s="322"/>
      <c r="D282" s="322"/>
      <c r="E282" s="328"/>
      <c r="F282" s="329"/>
      <c r="G282" s="340"/>
      <c r="H282" s="326"/>
      <c r="I282" s="329"/>
      <c r="J282" s="324"/>
      <c r="K282" s="215"/>
      <c r="L282" s="216"/>
      <c r="M282" s="217"/>
      <c r="N282" s="217"/>
      <c r="O282" s="215"/>
      <c r="P282" s="379"/>
      <c r="Q282" s="379"/>
      <c r="R282" s="379"/>
      <c r="S282" s="379"/>
      <c r="T282" s="379"/>
      <c r="U282" s="379"/>
      <c r="V282" s="379"/>
      <c r="W282" s="379"/>
      <c r="X282" s="379"/>
      <c r="Y282" s="379"/>
      <c r="Z282" s="330"/>
      <c r="AA282" s="330"/>
      <c r="AB282" s="330"/>
      <c r="AC282" s="331"/>
    </row>
    <row r="283" spans="1:29" ht="17.25" customHeight="1">
      <c r="A283" s="333"/>
      <c r="B283" s="322"/>
      <c r="C283" s="322"/>
      <c r="D283" s="322"/>
      <c r="E283" s="328"/>
      <c r="F283" s="329"/>
      <c r="G283" s="340"/>
      <c r="H283" s="326"/>
      <c r="I283" s="329"/>
      <c r="J283" s="324"/>
      <c r="K283" s="215"/>
      <c r="L283" s="216"/>
      <c r="M283" s="217"/>
      <c r="N283" s="217"/>
      <c r="O283" s="215"/>
      <c r="P283" s="379"/>
      <c r="Q283" s="379"/>
      <c r="R283" s="379"/>
      <c r="S283" s="379"/>
      <c r="T283" s="379"/>
      <c r="U283" s="379"/>
      <c r="V283" s="379"/>
      <c r="W283" s="379"/>
      <c r="X283" s="379"/>
      <c r="Y283" s="379"/>
      <c r="Z283" s="330"/>
      <c r="AA283" s="330"/>
      <c r="AB283" s="330"/>
      <c r="AC283" s="331"/>
    </row>
    <row r="284" spans="1:29" ht="6.75" customHeight="1">
      <c r="A284" s="333"/>
      <c r="B284" s="322"/>
      <c r="C284" s="322"/>
      <c r="D284" s="322"/>
      <c r="E284" s="328"/>
      <c r="F284" s="329"/>
      <c r="G284" s="340"/>
      <c r="H284" s="326"/>
      <c r="I284" s="329"/>
      <c r="J284" s="324"/>
      <c r="K284" s="215"/>
      <c r="L284" s="216"/>
      <c r="M284" s="217"/>
      <c r="N284" s="217"/>
      <c r="O284" s="215"/>
      <c r="P284" s="379"/>
      <c r="Q284" s="379"/>
      <c r="R284" s="379"/>
      <c r="S284" s="379"/>
      <c r="T284" s="379"/>
      <c r="U284" s="379"/>
      <c r="V284" s="379"/>
      <c r="W284" s="379"/>
      <c r="X284" s="379"/>
      <c r="Y284" s="379"/>
      <c r="Z284" s="330"/>
      <c r="AA284" s="330"/>
      <c r="AB284" s="330"/>
      <c r="AC284" s="331"/>
    </row>
    <row r="285" spans="1:29" ht="17.25" hidden="1" customHeight="1">
      <c r="A285" s="333"/>
      <c r="B285" s="322"/>
      <c r="C285" s="322"/>
      <c r="D285" s="322"/>
      <c r="E285" s="328"/>
      <c r="F285" s="329"/>
      <c r="G285" s="340"/>
      <c r="H285" s="326"/>
      <c r="I285" s="329"/>
      <c r="J285" s="324"/>
      <c r="K285" s="215"/>
      <c r="L285" s="216"/>
      <c r="M285" s="217"/>
      <c r="N285" s="217"/>
      <c r="O285" s="215"/>
      <c r="P285" s="379"/>
      <c r="Q285" s="379"/>
      <c r="R285" s="379"/>
      <c r="S285" s="379"/>
      <c r="T285" s="379"/>
      <c r="U285" s="379"/>
      <c r="V285" s="379"/>
      <c r="W285" s="379"/>
      <c r="X285" s="379"/>
      <c r="Y285" s="379"/>
      <c r="Z285" s="330"/>
      <c r="AA285" s="330"/>
      <c r="AB285" s="330"/>
      <c r="AC285" s="331"/>
    </row>
    <row r="286" spans="1:29" ht="17.25" hidden="1" customHeight="1">
      <c r="A286" s="333"/>
      <c r="B286" s="322"/>
      <c r="C286" s="322"/>
      <c r="D286" s="322"/>
      <c r="E286" s="328"/>
      <c r="F286" s="329"/>
      <c r="G286" s="340"/>
      <c r="H286" s="326"/>
      <c r="I286" s="329"/>
      <c r="J286" s="324" t="s">
        <v>289</v>
      </c>
      <c r="K286" s="215"/>
      <c r="L286" s="216"/>
      <c r="M286" s="217"/>
      <c r="N286" s="227"/>
      <c r="O286" s="215"/>
      <c r="P286" s="379"/>
      <c r="Q286" s="379"/>
      <c r="R286" s="379"/>
      <c r="S286" s="379"/>
      <c r="T286" s="379"/>
      <c r="U286" s="379"/>
      <c r="V286" s="379"/>
      <c r="W286" s="379"/>
      <c r="X286" s="379"/>
      <c r="Y286" s="379"/>
      <c r="Z286" s="330"/>
      <c r="AA286" s="330"/>
      <c r="AB286" s="330"/>
      <c r="AC286" s="331"/>
    </row>
    <row r="287" spans="1:29" ht="17.25" hidden="1" customHeight="1">
      <c r="A287" s="333"/>
      <c r="B287" s="322"/>
      <c r="C287" s="322"/>
      <c r="D287" s="322"/>
      <c r="E287" s="328"/>
      <c r="F287" s="329"/>
      <c r="G287" s="340"/>
      <c r="H287" s="326"/>
      <c r="I287" s="329"/>
      <c r="J287" s="324"/>
      <c r="K287" s="215"/>
      <c r="L287" s="216"/>
      <c r="M287" s="217"/>
      <c r="N287" s="217"/>
      <c r="O287" s="215"/>
      <c r="P287" s="379"/>
      <c r="Q287" s="379"/>
      <c r="R287" s="379"/>
      <c r="S287" s="379"/>
      <c r="T287" s="379"/>
      <c r="U287" s="379"/>
      <c r="V287" s="379"/>
      <c r="W287" s="379"/>
      <c r="X287" s="379"/>
      <c r="Y287" s="379"/>
      <c r="Z287" s="330"/>
      <c r="AA287" s="330"/>
      <c r="AB287" s="330"/>
      <c r="AC287" s="331"/>
    </row>
    <row r="288" spans="1:29" ht="17.25" hidden="1" customHeight="1">
      <c r="A288" s="333"/>
      <c r="B288" s="322"/>
      <c r="C288" s="322"/>
      <c r="D288" s="322"/>
      <c r="E288" s="328"/>
      <c r="F288" s="329"/>
      <c r="G288" s="340"/>
      <c r="H288" s="326"/>
      <c r="I288" s="329"/>
      <c r="J288" s="324" t="s">
        <v>370</v>
      </c>
      <c r="K288" s="215"/>
      <c r="L288" s="216"/>
      <c r="M288" s="217"/>
      <c r="N288" s="227"/>
      <c r="O288" s="215"/>
      <c r="P288" s="379"/>
      <c r="Q288" s="379"/>
      <c r="R288" s="379"/>
      <c r="S288" s="379"/>
      <c r="T288" s="379"/>
      <c r="U288" s="379"/>
      <c r="V288" s="379"/>
      <c r="W288" s="379"/>
      <c r="X288" s="379"/>
      <c r="Y288" s="379"/>
      <c r="Z288" s="330"/>
      <c r="AA288" s="330"/>
      <c r="AB288" s="330"/>
      <c r="AC288" s="331"/>
    </row>
    <row r="289" spans="1:29" ht="17.25" hidden="1" customHeight="1">
      <c r="A289" s="333"/>
      <c r="B289" s="322"/>
      <c r="C289" s="322"/>
      <c r="D289" s="322"/>
      <c r="E289" s="328"/>
      <c r="F289" s="329"/>
      <c r="G289" s="340"/>
      <c r="H289" s="326"/>
      <c r="I289" s="329"/>
      <c r="J289" s="324"/>
      <c r="K289" s="215"/>
      <c r="L289" s="216"/>
      <c r="M289" s="217"/>
      <c r="N289" s="227"/>
      <c r="O289" s="215"/>
      <c r="P289" s="379"/>
      <c r="Q289" s="379"/>
      <c r="R289" s="379"/>
      <c r="S289" s="379"/>
      <c r="T289" s="379"/>
      <c r="U289" s="379"/>
      <c r="V289" s="379"/>
      <c r="W289" s="379"/>
      <c r="X289" s="379"/>
      <c r="Y289" s="379"/>
      <c r="Z289" s="330"/>
      <c r="AA289" s="330"/>
      <c r="AB289" s="330"/>
      <c r="AC289" s="331"/>
    </row>
    <row r="290" spans="1:29" ht="17.25" hidden="1" customHeight="1">
      <c r="A290" s="333"/>
      <c r="B290" s="322"/>
      <c r="C290" s="322"/>
      <c r="D290" s="322"/>
      <c r="E290" s="328"/>
      <c r="F290" s="329"/>
      <c r="G290" s="340"/>
      <c r="H290" s="326"/>
      <c r="I290" s="329"/>
      <c r="J290" s="324"/>
      <c r="K290" s="215"/>
      <c r="L290" s="216"/>
      <c r="M290" s="217"/>
      <c r="N290" s="227"/>
      <c r="O290" s="215"/>
      <c r="P290" s="379"/>
      <c r="Q290" s="379"/>
      <c r="R290" s="379"/>
      <c r="S290" s="379"/>
      <c r="T290" s="379"/>
      <c r="U290" s="379"/>
      <c r="V290" s="379"/>
      <c r="W290" s="379"/>
      <c r="X290" s="379"/>
      <c r="Y290" s="379"/>
      <c r="Z290" s="330"/>
      <c r="AA290" s="330"/>
      <c r="AB290" s="330"/>
      <c r="AC290" s="331"/>
    </row>
    <row r="291" spans="1:29" ht="17.25" hidden="1" customHeight="1">
      <c r="A291" s="333"/>
      <c r="B291" s="322"/>
      <c r="C291" s="322"/>
      <c r="D291" s="322"/>
      <c r="E291" s="328"/>
      <c r="F291" s="329"/>
      <c r="G291" s="340"/>
      <c r="H291" s="326"/>
      <c r="I291" s="329"/>
      <c r="J291" s="324"/>
      <c r="K291" s="215"/>
      <c r="L291" s="216"/>
      <c r="M291" s="217"/>
      <c r="N291" s="227"/>
      <c r="O291" s="215"/>
      <c r="P291" s="379"/>
      <c r="Q291" s="379"/>
      <c r="R291" s="379"/>
      <c r="S291" s="379"/>
      <c r="T291" s="379"/>
      <c r="U291" s="379"/>
      <c r="V291" s="379"/>
      <c r="W291" s="379"/>
      <c r="X291" s="379"/>
      <c r="Y291" s="379"/>
      <c r="Z291" s="330"/>
      <c r="AA291" s="330"/>
      <c r="AB291" s="330"/>
      <c r="AC291" s="331"/>
    </row>
    <row r="292" spans="1:29" ht="17.25" hidden="1" customHeight="1">
      <c r="A292" s="333"/>
      <c r="B292" s="322"/>
      <c r="C292" s="322"/>
      <c r="D292" s="322"/>
      <c r="E292" s="328"/>
      <c r="F292" s="329"/>
      <c r="G292" s="340"/>
      <c r="H292" s="326"/>
      <c r="I292" s="329"/>
      <c r="J292" s="324"/>
      <c r="K292" s="215"/>
      <c r="L292" s="216"/>
      <c r="M292" s="217"/>
      <c r="N292" s="227"/>
      <c r="O292" s="215"/>
      <c r="P292" s="379"/>
      <c r="Q292" s="379"/>
      <c r="R292" s="379"/>
      <c r="S292" s="379"/>
      <c r="T292" s="379"/>
      <c r="U292" s="379"/>
      <c r="V292" s="379"/>
      <c r="W292" s="379"/>
      <c r="X292" s="379"/>
      <c r="Y292" s="379"/>
      <c r="Z292" s="330"/>
      <c r="AA292" s="330"/>
      <c r="AB292" s="330"/>
      <c r="AC292" s="331"/>
    </row>
    <row r="293" spans="1:29" ht="17.25" hidden="1" customHeight="1">
      <c r="A293" s="333"/>
      <c r="B293" s="322"/>
      <c r="C293" s="322"/>
      <c r="D293" s="322"/>
      <c r="E293" s="328"/>
      <c r="F293" s="329"/>
      <c r="G293" s="340"/>
      <c r="H293" s="326"/>
      <c r="I293" s="329"/>
      <c r="J293" s="324"/>
      <c r="K293" s="215"/>
      <c r="L293" s="216"/>
      <c r="M293" s="217"/>
      <c r="N293" s="227"/>
      <c r="O293" s="215"/>
      <c r="P293" s="379"/>
      <c r="Q293" s="379"/>
      <c r="R293" s="379"/>
      <c r="S293" s="379"/>
      <c r="T293" s="379"/>
      <c r="U293" s="379"/>
      <c r="V293" s="379"/>
      <c r="W293" s="379"/>
      <c r="X293" s="379"/>
      <c r="Y293" s="379"/>
      <c r="Z293" s="330"/>
      <c r="AA293" s="330"/>
      <c r="AB293" s="330"/>
      <c r="AC293" s="331"/>
    </row>
    <row r="294" spans="1:29" ht="25.5" customHeight="1">
      <c r="A294" s="333"/>
      <c r="B294" s="323"/>
      <c r="C294" s="323"/>
      <c r="D294" s="323"/>
      <c r="E294" s="328"/>
      <c r="F294" s="329"/>
      <c r="G294" s="340"/>
      <c r="H294" s="327"/>
      <c r="I294" s="329"/>
      <c r="J294" s="324"/>
      <c r="K294" s="215"/>
      <c r="L294" s="215"/>
      <c r="M294" s="227"/>
      <c r="N294" s="227"/>
      <c r="O294" s="215"/>
      <c r="P294" s="379"/>
      <c r="Q294" s="379"/>
      <c r="R294" s="379"/>
      <c r="S294" s="379"/>
      <c r="T294" s="379"/>
      <c r="U294" s="379"/>
      <c r="V294" s="379"/>
      <c r="W294" s="379"/>
      <c r="X294" s="379"/>
      <c r="Y294" s="379"/>
      <c r="Z294" s="330"/>
      <c r="AA294" s="330"/>
      <c r="AB294" s="330"/>
      <c r="AC294" s="331"/>
    </row>
    <row r="295" spans="1:29" ht="17.25" customHeight="1">
      <c r="A295" s="333">
        <v>33600000</v>
      </c>
      <c r="B295" s="321" t="s">
        <v>489</v>
      </c>
      <c r="C295" s="321" t="s">
        <v>490</v>
      </c>
      <c r="D295" s="321" t="s">
        <v>646</v>
      </c>
      <c r="E295" s="328" t="s">
        <v>645</v>
      </c>
      <c r="F295" s="329" t="s">
        <v>584</v>
      </c>
      <c r="G295" s="340">
        <v>2663.7</v>
      </c>
      <c r="H295" s="325" t="s">
        <v>555</v>
      </c>
      <c r="I295" s="329" t="s">
        <v>493</v>
      </c>
      <c r="J295" s="324" t="s">
        <v>281</v>
      </c>
      <c r="K295" s="215"/>
      <c r="L295" s="216"/>
      <c r="M295" s="217"/>
      <c r="N295" s="227"/>
      <c r="O295" s="215"/>
      <c r="P295" s="379">
        <f>SUM(M295:M296)</f>
        <v>0</v>
      </c>
      <c r="Q295" s="379">
        <f>SUM(N295:N296)</f>
        <v>0</v>
      </c>
      <c r="R295" s="379">
        <f>SUM(M297:M303)</f>
        <v>260.90999999999997</v>
      </c>
      <c r="S295" s="379">
        <f>SUM(N297:N303)</f>
        <v>260.90999999999997</v>
      </c>
      <c r="T295" s="379">
        <f>SUM(M304:M308)</f>
        <v>595.25</v>
      </c>
      <c r="U295" s="379">
        <f>SUM(N304:N308)</f>
        <v>595.25</v>
      </c>
      <c r="V295" s="379">
        <f>SUM(M309:M310)</f>
        <v>0</v>
      </c>
      <c r="W295" s="379">
        <f>SUM(N309:N310)</f>
        <v>0</v>
      </c>
      <c r="X295" s="379">
        <f>P295+R295+T295+V295</f>
        <v>856.16</v>
      </c>
      <c r="Y295" s="379">
        <f>Q295+S295+U295+W295</f>
        <v>856.16</v>
      </c>
      <c r="Z295" s="330">
        <f>G295-X295</f>
        <v>1807.54</v>
      </c>
      <c r="AA295" s="330">
        <f>G295-Y295</f>
        <v>1807.54</v>
      </c>
      <c r="AB295" s="330">
        <f>X295*100/G295</f>
        <v>32.141757705447311</v>
      </c>
      <c r="AC295" s="331"/>
    </row>
    <row r="296" spans="1:29" ht="17.25" customHeight="1">
      <c r="A296" s="333"/>
      <c r="B296" s="322"/>
      <c r="C296" s="322"/>
      <c r="D296" s="322"/>
      <c r="E296" s="328"/>
      <c r="F296" s="329"/>
      <c r="G296" s="340"/>
      <c r="H296" s="326"/>
      <c r="I296" s="329"/>
      <c r="J296" s="324"/>
      <c r="K296" s="215"/>
      <c r="L296" s="216"/>
      <c r="M296" s="217"/>
      <c r="N296" s="217"/>
      <c r="O296" s="216"/>
      <c r="P296" s="379"/>
      <c r="Q296" s="379"/>
      <c r="R296" s="379"/>
      <c r="S296" s="379"/>
      <c r="T296" s="379"/>
      <c r="U296" s="379"/>
      <c r="V296" s="379"/>
      <c r="W296" s="379"/>
      <c r="X296" s="379"/>
      <c r="Y296" s="379"/>
      <c r="Z296" s="330"/>
      <c r="AA296" s="330"/>
      <c r="AB296" s="330"/>
      <c r="AC296" s="331"/>
    </row>
    <row r="297" spans="1:29" ht="17.25" customHeight="1">
      <c r="A297" s="333"/>
      <c r="B297" s="322"/>
      <c r="C297" s="322"/>
      <c r="D297" s="322"/>
      <c r="E297" s="328"/>
      <c r="F297" s="329"/>
      <c r="G297" s="340"/>
      <c r="H297" s="326"/>
      <c r="I297" s="329"/>
      <c r="J297" s="324" t="s">
        <v>369</v>
      </c>
      <c r="K297" s="215" t="s">
        <v>1023</v>
      </c>
      <c r="L297" s="216" t="s">
        <v>745</v>
      </c>
      <c r="M297" s="217">
        <v>43.75</v>
      </c>
      <c r="N297" s="217">
        <v>43.75</v>
      </c>
      <c r="O297" s="215" t="s">
        <v>905</v>
      </c>
      <c r="P297" s="379"/>
      <c r="Q297" s="379"/>
      <c r="R297" s="379"/>
      <c r="S297" s="379"/>
      <c r="T297" s="379"/>
      <c r="U297" s="379"/>
      <c r="V297" s="379"/>
      <c r="W297" s="379"/>
      <c r="X297" s="379"/>
      <c r="Y297" s="379"/>
      <c r="Z297" s="330"/>
      <c r="AA297" s="330"/>
      <c r="AB297" s="330"/>
      <c r="AC297" s="331"/>
    </row>
    <row r="298" spans="1:29" ht="17.25" customHeight="1">
      <c r="A298" s="333"/>
      <c r="B298" s="322"/>
      <c r="C298" s="322"/>
      <c r="D298" s="322"/>
      <c r="E298" s="328"/>
      <c r="F298" s="329"/>
      <c r="G298" s="340"/>
      <c r="H298" s="326"/>
      <c r="I298" s="329"/>
      <c r="J298" s="324"/>
      <c r="K298" s="215" t="s">
        <v>1454</v>
      </c>
      <c r="L298" s="216" t="s">
        <v>1365</v>
      </c>
      <c r="M298" s="217">
        <v>46.41</v>
      </c>
      <c r="N298" s="217">
        <v>46.41</v>
      </c>
      <c r="O298" s="215" t="s">
        <v>1443</v>
      </c>
      <c r="P298" s="379"/>
      <c r="Q298" s="379"/>
      <c r="R298" s="379"/>
      <c r="S298" s="379"/>
      <c r="T298" s="379"/>
      <c r="U298" s="379"/>
      <c r="V298" s="379"/>
      <c r="W298" s="379"/>
      <c r="X298" s="379"/>
      <c r="Y298" s="379"/>
      <c r="Z298" s="330"/>
      <c r="AA298" s="330"/>
      <c r="AB298" s="330"/>
      <c r="AC298" s="331"/>
    </row>
    <row r="299" spans="1:29" ht="17.25" customHeight="1">
      <c r="A299" s="333"/>
      <c r="B299" s="322"/>
      <c r="C299" s="322"/>
      <c r="D299" s="322"/>
      <c r="E299" s="328"/>
      <c r="F299" s="329"/>
      <c r="G299" s="340"/>
      <c r="H299" s="326"/>
      <c r="I299" s="329"/>
      <c r="J299" s="324"/>
      <c r="K299" s="215" t="s">
        <v>1400</v>
      </c>
      <c r="L299" s="216" t="s">
        <v>1359</v>
      </c>
      <c r="M299" s="217">
        <v>35.64</v>
      </c>
      <c r="N299" s="217">
        <v>35.64</v>
      </c>
      <c r="O299" s="215" t="s">
        <v>1388</v>
      </c>
      <c r="P299" s="379"/>
      <c r="Q299" s="379"/>
      <c r="R299" s="379"/>
      <c r="S299" s="379"/>
      <c r="T299" s="379"/>
      <c r="U299" s="379"/>
      <c r="V299" s="379"/>
      <c r="W299" s="379"/>
      <c r="X299" s="379"/>
      <c r="Y299" s="379"/>
      <c r="Z299" s="330"/>
      <c r="AA299" s="330"/>
      <c r="AB299" s="330"/>
      <c r="AC299" s="331"/>
    </row>
    <row r="300" spans="1:29" ht="17.25" customHeight="1">
      <c r="A300" s="333"/>
      <c r="B300" s="322"/>
      <c r="C300" s="322"/>
      <c r="D300" s="322"/>
      <c r="E300" s="328"/>
      <c r="F300" s="329"/>
      <c r="G300" s="340"/>
      <c r="H300" s="326"/>
      <c r="I300" s="329"/>
      <c r="J300" s="324"/>
      <c r="K300" s="215" t="s">
        <v>1450</v>
      </c>
      <c r="L300" s="216" t="s">
        <v>1368</v>
      </c>
      <c r="M300" s="217">
        <v>53.46</v>
      </c>
      <c r="N300" s="217">
        <v>53.46</v>
      </c>
      <c r="O300" s="215" t="s">
        <v>1443</v>
      </c>
      <c r="P300" s="379"/>
      <c r="Q300" s="379"/>
      <c r="R300" s="379"/>
      <c r="S300" s="379"/>
      <c r="T300" s="379"/>
      <c r="U300" s="379"/>
      <c r="V300" s="379"/>
      <c r="W300" s="379"/>
      <c r="X300" s="379"/>
      <c r="Y300" s="379"/>
      <c r="Z300" s="330"/>
      <c r="AA300" s="330"/>
      <c r="AB300" s="330"/>
      <c r="AC300" s="331"/>
    </row>
    <row r="301" spans="1:29" ht="17.25" customHeight="1">
      <c r="A301" s="333"/>
      <c r="B301" s="322"/>
      <c r="C301" s="322"/>
      <c r="D301" s="322"/>
      <c r="E301" s="328"/>
      <c r="F301" s="329"/>
      <c r="G301" s="340"/>
      <c r="H301" s="326"/>
      <c r="I301" s="329"/>
      <c r="J301" s="324"/>
      <c r="K301" s="215" t="s">
        <v>1538</v>
      </c>
      <c r="L301" s="216" t="s">
        <v>1464</v>
      </c>
      <c r="M301" s="217">
        <v>5.85</v>
      </c>
      <c r="N301" s="217">
        <v>5.85</v>
      </c>
      <c r="O301" s="215" t="s">
        <v>1527</v>
      </c>
      <c r="P301" s="379"/>
      <c r="Q301" s="379"/>
      <c r="R301" s="379"/>
      <c r="S301" s="379"/>
      <c r="T301" s="379"/>
      <c r="U301" s="379"/>
      <c r="V301" s="379"/>
      <c r="W301" s="379"/>
      <c r="X301" s="379"/>
      <c r="Y301" s="379"/>
      <c r="Z301" s="330"/>
      <c r="AA301" s="330"/>
      <c r="AB301" s="330"/>
      <c r="AC301" s="331"/>
    </row>
    <row r="302" spans="1:29" ht="12.75" customHeight="1">
      <c r="A302" s="333"/>
      <c r="B302" s="322"/>
      <c r="C302" s="322"/>
      <c r="D302" s="322"/>
      <c r="E302" s="328"/>
      <c r="F302" s="329"/>
      <c r="G302" s="340"/>
      <c r="H302" s="326"/>
      <c r="I302" s="329"/>
      <c r="J302" s="324"/>
      <c r="K302" s="215" t="s">
        <v>1539</v>
      </c>
      <c r="L302" s="216" t="s">
        <v>1464</v>
      </c>
      <c r="M302" s="217">
        <v>55.5</v>
      </c>
      <c r="N302" s="217">
        <v>55.5</v>
      </c>
      <c r="O302" s="215" t="s">
        <v>1527</v>
      </c>
      <c r="P302" s="379"/>
      <c r="Q302" s="379"/>
      <c r="R302" s="379"/>
      <c r="S302" s="379"/>
      <c r="T302" s="379"/>
      <c r="U302" s="379"/>
      <c r="V302" s="379"/>
      <c r="W302" s="379"/>
      <c r="X302" s="379"/>
      <c r="Y302" s="379"/>
      <c r="Z302" s="330"/>
      <c r="AA302" s="330"/>
      <c r="AB302" s="330"/>
      <c r="AC302" s="331"/>
    </row>
    <row r="303" spans="1:29" ht="17.25" hidden="1" customHeight="1">
      <c r="A303" s="333"/>
      <c r="B303" s="322"/>
      <c r="C303" s="322"/>
      <c r="D303" s="322"/>
      <c r="E303" s="328"/>
      <c r="F303" s="329"/>
      <c r="G303" s="340"/>
      <c r="H303" s="326"/>
      <c r="I303" s="329"/>
      <c r="J303" s="324"/>
      <c r="K303" s="215" t="s">
        <v>1078</v>
      </c>
      <c r="L303" s="216" t="s">
        <v>1077</v>
      </c>
      <c r="M303" s="217">
        <v>20.3</v>
      </c>
      <c r="N303" s="217">
        <v>20.3</v>
      </c>
      <c r="O303" s="215" t="s">
        <v>1073</v>
      </c>
      <c r="P303" s="379"/>
      <c r="Q303" s="379"/>
      <c r="R303" s="379"/>
      <c r="S303" s="379"/>
      <c r="T303" s="379"/>
      <c r="U303" s="379"/>
      <c r="V303" s="379"/>
      <c r="W303" s="379"/>
      <c r="X303" s="379"/>
      <c r="Y303" s="379"/>
      <c r="Z303" s="330"/>
      <c r="AA303" s="330"/>
      <c r="AB303" s="330"/>
      <c r="AC303" s="331"/>
    </row>
    <row r="304" spans="1:29" ht="17.25" hidden="1" customHeight="1">
      <c r="A304" s="333"/>
      <c r="B304" s="322"/>
      <c r="C304" s="322"/>
      <c r="D304" s="322"/>
      <c r="E304" s="328"/>
      <c r="F304" s="329"/>
      <c r="G304" s="340"/>
      <c r="H304" s="326"/>
      <c r="I304" s="329"/>
      <c r="J304" s="324" t="s">
        <v>289</v>
      </c>
      <c r="K304" s="215" t="s">
        <v>1658</v>
      </c>
      <c r="L304" s="216" t="s">
        <v>1633</v>
      </c>
      <c r="M304" s="217">
        <v>33.299999999999997</v>
      </c>
      <c r="N304" s="227">
        <v>33.299999999999997</v>
      </c>
      <c r="O304" s="215" t="s">
        <v>1663</v>
      </c>
      <c r="P304" s="379"/>
      <c r="Q304" s="379"/>
      <c r="R304" s="379"/>
      <c r="S304" s="379"/>
      <c r="T304" s="379"/>
      <c r="U304" s="379"/>
      <c r="V304" s="379"/>
      <c r="W304" s="379"/>
      <c r="X304" s="379"/>
      <c r="Y304" s="379"/>
      <c r="Z304" s="330"/>
      <c r="AA304" s="330"/>
      <c r="AB304" s="330"/>
      <c r="AC304" s="331"/>
    </row>
    <row r="305" spans="1:29" ht="17.25" hidden="1" customHeight="1">
      <c r="A305" s="333"/>
      <c r="B305" s="322"/>
      <c r="C305" s="322"/>
      <c r="D305" s="322"/>
      <c r="E305" s="328"/>
      <c r="F305" s="329"/>
      <c r="G305" s="340"/>
      <c r="H305" s="326"/>
      <c r="I305" s="329"/>
      <c r="J305" s="324"/>
      <c r="K305" s="215" t="s">
        <v>1839</v>
      </c>
      <c r="L305" s="216" t="s">
        <v>1776</v>
      </c>
      <c r="M305" s="217">
        <v>121</v>
      </c>
      <c r="N305" s="227">
        <v>121</v>
      </c>
      <c r="O305" s="215" t="s">
        <v>1805</v>
      </c>
      <c r="P305" s="379"/>
      <c r="Q305" s="379"/>
      <c r="R305" s="379"/>
      <c r="S305" s="379"/>
      <c r="T305" s="379"/>
      <c r="U305" s="379"/>
      <c r="V305" s="379"/>
      <c r="W305" s="379"/>
      <c r="X305" s="379"/>
      <c r="Y305" s="379"/>
      <c r="Z305" s="330"/>
      <c r="AA305" s="330"/>
      <c r="AB305" s="330"/>
      <c r="AC305" s="331"/>
    </row>
    <row r="306" spans="1:29" ht="17.25" hidden="1" customHeight="1">
      <c r="A306" s="333"/>
      <c r="B306" s="322"/>
      <c r="C306" s="322"/>
      <c r="D306" s="322"/>
      <c r="E306" s="328"/>
      <c r="F306" s="329"/>
      <c r="G306" s="340"/>
      <c r="H306" s="326"/>
      <c r="I306" s="329"/>
      <c r="J306" s="324"/>
      <c r="K306" s="215" t="s">
        <v>1906</v>
      </c>
      <c r="L306" s="216" t="s">
        <v>1904</v>
      </c>
      <c r="M306" s="217">
        <v>23.35</v>
      </c>
      <c r="N306" s="227">
        <v>23.35</v>
      </c>
      <c r="O306" s="215" t="s">
        <v>1905</v>
      </c>
      <c r="P306" s="379"/>
      <c r="Q306" s="379"/>
      <c r="R306" s="379"/>
      <c r="S306" s="379"/>
      <c r="T306" s="379"/>
      <c r="U306" s="379"/>
      <c r="V306" s="379"/>
      <c r="W306" s="379"/>
      <c r="X306" s="379"/>
      <c r="Y306" s="379"/>
      <c r="Z306" s="330"/>
      <c r="AA306" s="330"/>
      <c r="AB306" s="330"/>
      <c r="AC306" s="331"/>
    </row>
    <row r="307" spans="1:29" ht="17.25" hidden="1" customHeight="1">
      <c r="A307" s="333"/>
      <c r="B307" s="322"/>
      <c r="C307" s="322"/>
      <c r="D307" s="322"/>
      <c r="E307" s="328"/>
      <c r="F307" s="329"/>
      <c r="G307" s="340"/>
      <c r="H307" s="326"/>
      <c r="I307" s="329"/>
      <c r="J307" s="324"/>
      <c r="K307" s="215" t="s">
        <v>1716</v>
      </c>
      <c r="L307" s="216" t="s">
        <v>1715</v>
      </c>
      <c r="M307" s="217">
        <v>309</v>
      </c>
      <c r="N307" s="227">
        <v>309</v>
      </c>
      <c r="O307" s="215" t="s">
        <v>1671</v>
      </c>
      <c r="P307" s="379"/>
      <c r="Q307" s="379"/>
      <c r="R307" s="379"/>
      <c r="S307" s="379"/>
      <c r="T307" s="379"/>
      <c r="U307" s="379"/>
      <c r="V307" s="379"/>
      <c r="W307" s="379"/>
      <c r="X307" s="379"/>
      <c r="Y307" s="379"/>
      <c r="Z307" s="330"/>
      <c r="AA307" s="330"/>
      <c r="AB307" s="330"/>
      <c r="AC307" s="331"/>
    </row>
    <row r="308" spans="1:29" ht="17.25" hidden="1" customHeight="1">
      <c r="A308" s="333"/>
      <c r="B308" s="322"/>
      <c r="C308" s="322"/>
      <c r="D308" s="322"/>
      <c r="E308" s="328"/>
      <c r="F308" s="329"/>
      <c r="G308" s="340"/>
      <c r="H308" s="326"/>
      <c r="I308" s="329"/>
      <c r="J308" s="324"/>
      <c r="K308" s="215" t="s">
        <v>1661</v>
      </c>
      <c r="L308" s="216" t="s">
        <v>1662</v>
      </c>
      <c r="M308" s="217">
        <v>108.6</v>
      </c>
      <c r="N308" s="217">
        <v>108.6</v>
      </c>
      <c r="O308" s="215" t="s">
        <v>1663</v>
      </c>
      <c r="P308" s="379"/>
      <c r="Q308" s="379"/>
      <c r="R308" s="379"/>
      <c r="S308" s="379"/>
      <c r="T308" s="379"/>
      <c r="U308" s="379"/>
      <c r="V308" s="379"/>
      <c r="W308" s="379"/>
      <c r="X308" s="379"/>
      <c r="Y308" s="379"/>
      <c r="Z308" s="330"/>
      <c r="AA308" s="330"/>
      <c r="AB308" s="330"/>
      <c r="AC308" s="331"/>
    </row>
    <row r="309" spans="1:29" ht="17.25" hidden="1" customHeight="1">
      <c r="A309" s="333"/>
      <c r="B309" s="322"/>
      <c r="C309" s="322"/>
      <c r="D309" s="322"/>
      <c r="E309" s="328"/>
      <c r="F309" s="329"/>
      <c r="G309" s="340"/>
      <c r="H309" s="326"/>
      <c r="I309" s="329"/>
      <c r="J309" s="324" t="s">
        <v>370</v>
      </c>
      <c r="K309" s="215"/>
      <c r="L309" s="216"/>
      <c r="M309" s="217"/>
      <c r="N309" s="227"/>
      <c r="O309" s="215"/>
      <c r="P309" s="379"/>
      <c r="Q309" s="379"/>
      <c r="R309" s="379"/>
      <c r="S309" s="379"/>
      <c r="T309" s="379"/>
      <c r="U309" s="379"/>
      <c r="V309" s="379"/>
      <c r="W309" s="379"/>
      <c r="X309" s="379"/>
      <c r="Y309" s="379"/>
      <c r="Z309" s="330"/>
      <c r="AA309" s="330"/>
      <c r="AB309" s="330"/>
      <c r="AC309" s="331"/>
    </row>
    <row r="310" spans="1:29" ht="17.25" hidden="1" customHeight="1">
      <c r="A310" s="333"/>
      <c r="B310" s="323"/>
      <c r="C310" s="323"/>
      <c r="D310" s="323"/>
      <c r="E310" s="328"/>
      <c r="F310" s="329"/>
      <c r="G310" s="340"/>
      <c r="H310" s="327"/>
      <c r="I310" s="329"/>
      <c r="J310" s="324"/>
      <c r="K310" s="215"/>
      <c r="L310" s="215"/>
      <c r="M310" s="227"/>
      <c r="N310" s="227"/>
      <c r="O310" s="215"/>
      <c r="P310" s="379"/>
      <c r="Q310" s="379"/>
      <c r="R310" s="379"/>
      <c r="S310" s="379"/>
      <c r="T310" s="379"/>
      <c r="U310" s="379"/>
      <c r="V310" s="379"/>
      <c r="W310" s="379"/>
      <c r="X310" s="379"/>
      <c r="Y310" s="379"/>
      <c r="Z310" s="330"/>
      <c r="AA310" s="330"/>
      <c r="AB310" s="330"/>
      <c r="AC310" s="331"/>
    </row>
    <row r="311" spans="1:29" ht="17.25" customHeight="1">
      <c r="A311" s="333">
        <v>393300000</v>
      </c>
      <c r="B311" s="321" t="s">
        <v>647</v>
      </c>
      <c r="C311" s="321" t="s">
        <v>490</v>
      </c>
      <c r="D311" s="321" t="s">
        <v>650</v>
      </c>
      <c r="E311" s="328" t="s">
        <v>648</v>
      </c>
      <c r="F311" s="329" t="s">
        <v>585</v>
      </c>
      <c r="G311" s="340">
        <v>870</v>
      </c>
      <c r="H311" s="325" t="s">
        <v>649</v>
      </c>
      <c r="I311" s="329" t="s">
        <v>581</v>
      </c>
      <c r="J311" s="324" t="s">
        <v>281</v>
      </c>
      <c r="K311" s="215" t="s">
        <v>652</v>
      </c>
      <c r="L311" s="216" t="s">
        <v>653</v>
      </c>
      <c r="M311" s="217">
        <v>870</v>
      </c>
      <c r="N311" s="227">
        <v>870</v>
      </c>
      <c r="O311" s="215" t="s">
        <v>573</v>
      </c>
      <c r="P311" s="379">
        <f>SUM(M311:M312)</f>
        <v>870</v>
      </c>
      <c r="Q311" s="379">
        <f>SUM(N311:N312)</f>
        <v>870</v>
      </c>
      <c r="R311" s="379">
        <f>SUM(M313:M314)</f>
        <v>0</v>
      </c>
      <c r="S311" s="379">
        <f>SUM(N313:N314)</f>
        <v>0</v>
      </c>
      <c r="T311" s="379">
        <f>SUM(M315:M316)</f>
        <v>0</v>
      </c>
      <c r="U311" s="379">
        <f>SUM(N315:N316)</f>
        <v>0</v>
      </c>
      <c r="V311" s="379">
        <f>SUM(M317:M318)</f>
        <v>0</v>
      </c>
      <c r="W311" s="379">
        <f>SUM(N317:N318)</f>
        <v>0</v>
      </c>
      <c r="X311" s="379">
        <f>P311+R311+T311+V311</f>
        <v>870</v>
      </c>
      <c r="Y311" s="379">
        <f>Q311+S311+U311+W311</f>
        <v>870</v>
      </c>
      <c r="Z311" s="334">
        <f>G311-X311</f>
        <v>0</v>
      </c>
      <c r="AA311" s="334">
        <f>G311-Y311</f>
        <v>0</v>
      </c>
      <c r="AB311" s="334">
        <f>X311*100/G311</f>
        <v>100</v>
      </c>
      <c r="AC311" s="335" t="s">
        <v>651</v>
      </c>
    </row>
    <row r="312" spans="1:29" ht="17.25" customHeight="1">
      <c r="A312" s="333"/>
      <c r="B312" s="322"/>
      <c r="C312" s="322"/>
      <c r="D312" s="322"/>
      <c r="E312" s="328"/>
      <c r="F312" s="329"/>
      <c r="G312" s="340"/>
      <c r="H312" s="326"/>
      <c r="I312" s="329"/>
      <c r="J312" s="324"/>
      <c r="K312" s="215"/>
      <c r="L312" s="216"/>
      <c r="M312" s="217"/>
      <c r="N312" s="217"/>
      <c r="O312" s="216"/>
      <c r="P312" s="379"/>
      <c r="Q312" s="379"/>
      <c r="R312" s="379"/>
      <c r="S312" s="379"/>
      <c r="T312" s="379"/>
      <c r="U312" s="379"/>
      <c r="V312" s="379"/>
      <c r="W312" s="379"/>
      <c r="X312" s="379"/>
      <c r="Y312" s="379"/>
      <c r="Z312" s="334"/>
      <c r="AA312" s="334"/>
      <c r="AB312" s="334"/>
      <c r="AC312" s="335"/>
    </row>
    <row r="313" spans="1:29" ht="17.25" customHeight="1">
      <c r="A313" s="333"/>
      <c r="B313" s="322"/>
      <c r="C313" s="322"/>
      <c r="D313" s="322"/>
      <c r="E313" s="328"/>
      <c r="F313" s="329"/>
      <c r="G313" s="340"/>
      <c r="H313" s="326"/>
      <c r="I313" s="329"/>
      <c r="J313" s="324" t="s">
        <v>369</v>
      </c>
      <c r="K313" s="215"/>
      <c r="L313" s="216"/>
      <c r="M313" s="217"/>
      <c r="N313" s="217"/>
      <c r="O313" s="215"/>
      <c r="P313" s="379"/>
      <c r="Q313" s="379"/>
      <c r="R313" s="379"/>
      <c r="S313" s="379"/>
      <c r="T313" s="379"/>
      <c r="U313" s="379"/>
      <c r="V313" s="379"/>
      <c r="W313" s="379"/>
      <c r="X313" s="379"/>
      <c r="Y313" s="379"/>
      <c r="Z313" s="334"/>
      <c r="AA313" s="334"/>
      <c r="AB313" s="334"/>
      <c r="AC313" s="335"/>
    </row>
    <row r="314" spans="1:29" ht="17.25" customHeight="1">
      <c r="A314" s="333"/>
      <c r="B314" s="322"/>
      <c r="C314" s="322"/>
      <c r="D314" s="322"/>
      <c r="E314" s="328"/>
      <c r="F314" s="329"/>
      <c r="G314" s="340"/>
      <c r="H314" s="326"/>
      <c r="I314" s="329"/>
      <c r="J314" s="324"/>
      <c r="K314" s="215"/>
      <c r="L314" s="216"/>
      <c r="M314" s="217"/>
      <c r="N314" s="217"/>
      <c r="O314" s="215"/>
      <c r="P314" s="379"/>
      <c r="Q314" s="379"/>
      <c r="R314" s="379"/>
      <c r="S314" s="379"/>
      <c r="T314" s="379"/>
      <c r="U314" s="379"/>
      <c r="V314" s="379"/>
      <c r="W314" s="379"/>
      <c r="X314" s="379"/>
      <c r="Y314" s="379"/>
      <c r="Z314" s="334"/>
      <c r="AA314" s="334"/>
      <c r="AB314" s="334"/>
      <c r="AC314" s="335"/>
    </row>
    <row r="315" spans="1:29" ht="17.25" customHeight="1">
      <c r="A315" s="333"/>
      <c r="B315" s="322"/>
      <c r="C315" s="322"/>
      <c r="D315" s="322"/>
      <c r="E315" s="328"/>
      <c r="F315" s="329"/>
      <c r="G315" s="340"/>
      <c r="H315" s="326"/>
      <c r="I315" s="329"/>
      <c r="J315" s="324" t="s">
        <v>289</v>
      </c>
      <c r="K315" s="215"/>
      <c r="L315" s="216"/>
      <c r="M315" s="217"/>
      <c r="N315" s="227"/>
      <c r="O315" s="215"/>
      <c r="P315" s="379"/>
      <c r="Q315" s="379"/>
      <c r="R315" s="379"/>
      <c r="S315" s="379"/>
      <c r="T315" s="379"/>
      <c r="U315" s="379"/>
      <c r="V315" s="379"/>
      <c r="W315" s="379"/>
      <c r="X315" s="379"/>
      <c r="Y315" s="379"/>
      <c r="Z315" s="334"/>
      <c r="AA315" s="334"/>
      <c r="AB315" s="334"/>
      <c r="AC315" s="335"/>
    </row>
    <row r="316" spans="1:29" ht="17.25" customHeight="1">
      <c r="A316" s="333"/>
      <c r="B316" s="322"/>
      <c r="C316" s="322"/>
      <c r="D316" s="322"/>
      <c r="E316" s="328"/>
      <c r="F316" s="329"/>
      <c r="G316" s="340"/>
      <c r="H316" s="326"/>
      <c r="I316" s="329"/>
      <c r="J316" s="324"/>
      <c r="K316" s="215"/>
      <c r="L316" s="216"/>
      <c r="M316" s="217"/>
      <c r="N316" s="217"/>
      <c r="O316" s="215"/>
      <c r="P316" s="379"/>
      <c r="Q316" s="379"/>
      <c r="R316" s="379"/>
      <c r="S316" s="379"/>
      <c r="T316" s="379"/>
      <c r="U316" s="379"/>
      <c r="V316" s="379"/>
      <c r="W316" s="379"/>
      <c r="X316" s="379"/>
      <c r="Y316" s="379"/>
      <c r="Z316" s="334"/>
      <c r="AA316" s="334"/>
      <c r="AB316" s="334"/>
      <c r="AC316" s="335"/>
    </row>
    <row r="317" spans="1:29" ht="17.25" customHeight="1">
      <c r="A317" s="333"/>
      <c r="B317" s="322"/>
      <c r="C317" s="322"/>
      <c r="D317" s="322"/>
      <c r="E317" s="328"/>
      <c r="F317" s="329"/>
      <c r="G317" s="340"/>
      <c r="H317" s="326"/>
      <c r="I317" s="329"/>
      <c r="J317" s="324" t="s">
        <v>370</v>
      </c>
      <c r="K317" s="215"/>
      <c r="L317" s="216"/>
      <c r="M317" s="217"/>
      <c r="N317" s="227"/>
      <c r="O317" s="215"/>
      <c r="P317" s="379"/>
      <c r="Q317" s="379"/>
      <c r="R317" s="379"/>
      <c r="S317" s="379"/>
      <c r="T317" s="379"/>
      <c r="U317" s="379"/>
      <c r="V317" s="379"/>
      <c r="W317" s="379"/>
      <c r="X317" s="379"/>
      <c r="Y317" s="379"/>
      <c r="Z317" s="334"/>
      <c r="AA317" s="334"/>
      <c r="AB317" s="334"/>
      <c r="AC317" s="335"/>
    </row>
    <row r="318" spans="1:29" ht="17.25" customHeight="1">
      <c r="A318" s="333"/>
      <c r="B318" s="323"/>
      <c r="C318" s="323"/>
      <c r="D318" s="323"/>
      <c r="E318" s="328"/>
      <c r="F318" s="329"/>
      <c r="G318" s="340"/>
      <c r="H318" s="327"/>
      <c r="I318" s="329"/>
      <c r="J318" s="324"/>
      <c r="K318" s="215"/>
      <c r="L318" s="215"/>
      <c r="M318" s="227"/>
      <c r="N318" s="227"/>
      <c r="O318" s="215"/>
      <c r="P318" s="379"/>
      <c r="Q318" s="379"/>
      <c r="R318" s="379"/>
      <c r="S318" s="379"/>
      <c r="T318" s="379"/>
      <c r="U318" s="379"/>
      <c r="V318" s="379"/>
      <c r="W318" s="379"/>
      <c r="X318" s="379"/>
      <c r="Y318" s="379"/>
      <c r="Z318" s="334"/>
      <c r="AA318" s="334"/>
      <c r="AB318" s="334"/>
      <c r="AC318" s="335"/>
    </row>
    <row r="319" spans="1:29" ht="17.25" customHeight="1">
      <c r="A319" s="333">
        <v>33100000</v>
      </c>
      <c r="B319" s="321" t="s">
        <v>889</v>
      </c>
      <c r="C319" s="321" t="s">
        <v>490</v>
      </c>
      <c r="D319" s="321" t="s">
        <v>656</v>
      </c>
      <c r="E319" s="328" t="s">
        <v>654</v>
      </c>
      <c r="F319" s="329" t="s">
        <v>585</v>
      </c>
      <c r="G319" s="340">
        <v>299.85000000000002</v>
      </c>
      <c r="H319" s="325" t="s">
        <v>655</v>
      </c>
      <c r="I319" s="329" t="s">
        <v>581</v>
      </c>
      <c r="J319" s="324" t="s">
        <v>281</v>
      </c>
      <c r="K319" s="215" t="s">
        <v>657</v>
      </c>
      <c r="L319" s="216" t="s">
        <v>589</v>
      </c>
      <c r="M319" s="217">
        <v>299.85000000000002</v>
      </c>
      <c r="N319" s="227">
        <v>299.85000000000002</v>
      </c>
      <c r="O319" s="215" t="s">
        <v>598</v>
      </c>
      <c r="P319" s="379">
        <f>SUM(M319:M320)</f>
        <v>299.85000000000002</v>
      </c>
      <c r="Q319" s="379">
        <f>SUM(N319:N320)</f>
        <v>299.85000000000002</v>
      </c>
      <c r="R319" s="379">
        <f>SUM(M321:M322)</f>
        <v>0</v>
      </c>
      <c r="S319" s="379">
        <f>SUM(N321:N322)</f>
        <v>0</v>
      </c>
      <c r="T319" s="379">
        <f>SUM(M323:M324)</f>
        <v>0</v>
      </c>
      <c r="U319" s="379">
        <f>SUM(N323:N324)</f>
        <v>0</v>
      </c>
      <c r="V319" s="379">
        <f>SUM(M325:M326)</f>
        <v>0</v>
      </c>
      <c r="W319" s="379">
        <f>SUM(N325:N326)</f>
        <v>0</v>
      </c>
      <c r="X319" s="379">
        <f>P319+R319+T319+V319</f>
        <v>299.85000000000002</v>
      </c>
      <c r="Y319" s="379">
        <f>Q319+S319+U319+W319</f>
        <v>299.85000000000002</v>
      </c>
      <c r="Z319" s="334">
        <f>G319-X319</f>
        <v>0</v>
      </c>
      <c r="AA319" s="334">
        <f>G319-Y319</f>
        <v>0</v>
      </c>
      <c r="AB319" s="334">
        <f>X319*100/G319</f>
        <v>100</v>
      </c>
      <c r="AC319" s="335" t="s">
        <v>651</v>
      </c>
    </row>
    <row r="320" spans="1:29" ht="17.25" customHeight="1">
      <c r="A320" s="333"/>
      <c r="B320" s="322"/>
      <c r="C320" s="322"/>
      <c r="D320" s="322"/>
      <c r="E320" s="328"/>
      <c r="F320" s="329"/>
      <c r="G320" s="340"/>
      <c r="H320" s="326"/>
      <c r="I320" s="329"/>
      <c r="J320" s="324"/>
      <c r="K320" s="215"/>
      <c r="L320" s="216"/>
      <c r="M320" s="217"/>
      <c r="N320" s="217"/>
      <c r="O320" s="216"/>
      <c r="P320" s="379"/>
      <c r="Q320" s="379"/>
      <c r="R320" s="379"/>
      <c r="S320" s="379"/>
      <c r="T320" s="379"/>
      <c r="U320" s="379"/>
      <c r="V320" s="379"/>
      <c r="W320" s="379"/>
      <c r="X320" s="379"/>
      <c r="Y320" s="379"/>
      <c r="Z320" s="334"/>
      <c r="AA320" s="334"/>
      <c r="AB320" s="334"/>
      <c r="AC320" s="335"/>
    </row>
    <row r="321" spans="1:29" ht="17.25" customHeight="1">
      <c r="A321" s="333"/>
      <c r="B321" s="322"/>
      <c r="C321" s="322"/>
      <c r="D321" s="322"/>
      <c r="E321" s="328"/>
      <c r="F321" s="329"/>
      <c r="G321" s="340"/>
      <c r="H321" s="326"/>
      <c r="I321" s="329"/>
      <c r="J321" s="324" t="s">
        <v>369</v>
      </c>
      <c r="K321" s="215"/>
      <c r="L321" s="216"/>
      <c r="M321" s="217"/>
      <c r="N321" s="217"/>
      <c r="O321" s="215"/>
      <c r="P321" s="379"/>
      <c r="Q321" s="379"/>
      <c r="R321" s="379"/>
      <c r="S321" s="379"/>
      <c r="T321" s="379"/>
      <c r="U321" s="379"/>
      <c r="V321" s="379"/>
      <c r="W321" s="379"/>
      <c r="X321" s="379"/>
      <c r="Y321" s="379"/>
      <c r="Z321" s="334"/>
      <c r="AA321" s="334"/>
      <c r="AB321" s="334"/>
      <c r="AC321" s="335"/>
    </row>
    <row r="322" spans="1:29" ht="17.25" customHeight="1">
      <c r="A322" s="333"/>
      <c r="B322" s="322"/>
      <c r="C322" s="322"/>
      <c r="D322" s="322"/>
      <c r="E322" s="328"/>
      <c r="F322" s="329"/>
      <c r="G322" s="340"/>
      <c r="H322" s="326"/>
      <c r="I322" s="329"/>
      <c r="J322" s="324"/>
      <c r="K322" s="215"/>
      <c r="L322" s="216"/>
      <c r="M322" s="217"/>
      <c r="N322" s="217"/>
      <c r="O322" s="215"/>
      <c r="P322" s="379"/>
      <c r="Q322" s="379"/>
      <c r="R322" s="379"/>
      <c r="S322" s="379"/>
      <c r="T322" s="379"/>
      <c r="U322" s="379"/>
      <c r="V322" s="379"/>
      <c r="W322" s="379"/>
      <c r="X322" s="379"/>
      <c r="Y322" s="379"/>
      <c r="Z322" s="334"/>
      <c r="AA322" s="334"/>
      <c r="AB322" s="334"/>
      <c r="AC322" s="335"/>
    </row>
    <row r="323" spans="1:29" ht="17.25" customHeight="1">
      <c r="A323" s="333"/>
      <c r="B323" s="322"/>
      <c r="C323" s="322"/>
      <c r="D323" s="322"/>
      <c r="E323" s="328"/>
      <c r="F323" s="329"/>
      <c r="G323" s="340"/>
      <c r="H323" s="326"/>
      <c r="I323" s="329"/>
      <c r="J323" s="324" t="s">
        <v>289</v>
      </c>
      <c r="K323" s="215"/>
      <c r="L323" s="216"/>
      <c r="M323" s="217"/>
      <c r="N323" s="227"/>
      <c r="O323" s="215"/>
      <c r="P323" s="379"/>
      <c r="Q323" s="379"/>
      <c r="R323" s="379"/>
      <c r="S323" s="379"/>
      <c r="T323" s="379"/>
      <c r="U323" s="379"/>
      <c r="V323" s="379"/>
      <c r="W323" s="379"/>
      <c r="X323" s="379"/>
      <c r="Y323" s="379"/>
      <c r="Z323" s="334"/>
      <c r="AA323" s="334"/>
      <c r="AB323" s="334"/>
      <c r="AC323" s="335"/>
    </row>
    <row r="324" spans="1:29" ht="17.25" customHeight="1">
      <c r="A324" s="333"/>
      <c r="B324" s="322"/>
      <c r="C324" s="322"/>
      <c r="D324" s="322"/>
      <c r="E324" s="328"/>
      <c r="F324" s="329"/>
      <c r="G324" s="340"/>
      <c r="H324" s="326"/>
      <c r="I324" s="329"/>
      <c r="J324" s="324"/>
      <c r="K324" s="215"/>
      <c r="L324" s="216"/>
      <c r="M324" s="217"/>
      <c r="N324" s="217"/>
      <c r="O324" s="215"/>
      <c r="P324" s="379"/>
      <c r="Q324" s="379"/>
      <c r="R324" s="379"/>
      <c r="S324" s="379"/>
      <c r="T324" s="379"/>
      <c r="U324" s="379"/>
      <c r="V324" s="379"/>
      <c r="W324" s="379"/>
      <c r="X324" s="379"/>
      <c r="Y324" s="379"/>
      <c r="Z324" s="334"/>
      <c r="AA324" s="334"/>
      <c r="AB324" s="334"/>
      <c r="AC324" s="335"/>
    </row>
    <row r="325" spans="1:29" ht="17.25" customHeight="1">
      <c r="A325" s="333"/>
      <c r="B325" s="322"/>
      <c r="C325" s="322"/>
      <c r="D325" s="322"/>
      <c r="E325" s="328"/>
      <c r="F325" s="329"/>
      <c r="G325" s="340"/>
      <c r="H325" s="326"/>
      <c r="I325" s="329"/>
      <c r="J325" s="324" t="s">
        <v>370</v>
      </c>
      <c r="K325" s="215"/>
      <c r="L325" s="216"/>
      <c r="M325" s="217"/>
      <c r="N325" s="227"/>
      <c r="O325" s="215"/>
      <c r="P325" s="379"/>
      <c r="Q325" s="379"/>
      <c r="R325" s="379"/>
      <c r="S325" s="379"/>
      <c r="T325" s="379"/>
      <c r="U325" s="379"/>
      <c r="V325" s="379"/>
      <c r="W325" s="379"/>
      <c r="X325" s="379"/>
      <c r="Y325" s="379"/>
      <c r="Z325" s="334"/>
      <c r="AA325" s="334"/>
      <c r="AB325" s="334"/>
      <c r="AC325" s="335"/>
    </row>
    <row r="326" spans="1:29" ht="17.25" customHeight="1">
      <c r="A326" s="333"/>
      <c r="B326" s="323"/>
      <c r="C326" s="323"/>
      <c r="D326" s="323"/>
      <c r="E326" s="328"/>
      <c r="F326" s="329"/>
      <c r="G326" s="340"/>
      <c r="H326" s="327"/>
      <c r="I326" s="329"/>
      <c r="J326" s="324"/>
      <c r="K326" s="215"/>
      <c r="L326" s="215"/>
      <c r="M326" s="227"/>
      <c r="N326" s="227"/>
      <c r="O326" s="215"/>
      <c r="P326" s="379"/>
      <c r="Q326" s="379"/>
      <c r="R326" s="379"/>
      <c r="S326" s="379"/>
      <c r="T326" s="379"/>
      <c r="U326" s="379"/>
      <c r="V326" s="379"/>
      <c r="W326" s="379"/>
      <c r="X326" s="379"/>
      <c r="Y326" s="379"/>
      <c r="Z326" s="334"/>
      <c r="AA326" s="334"/>
      <c r="AB326" s="334"/>
      <c r="AC326" s="335"/>
    </row>
    <row r="327" spans="1:29" ht="17.25" customHeight="1">
      <c r="A327" s="333">
        <v>33600000</v>
      </c>
      <c r="B327" s="321" t="s">
        <v>489</v>
      </c>
      <c r="C327" s="321" t="s">
        <v>490</v>
      </c>
      <c r="D327" s="321" t="s">
        <v>890</v>
      </c>
      <c r="E327" s="328" t="s">
        <v>888</v>
      </c>
      <c r="F327" s="329" t="s">
        <v>753</v>
      </c>
      <c r="G327" s="340">
        <v>517.70000000000005</v>
      </c>
      <c r="H327" s="325" t="s">
        <v>492</v>
      </c>
      <c r="I327" s="329" t="s">
        <v>753</v>
      </c>
      <c r="J327" s="324" t="s">
        <v>281</v>
      </c>
      <c r="K327" s="215"/>
      <c r="L327" s="216"/>
      <c r="M327" s="217"/>
      <c r="N327" s="227"/>
      <c r="O327" s="215"/>
      <c r="P327" s="379">
        <f>SUM(M327:M328)</f>
        <v>0</v>
      </c>
      <c r="Q327" s="379">
        <f>SUM(N327:N328)</f>
        <v>0</v>
      </c>
      <c r="R327" s="379">
        <f>SUM(M329:M332)</f>
        <v>193.76999999999998</v>
      </c>
      <c r="S327" s="379">
        <f>SUM(N329:N332)</f>
        <v>193.76999999999998</v>
      </c>
      <c r="T327" s="379">
        <f>SUM(M333:M334)</f>
        <v>50.4</v>
      </c>
      <c r="U327" s="379">
        <f>SUM(N333:N334)</f>
        <v>50.4</v>
      </c>
      <c r="V327" s="379">
        <f>SUM(M335:M336)</f>
        <v>0</v>
      </c>
      <c r="W327" s="379">
        <f>SUM(N335:N336)</f>
        <v>0</v>
      </c>
      <c r="X327" s="379">
        <f>P327+R327+T327+V327</f>
        <v>244.17</v>
      </c>
      <c r="Y327" s="379">
        <f>Q327+S327+U327+W327</f>
        <v>244.17</v>
      </c>
      <c r="Z327" s="330">
        <f>G327-X327</f>
        <v>273.53000000000009</v>
      </c>
      <c r="AA327" s="330">
        <f>G327-Y327</f>
        <v>273.53000000000009</v>
      </c>
      <c r="AB327" s="330">
        <f>X327*100/G327</f>
        <v>47.164380915588175</v>
      </c>
      <c r="AC327" s="331"/>
    </row>
    <row r="328" spans="1:29" ht="17.25" customHeight="1">
      <c r="A328" s="333"/>
      <c r="B328" s="322"/>
      <c r="C328" s="322"/>
      <c r="D328" s="322"/>
      <c r="E328" s="328"/>
      <c r="F328" s="329"/>
      <c r="G328" s="340"/>
      <c r="H328" s="326"/>
      <c r="I328" s="329"/>
      <c r="J328" s="324"/>
      <c r="K328" s="215"/>
      <c r="L328" s="216"/>
      <c r="M328" s="217"/>
      <c r="N328" s="217"/>
      <c r="O328" s="216"/>
      <c r="P328" s="379"/>
      <c r="Q328" s="379"/>
      <c r="R328" s="379"/>
      <c r="S328" s="379"/>
      <c r="T328" s="379"/>
      <c r="U328" s="379"/>
      <c r="V328" s="379"/>
      <c r="W328" s="379"/>
      <c r="X328" s="379"/>
      <c r="Y328" s="379"/>
      <c r="Z328" s="330"/>
      <c r="AA328" s="330"/>
      <c r="AB328" s="330"/>
      <c r="AC328" s="331"/>
    </row>
    <row r="329" spans="1:29" ht="17.25" customHeight="1">
      <c r="A329" s="333"/>
      <c r="B329" s="322"/>
      <c r="C329" s="322"/>
      <c r="D329" s="322"/>
      <c r="E329" s="328"/>
      <c r="F329" s="329"/>
      <c r="G329" s="340"/>
      <c r="H329" s="326"/>
      <c r="I329" s="329"/>
      <c r="J329" s="324" t="s">
        <v>369</v>
      </c>
      <c r="K329" s="215" t="s">
        <v>1075</v>
      </c>
      <c r="L329" s="216" t="s">
        <v>1072</v>
      </c>
      <c r="M329" s="217">
        <v>47.79</v>
      </c>
      <c r="N329" s="217">
        <v>47.79</v>
      </c>
      <c r="O329" s="215" t="s">
        <v>1073</v>
      </c>
      <c r="P329" s="379"/>
      <c r="Q329" s="379"/>
      <c r="R329" s="379"/>
      <c r="S329" s="379"/>
      <c r="T329" s="379"/>
      <c r="U329" s="379"/>
      <c r="V329" s="379"/>
      <c r="W329" s="379"/>
      <c r="X329" s="379"/>
      <c r="Y329" s="379"/>
      <c r="Z329" s="330"/>
      <c r="AA329" s="330"/>
      <c r="AB329" s="330"/>
      <c r="AC329" s="331"/>
    </row>
    <row r="330" spans="1:29" ht="17.25" customHeight="1">
      <c r="A330" s="333"/>
      <c r="B330" s="322"/>
      <c r="C330" s="322"/>
      <c r="D330" s="322"/>
      <c r="E330" s="328"/>
      <c r="F330" s="329"/>
      <c r="G330" s="340"/>
      <c r="H330" s="326"/>
      <c r="I330" s="329"/>
      <c r="J330" s="324"/>
      <c r="K330" s="215" t="s">
        <v>1272</v>
      </c>
      <c r="L330" s="216" t="s">
        <v>1161</v>
      </c>
      <c r="M330" s="217">
        <v>50.4</v>
      </c>
      <c r="N330" s="217">
        <v>50.4</v>
      </c>
      <c r="O330" s="215" t="s">
        <v>1249</v>
      </c>
      <c r="P330" s="379"/>
      <c r="Q330" s="379"/>
      <c r="R330" s="379"/>
      <c r="S330" s="379"/>
      <c r="T330" s="379"/>
      <c r="U330" s="379"/>
      <c r="V330" s="379"/>
      <c r="W330" s="379"/>
      <c r="X330" s="379"/>
      <c r="Y330" s="379"/>
      <c r="Z330" s="330"/>
      <c r="AA330" s="330"/>
      <c r="AB330" s="330"/>
      <c r="AC330" s="331"/>
    </row>
    <row r="331" spans="1:29" ht="17.25" customHeight="1">
      <c r="A331" s="333"/>
      <c r="B331" s="322"/>
      <c r="C331" s="322"/>
      <c r="D331" s="322"/>
      <c r="E331" s="328"/>
      <c r="F331" s="329"/>
      <c r="G331" s="340"/>
      <c r="H331" s="326"/>
      <c r="I331" s="329"/>
      <c r="J331" s="324"/>
      <c r="K331" s="215" t="s">
        <v>1185</v>
      </c>
      <c r="L331" s="216" t="s">
        <v>1121</v>
      </c>
      <c r="M331" s="217">
        <v>47.79</v>
      </c>
      <c r="N331" s="217">
        <v>47.79</v>
      </c>
      <c r="O331" s="215" t="s">
        <v>1175</v>
      </c>
      <c r="P331" s="379"/>
      <c r="Q331" s="379"/>
      <c r="R331" s="379"/>
      <c r="S331" s="379"/>
      <c r="T331" s="379"/>
      <c r="U331" s="379"/>
      <c r="V331" s="379"/>
      <c r="W331" s="379"/>
      <c r="X331" s="379"/>
      <c r="Y331" s="379"/>
      <c r="Z331" s="330"/>
      <c r="AA331" s="330"/>
      <c r="AB331" s="330"/>
      <c r="AC331" s="331"/>
    </row>
    <row r="332" spans="1:29" ht="17.25" customHeight="1">
      <c r="A332" s="333"/>
      <c r="B332" s="322"/>
      <c r="C332" s="322"/>
      <c r="D332" s="322"/>
      <c r="E332" s="328"/>
      <c r="F332" s="329"/>
      <c r="G332" s="340"/>
      <c r="H332" s="326"/>
      <c r="I332" s="329"/>
      <c r="J332" s="324"/>
      <c r="K332" s="215" t="s">
        <v>1119</v>
      </c>
      <c r="L332" s="216" t="s">
        <v>1082</v>
      </c>
      <c r="M332" s="217">
        <v>47.79</v>
      </c>
      <c r="N332" s="217">
        <v>47.79</v>
      </c>
      <c r="O332" s="215" t="s">
        <v>1073</v>
      </c>
      <c r="P332" s="379"/>
      <c r="Q332" s="379"/>
      <c r="R332" s="379"/>
      <c r="S332" s="379"/>
      <c r="T332" s="379"/>
      <c r="U332" s="379"/>
      <c r="V332" s="379"/>
      <c r="W332" s="379"/>
      <c r="X332" s="379"/>
      <c r="Y332" s="379"/>
      <c r="Z332" s="330"/>
      <c r="AA332" s="330"/>
      <c r="AB332" s="330"/>
      <c r="AC332" s="331"/>
    </row>
    <row r="333" spans="1:29" ht="17.25" customHeight="1">
      <c r="A333" s="333"/>
      <c r="B333" s="322"/>
      <c r="C333" s="322"/>
      <c r="D333" s="322"/>
      <c r="E333" s="328"/>
      <c r="F333" s="329"/>
      <c r="G333" s="340"/>
      <c r="H333" s="326"/>
      <c r="I333" s="329"/>
      <c r="J333" s="324" t="s">
        <v>289</v>
      </c>
      <c r="K333" s="215" t="s">
        <v>1611</v>
      </c>
      <c r="L333" s="216" t="s">
        <v>1608</v>
      </c>
      <c r="M333" s="217">
        <v>50.4</v>
      </c>
      <c r="N333" s="227">
        <v>50.4</v>
      </c>
      <c r="O333" s="215" t="s">
        <v>1609</v>
      </c>
      <c r="P333" s="379"/>
      <c r="Q333" s="379"/>
      <c r="R333" s="379"/>
      <c r="S333" s="379"/>
      <c r="T333" s="379"/>
      <c r="U333" s="379"/>
      <c r="V333" s="379"/>
      <c r="W333" s="379"/>
      <c r="X333" s="379"/>
      <c r="Y333" s="379"/>
      <c r="Z333" s="330"/>
      <c r="AA333" s="330"/>
      <c r="AB333" s="330"/>
      <c r="AC333" s="331"/>
    </row>
    <row r="334" spans="1:29" ht="17.25" customHeight="1">
      <c r="A334" s="333"/>
      <c r="B334" s="322"/>
      <c r="C334" s="322"/>
      <c r="D334" s="322"/>
      <c r="E334" s="328"/>
      <c r="F334" s="329"/>
      <c r="G334" s="340"/>
      <c r="H334" s="326"/>
      <c r="I334" s="329"/>
      <c r="J334" s="324"/>
      <c r="K334" s="215"/>
      <c r="L334" s="216"/>
      <c r="M334" s="217"/>
      <c r="N334" s="217"/>
      <c r="O334" s="215"/>
      <c r="P334" s="379"/>
      <c r="Q334" s="379"/>
      <c r="R334" s="379"/>
      <c r="S334" s="379"/>
      <c r="T334" s="379"/>
      <c r="U334" s="379"/>
      <c r="V334" s="379"/>
      <c r="W334" s="379"/>
      <c r="X334" s="379"/>
      <c r="Y334" s="379"/>
      <c r="Z334" s="330"/>
      <c r="AA334" s="330"/>
      <c r="AB334" s="330"/>
      <c r="AC334" s="331"/>
    </row>
    <row r="335" spans="1:29" ht="17.25" customHeight="1">
      <c r="A335" s="333"/>
      <c r="B335" s="322"/>
      <c r="C335" s="322"/>
      <c r="D335" s="322"/>
      <c r="E335" s="328"/>
      <c r="F335" s="329"/>
      <c r="G335" s="340"/>
      <c r="H335" s="326"/>
      <c r="I335" s="329"/>
      <c r="J335" s="324" t="s">
        <v>370</v>
      </c>
      <c r="K335" s="215"/>
      <c r="L335" s="216"/>
      <c r="M335" s="217"/>
      <c r="N335" s="227"/>
      <c r="O335" s="215"/>
      <c r="P335" s="379"/>
      <c r="Q335" s="379"/>
      <c r="R335" s="379"/>
      <c r="S335" s="379"/>
      <c r="T335" s="379"/>
      <c r="U335" s="379"/>
      <c r="V335" s="379"/>
      <c r="W335" s="379"/>
      <c r="X335" s="379"/>
      <c r="Y335" s="379"/>
      <c r="Z335" s="330"/>
      <c r="AA335" s="330"/>
      <c r="AB335" s="330"/>
      <c r="AC335" s="331"/>
    </row>
    <row r="336" spans="1:29" ht="17.25" customHeight="1">
      <c r="A336" s="333"/>
      <c r="B336" s="323"/>
      <c r="C336" s="323"/>
      <c r="D336" s="323"/>
      <c r="E336" s="328"/>
      <c r="F336" s="329"/>
      <c r="G336" s="340"/>
      <c r="H336" s="327"/>
      <c r="I336" s="329"/>
      <c r="J336" s="324"/>
      <c r="K336" s="215"/>
      <c r="L336" s="215"/>
      <c r="M336" s="227"/>
      <c r="N336" s="227"/>
      <c r="O336" s="215"/>
      <c r="P336" s="379"/>
      <c r="Q336" s="379"/>
      <c r="R336" s="379"/>
      <c r="S336" s="379"/>
      <c r="T336" s="379"/>
      <c r="U336" s="379"/>
      <c r="V336" s="379"/>
      <c r="W336" s="379"/>
      <c r="X336" s="379"/>
      <c r="Y336" s="379"/>
      <c r="Z336" s="330"/>
      <c r="AA336" s="330"/>
      <c r="AB336" s="330"/>
      <c r="AC336" s="331"/>
    </row>
    <row r="337" spans="1:29" ht="17.25" customHeight="1">
      <c r="A337" s="333">
        <v>33600000</v>
      </c>
      <c r="B337" s="321" t="s">
        <v>489</v>
      </c>
      <c r="C337" s="321" t="s">
        <v>490</v>
      </c>
      <c r="D337" s="321" t="s">
        <v>893</v>
      </c>
      <c r="E337" s="328" t="s">
        <v>891</v>
      </c>
      <c r="F337" s="329" t="s">
        <v>753</v>
      </c>
      <c r="G337" s="340">
        <v>367</v>
      </c>
      <c r="H337" s="325" t="s">
        <v>492</v>
      </c>
      <c r="I337" s="329" t="s">
        <v>493</v>
      </c>
      <c r="J337" s="324" t="s">
        <v>281</v>
      </c>
      <c r="K337" s="215"/>
      <c r="L337" s="216"/>
      <c r="M337" s="217"/>
      <c r="N337" s="227"/>
      <c r="O337" s="215"/>
      <c r="P337" s="379">
        <f>SUM(M337:M338)</f>
        <v>0</v>
      </c>
      <c r="Q337" s="379">
        <f>SUM(N337:N338)</f>
        <v>0</v>
      </c>
      <c r="R337" s="379">
        <f>SUM(M339:M340)</f>
        <v>15.9</v>
      </c>
      <c r="S337" s="379">
        <f>SUM(N339:N340)</f>
        <v>15.9</v>
      </c>
      <c r="T337" s="379">
        <f>SUM(M341:M342)</f>
        <v>60</v>
      </c>
      <c r="U337" s="379">
        <f>SUM(N341:N342)</f>
        <v>60</v>
      </c>
      <c r="V337" s="379">
        <f>SUM(M343:M344)</f>
        <v>0</v>
      </c>
      <c r="W337" s="379">
        <f>SUM(N343:N344)</f>
        <v>0</v>
      </c>
      <c r="X337" s="379">
        <f>P337+R337+T337+V337</f>
        <v>75.900000000000006</v>
      </c>
      <c r="Y337" s="379">
        <f>Q337+S337+U337+W337</f>
        <v>75.900000000000006</v>
      </c>
      <c r="Z337" s="330">
        <f>G337-X337</f>
        <v>291.10000000000002</v>
      </c>
      <c r="AA337" s="330">
        <f>G337-Y337</f>
        <v>291.10000000000002</v>
      </c>
      <c r="AB337" s="330">
        <f>X337*100/G337</f>
        <v>20.681198910081747</v>
      </c>
      <c r="AC337" s="331"/>
    </row>
    <row r="338" spans="1:29" ht="17.25" customHeight="1">
      <c r="A338" s="333"/>
      <c r="B338" s="322"/>
      <c r="C338" s="322"/>
      <c r="D338" s="322"/>
      <c r="E338" s="328"/>
      <c r="F338" s="329"/>
      <c r="G338" s="340"/>
      <c r="H338" s="326"/>
      <c r="I338" s="329"/>
      <c r="J338" s="324"/>
      <c r="K338" s="215"/>
      <c r="L338" s="216"/>
      <c r="M338" s="217"/>
      <c r="N338" s="217"/>
      <c r="O338" s="216"/>
      <c r="P338" s="379"/>
      <c r="Q338" s="379"/>
      <c r="R338" s="379"/>
      <c r="S338" s="379"/>
      <c r="T338" s="379"/>
      <c r="U338" s="379"/>
      <c r="V338" s="379"/>
      <c r="W338" s="379"/>
      <c r="X338" s="379"/>
      <c r="Y338" s="379"/>
      <c r="Z338" s="330"/>
      <c r="AA338" s="330"/>
      <c r="AB338" s="330"/>
      <c r="AC338" s="331"/>
    </row>
    <row r="339" spans="1:29" ht="17.25" customHeight="1">
      <c r="A339" s="333"/>
      <c r="B339" s="322"/>
      <c r="C339" s="322"/>
      <c r="D339" s="322"/>
      <c r="E339" s="328"/>
      <c r="F339" s="329"/>
      <c r="G339" s="340"/>
      <c r="H339" s="326"/>
      <c r="I339" s="329"/>
      <c r="J339" s="324" t="s">
        <v>369</v>
      </c>
      <c r="K339" s="215" t="s">
        <v>1074</v>
      </c>
      <c r="L339" s="216" t="s">
        <v>1072</v>
      </c>
      <c r="M339" s="217">
        <v>15.9</v>
      </c>
      <c r="N339" s="217">
        <v>15.9</v>
      </c>
      <c r="O339" s="215" t="s">
        <v>1073</v>
      </c>
      <c r="P339" s="379"/>
      <c r="Q339" s="379"/>
      <c r="R339" s="379"/>
      <c r="S339" s="379"/>
      <c r="T339" s="379"/>
      <c r="U339" s="379"/>
      <c r="V339" s="379"/>
      <c r="W339" s="379"/>
      <c r="X339" s="379"/>
      <c r="Y339" s="379"/>
      <c r="Z339" s="330"/>
      <c r="AA339" s="330"/>
      <c r="AB339" s="330"/>
      <c r="AC339" s="331"/>
    </row>
    <row r="340" spans="1:29" ht="17.25" customHeight="1">
      <c r="A340" s="333"/>
      <c r="B340" s="322"/>
      <c r="C340" s="322"/>
      <c r="D340" s="322"/>
      <c r="E340" s="328"/>
      <c r="F340" s="329"/>
      <c r="G340" s="340"/>
      <c r="H340" s="326"/>
      <c r="I340" s="329"/>
      <c r="J340" s="324"/>
      <c r="K340" s="215"/>
      <c r="L340" s="216"/>
      <c r="M340" s="217"/>
      <c r="N340" s="217"/>
      <c r="O340" s="215"/>
      <c r="P340" s="379"/>
      <c r="Q340" s="379"/>
      <c r="R340" s="379"/>
      <c r="S340" s="379"/>
      <c r="T340" s="379"/>
      <c r="U340" s="379"/>
      <c r="V340" s="379"/>
      <c r="W340" s="379"/>
      <c r="X340" s="379"/>
      <c r="Y340" s="379"/>
      <c r="Z340" s="330"/>
      <c r="AA340" s="330"/>
      <c r="AB340" s="330"/>
      <c r="AC340" s="331"/>
    </row>
    <row r="341" spans="1:29" ht="17.25" customHeight="1">
      <c r="A341" s="333"/>
      <c r="B341" s="322"/>
      <c r="C341" s="322"/>
      <c r="D341" s="322"/>
      <c r="E341" s="328"/>
      <c r="F341" s="329"/>
      <c r="G341" s="340"/>
      <c r="H341" s="326"/>
      <c r="I341" s="329"/>
      <c r="J341" s="324" t="s">
        <v>289</v>
      </c>
      <c r="K341" s="215" t="s">
        <v>1610</v>
      </c>
      <c r="L341" s="216" t="s">
        <v>1608</v>
      </c>
      <c r="M341" s="217">
        <v>51</v>
      </c>
      <c r="N341" s="227">
        <v>51</v>
      </c>
      <c r="O341" s="215" t="s">
        <v>1609</v>
      </c>
      <c r="P341" s="379"/>
      <c r="Q341" s="379"/>
      <c r="R341" s="379"/>
      <c r="S341" s="379"/>
      <c r="T341" s="379"/>
      <c r="U341" s="379"/>
      <c r="V341" s="379"/>
      <c r="W341" s="379"/>
      <c r="X341" s="379"/>
      <c r="Y341" s="379"/>
      <c r="Z341" s="330"/>
      <c r="AA341" s="330"/>
      <c r="AB341" s="330"/>
      <c r="AC341" s="331"/>
    </row>
    <row r="342" spans="1:29" ht="17.25" customHeight="1">
      <c r="A342" s="333"/>
      <c r="B342" s="322"/>
      <c r="C342" s="322"/>
      <c r="D342" s="322"/>
      <c r="E342" s="328"/>
      <c r="F342" s="329"/>
      <c r="G342" s="340"/>
      <c r="H342" s="326"/>
      <c r="I342" s="329"/>
      <c r="J342" s="324"/>
      <c r="K342" s="215" t="s">
        <v>1688</v>
      </c>
      <c r="L342" s="216" t="s">
        <v>1670</v>
      </c>
      <c r="M342" s="217">
        <v>9</v>
      </c>
      <c r="N342" s="217">
        <v>9</v>
      </c>
      <c r="O342" s="215" t="s">
        <v>1689</v>
      </c>
      <c r="P342" s="379"/>
      <c r="Q342" s="379"/>
      <c r="R342" s="379"/>
      <c r="S342" s="379"/>
      <c r="T342" s="379"/>
      <c r="U342" s="379"/>
      <c r="V342" s="379"/>
      <c r="W342" s="379"/>
      <c r="X342" s="379"/>
      <c r="Y342" s="379"/>
      <c r="Z342" s="330"/>
      <c r="AA342" s="330"/>
      <c r="AB342" s="330"/>
      <c r="AC342" s="331"/>
    </row>
    <row r="343" spans="1:29" ht="17.25" customHeight="1">
      <c r="A343" s="333"/>
      <c r="B343" s="322"/>
      <c r="C343" s="322"/>
      <c r="D343" s="322"/>
      <c r="E343" s="328"/>
      <c r="F343" s="329"/>
      <c r="G343" s="340"/>
      <c r="H343" s="326"/>
      <c r="I343" s="329"/>
      <c r="J343" s="324" t="s">
        <v>370</v>
      </c>
      <c r="K343" s="215"/>
      <c r="L343" s="216"/>
      <c r="M343" s="217"/>
      <c r="N343" s="227"/>
      <c r="O343" s="215"/>
      <c r="P343" s="379"/>
      <c r="Q343" s="379"/>
      <c r="R343" s="379"/>
      <c r="S343" s="379"/>
      <c r="T343" s="379"/>
      <c r="U343" s="379"/>
      <c r="V343" s="379"/>
      <c r="W343" s="379"/>
      <c r="X343" s="379"/>
      <c r="Y343" s="379"/>
      <c r="Z343" s="330"/>
      <c r="AA343" s="330"/>
      <c r="AB343" s="330"/>
      <c r="AC343" s="331"/>
    </row>
    <row r="344" spans="1:29" ht="17.25" customHeight="1">
      <c r="A344" s="333"/>
      <c r="B344" s="323"/>
      <c r="C344" s="323"/>
      <c r="D344" s="323"/>
      <c r="E344" s="328"/>
      <c r="F344" s="329"/>
      <c r="G344" s="340"/>
      <c r="H344" s="327"/>
      <c r="I344" s="329"/>
      <c r="J344" s="324"/>
      <c r="K344" s="215"/>
      <c r="L344" s="215"/>
      <c r="M344" s="227"/>
      <c r="N344" s="227"/>
      <c r="O344" s="215"/>
      <c r="P344" s="379"/>
      <c r="Q344" s="379"/>
      <c r="R344" s="379"/>
      <c r="S344" s="379"/>
      <c r="T344" s="379"/>
      <c r="U344" s="379"/>
      <c r="V344" s="379"/>
      <c r="W344" s="379"/>
      <c r="X344" s="379"/>
      <c r="Y344" s="379"/>
      <c r="Z344" s="330"/>
      <c r="AA344" s="330"/>
      <c r="AB344" s="330"/>
      <c r="AC344" s="331"/>
    </row>
    <row r="345" spans="1:29" ht="17.25" customHeight="1">
      <c r="A345" s="333">
        <v>33600000</v>
      </c>
      <c r="B345" s="321" t="s">
        <v>489</v>
      </c>
      <c r="C345" s="321" t="s">
        <v>490</v>
      </c>
      <c r="D345" s="321" t="s">
        <v>894</v>
      </c>
      <c r="E345" s="328" t="s">
        <v>892</v>
      </c>
      <c r="F345" s="329" t="s">
        <v>753</v>
      </c>
      <c r="G345" s="340">
        <v>1626</v>
      </c>
      <c r="H345" s="344" t="s">
        <v>492</v>
      </c>
      <c r="I345" s="329" t="s">
        <v>493</v>
      </c>
      <c r="J345" s="324" t="s">
        <v>281</v>
      </c>
      <c r="K345" s="215"/>
      <c r="L345" s="216"/>
      <c r="M345" s="217"/>
      <c r="N345" s="227"/>
      <c r="O345" s="215"/>
      <c r="P345" s="379">
        <f>SUM(M345:M346)</f>
        <v>0</v>
      </c>
      <c r="Q345" s="379">
        <f>SUM(N345:N346)</f>
        <v>0</v>
      </c>
      <c r="R345" s="379">
        <f>SUM(M347:M348)</f>
        <v>400</v>
      </c>
      <c r="S345" s="379">
        <f>SUM(N347:N348)</f>
        <v>400</v>
      </c>
      <c r="T345" s="379">
        <f>SUM(M349:M350)</f>
        <v>506.5</v>
      </c>
      <c r="U345" s="379">
        <f>SUM(N349:N350)</f>
        <v>506.5</v>
      </c>
      <c r="V345" s="379">
        <f>SUM(M351:M352)</f>
        <v>0</v>
      </c>
      <c r="W345" s="379">
        <f>SUM(N351:N352)</f>
        <v>0</v>
      </c>
      <c r="X345" s="379">
        <f>P345+R345+T345+V345</f>
        <v>906.5</v>
      </c>
      <c r="Y345" s="379">
        <f>Q345+S345+U345+W345</f>
        <v>906.5</v>
      </c>
      <c r="Z345" s="330">
        <f>G345-X345</f>
        <v>719.5</v>
      </c>
      <c r="AA345" s="330">
        <f>G345-Y345</f>
        <v>719.5</v>
      </c>
      <c r="AB345" s="330">
        <f>X345*100/G345</f>
        <v>55.750307503075028</v>
      </c>
      <c r="AC345" s="331"/>
    </row>
    <row r="346" spans="1:29" ht="17.25" customHeight="1">
      <c r="A346" s="333"/>
      <c r="B346" s="322"/>
      <c r="C346" s="322"/>
      <c r="D346" s="322"/>
      <c r="E346" s="328"/>
      <c r="F346" s="329"/>
      <c r="G346" s="340"/>
      <c r="H346" s="345"/>
      <c r="I346" s="329"/>
      <c r="J346" s="324"/>
      <c r="K346" s="215"/>
      <c r="L346" s="216"/>
      <c r="M346" s="217"/>
      <c r="N346" s="217"/>
      <c r="O346" s="216"/>
      <c r="P346" s="379"/>
      <c r="Q346" s="379"/>
      <c r="R346" s="379"/>
      <c r="S346" s="379"/>
      <c r="T346" s="379"/>
      <c r="U346" s="379"/>
      <c r="V346" s="379"/>
      <c r="W346" s="379"/>
      <c r="X346" s="379"/>
      <c r="Y346" s="379"/>
      <c r="Z346" s="330"/>
      <c r="AA346" s="330"/>
      <c r="AB346" s="330"/>
      <c r="AC346" s="331"/>
    </row>
    <row r="347" spans="1:29" ht="17.25" customHeight="1">
      <c r="A347" s="333"/>
      <c r="B347" s="322"/>
      <c r="C347" s="322"/>
      <c r="D347" s="322"/>
      <c r="E347" s="328"/>
      <c r="F347" s="329"/>
      <c r="G347" s="340"/>
      <c r="H347" s="345"/>
      <c r="I347" s="329"/>
      <c r="J347" s="324" t="s">
        <v>369</v>
      </c>
      <c r="K347" s="215" t="s">
        <v>1071</v>
      </c>
      <c r="L347" s="216" t="s">
        <v>1072</v>
      </c>
      <c r="M347" s="217">
        <v>400</v>
      </c>
      <c r="N347" s="217">
        <v>400</v>
      </c>
      <c r="O347" s="215" t="s">
        <v>1073</v>
      </c>
      <c r="P347" s="379"/>
      <c r="Q347" s="379"/>
      <c r="R347" s="379"/>
      <c r="S347" s="379"/>
      <c r="T347" s="379"/>
      <c r="U347" s="379"/>
      <c r="V347" s="379"/>
      <c r="W347" s="379"/>
      <c r="X347" s="379"/>
      <c r="Y347" s="379"/>
      <c r="Z347" s="330"/>
      <c r="AA347" s="330"/>
      <c r="AB347" s="330"/>
      <c r="AC347" s="331"/>
    </row>
    <row r="348" spans="1:29" ht="17.25" customHeight="1">
      <c r="A348" s="333"/>
      <c r="B348" s="322"/>
      <c r="C348" s="322"/>
      <c r="D348" s="322"/>
      <c r="E348" s="328"/>
      <c r="F348" s="329"/>
      <c r="G348" s="340"/>
      <c r="H348" s="345"/>
      <c r="I348" s="329"/>
      <c r="J348" s="324"/>
      <c r="K348" s="215"/>
      <c r="L348" s="216"/>
      <c r="M348" s="217"/>
      <c r="N348" s="217"/>
      <c r="O348" s="215"/>
      <c r="P348" s="379"/>
      <c r="Q348" s="379"/>
      <c r="R348" s="379"/>
      <c r="S348" s="379"/>
      <c r="T348" s="379"/>
      <c r="U348" s="379"/>
      <c r="V348" s="379"/>
      <c r="W348" s="379"/>
      <c r="X348" s="379"/>
      <c r="Y348" s="379"/>
      <c r="Z348" s="330"/>
      <c r="AA348" s="330"/>
      <c r="AB348" s="330"/>
      <c r="AC348" s="331"/>
    </row>
    <row r="349" spans="1:29" ht="17.25" customHeight="1">
      <c r="A349" s="333"/>
      <c r="B349" s="322"/>
      <c r="C349" s="322"/>
      <c r="D349" s="322"/>
      <c r="E349" s="328"/>
      <c r="F349" s="329"/>
      <c r="G349" s="340"/>
      <c r="H349" s="345"/>
      <c r="I349" s="329"/>
      <c r="J349" s="324" t="s">
        <v>289</v>
      </c>
      <c r="K349" s="215" t="s">
        <v>1841</v>
      </c>
      <c r="L349" s="216" t="s">
        <v>1842</v>
      </c>
      <c r="M349" s="217">
        <v>400</v>
      </c>
      <c r="N349" s="227">
        <v>400</v>
      </c>
      <c r="O349" s="215" t="s">
        <v>1804</v>
      </c>
      <c r="P349" s="379"/>
      <c r="Q349" s="379"/>
      <c r="R349" s="379"/>
      <c r="S349" s="379"/>
      <c r="T349" s="379"/>
      <c r="U349" s="379"/>
      <c r="V349" s="379"/>
      <c r="W349" s="379"/>
      <c r="X349" s="379"/>
      <c r="Y349" s="379"/>
      <c r="Z349" s="330"/>
      <c r="AA349" s="330"/>
      <c r="AB349" s="330"/>
      <c r="AC349" s="331"/>
    </row>
    <row r="350" spans="1:29" ht="17.25" customHeight="1">
      <c r="A350" s="333"/>
      <c r="B350" s="322"/>
      <c r="C350" s="322"/>
      <c r="D350" s="322"/>
      <c r="E350" s="328"/>
      <c r="F350" s="329"/>
      <c r="G350" s="340"/>
      <c r="H350" s="345"/>
      <c r="I350" s="329"/>
      <c r="J350" s="324"/>
      <c r="K350" s="215" t="s">
        <v>1911</v>
      </c>
      <c r="L350" s="216" t="s">
        <v>1802</v>
      </c>
      <c r="M350" s="217">
        <v>106.5</v>
      </c>
      <c r="N350" s="217">
        <v>106.5</v>
      </c>
      <c r="O350" s="215" t="s">
        <v>1905</v>
      </c>
      <c r="P350" s="379"/>
      <c r="Q350" s="379"/>
      <c r="R350" s="379"/>
      <c r="S350" s="379"/>
      <c r="T350" s="379"/>
      <c r="U350" s="379"/>
      <c r="V350" s="379"/>
      <c r="W350" s="379"/>
      <c r="X350" s="379"/>
      <c r="Y350" s="379"/>
      <c r="Z350" s="330"/>
      <c r="AA350" s="330"/>
      <c r="AB350" s="330"/>
      <c r="AC350" s="331"/>
    </row>
    <row r="351" spans="1:29" ht="17.25" customHeight="1">
      <c r="A351" s="333"/>
      <c r="B351" s="322"/>
      <c r="C351" s="322"/>
      <c r="D351" s="322"/>
      <c r="E351" s="328"/>
      <c r="F351" s="329"/>
      <c r="G351" s="340"/>
      <c r="H351" s="345"/>
      <c r="I351" s="329"/>
      <c r="J351" s="324" t="s">
        <v>370</v>
      </c>
      <c r="K351" s="215"/>
      <c r="L351" s="216"/>
      <c r="M351" s="217"/>
      <c r="N351" s="227"/>
      <c r="O351" s="215"/>
      <c r="P351" s="379"/>
      <c r="Q351" s="379"/>
      <c r="R351" s="379"/>
      <c r="S351" s="379"/>
      <c r="T351" s="379"/>
      <c r="U351" s="379"/>
      <c r="V351" s="379"/>
      <c r="W351" s="379"/>
      <c r="X351" s="379"/>
      <c r="Y351" s="379"/>
      <c r="Z351" s="330"/>
      <c r="AA351" s="330"/>
      <c r="AB351" s="330"/>
      <c r="AC351" s="331"/>
    </row>
    <row r="352" spans="1:29" ht="17.25" customHeight="1">
      <c r="A352" s="333"/>
      <c r="B352" s="323"/>
      <c r="C352" s="323"/>
      <c r="D352" s="323"/>
      <c r="E352" s="328"/>
      <c r="F352" s="329"/>
      <c r="G352" s="340"/>
      <c r="H352" s="346"/>
      <c r="I352" s="329"/>
      <c r="J352" s="324"/>
      <c r="K352" s="215"/>
      <c r="L352" s="215"/>
      <c r="M352" s="227"/>
      <c r="N352" s="227"/>
      <c r="O352" s="215"/>
      <c r="P352" s="379"/>
      <c r="Q352" s="379"/>
      <c r="R352" s="379"/>
      <c r="S352" s="379"/>
      <c r="T352" s="379"/>
      <c r="U352" s="379"/>
      <c r="V352" s="379"/>
      <c r="W352" s="379"/>
      <c r="X352" s="379"/>
      <c r="Y352" s="379"/>
      <c r="Z352" s="330"/>
      <c r="AA352" s="330"/>
      <c r="AB352" s="330"/>
      <c r="AC352" s="331"/>
    </row>
    <row r="353" spans="1:29" ht="17.25" customHeight="1">
      <c r="A353" s="333">
        <v>33100000</v>
      </c>
      <c r="B353" s="321" t="s">
        <v>897</v>
      </c>
      <c r="C353" s="321" t="s">
        <v>490</v>
      </c>
      <c r="D353" s="321" t="s">
        <v>898</v>
      </c>
      <c r="E353" s="328" t="s">
        <v>895</v>
      </c>
      <c r="F353" s="329" t="s">
        <v>753</v>
      </c>
      <c r="G353" s="340">
        <v>2290</v>
      </c>
      <c r="H353" s="344" t="s">
        <v>492</v>
      </c>
      <c r="I353" s="329" t="s">
        <v>493</v>
      </c>
      <c r="J353" s="324" t="s">
        <v>281</v>
      </c>
      <c r="K353" s="215"/>
      <c r="L353" s="216"/>
      <c r="M353" s="217"/>
      <c r="N353" s="227"/>
      <c r="O353" s="215"/>
      <c r="P353" s="379">
        <f>SUM(M353:M354)</f>
        <v>0</v>
      </c>
      <c r="Q353" s="379">
        <f>SUM(N353:N354)</f>
        <v>0</v>
      </c>
      <c r="R353" s="379">
        <f>SUM(M355:M356)</f>
        <v>0</v>
      </c>
      <c r="S353" s="379">
        <f>SUM(N355:N356)</f>
        <v>0</v>
      </c>
      <c r="T353" s="379">
        <f>SUM(M357:M358)</f>
        <v>1442.6999999999998</v>
      </c>
      <c r="U353" s="379">
        <f>SUM(N357:N358)</f>
        <v>1442.6999999999998</v>
      </c>
      <c r="V353" s="379">
        <f>SUM(M359:M360)</f>
        <v>0</v>
      </c>
      <c r="W353" s="379">
        <f>SUM(N359:N360)</f>
        <v>0</v>
      </c>
      <c r="X353" s="379">
        <f>P353+R353+T353+V353</f>
        <v>1442.6999999999998</v>
      </c>
      <c r="Y353" s="379">
        <f>Q353+S353+U353+W353</f>
        <v>1442.6999999999998</v>
      </c>
      <c r="Z353" s="330">
        <f>G353-X353</f>
        <v>847.30000000000018</v>
      </c>
      <c r="AA353" s="330">
        <f>G353-Y353</f>
        <v>847.30000000000018</v>
      </c>
      <c r="AB353" s="330">
        <f>X353*100/G353</f>
        <v>62.999999999999986</v>
      </c>
      <c r="AC353" s="331"/>
    </row>
    <row r="354" spans="1:29" ht="17.25" customHeight="1">
      <c r="A354" s="333"/>
      <c r="B354" s="322"/>
      <c r="C354" s="322"/>
      <c r="D354" s="322"/>
      <c r="E354" s="328"/>
      <c r="F354" s="329"/>
      <c r="G354" s="340"/>
      <c r="H354" s="345"/>
      <c r="I354" s="329"/>
      <c r="J354" s="324"/>
      <c r="K354" s="215"/>
      <c r="L354" s="216"/>
      <c r="M354" s="217"/>
      <c r="N354" s="217"/>
      <c r="O354" s="216"/>
      <c r="P354" s="379"/>
      <c r="Q354" s="379"/>
      <c r="R354" s="379"/>
      <c r="S354" s="379"/>
      <c r="T354" s="379"/>
      <c r="U354" s="379"/>
      <c r="V354" s="379"/>
      <c r="W354" s="379"/>
      <c r="X354" s="379"/>
      <c r="Y354" s="379"/>
      <c r="Z354" s="330"/>
      <c r="AA354" s="330"/>
      <c r="AB354" s="330"/>
      <c r="AC354" s="331"/>
    </row>
    <row r="355" spans="1:29" ht="17.25" customHeight="1">
      <c r="A355" s="333"/>
      <c r="B355" s="322"/>
      <c r="C355" s="322"/>
      <c r="D355" s="322"/>
      <c r="E355" s="328"/>
      <c r="F355" s="329"/>
      <c r="G355" s="340"/>
      <c r="H355" s="345"/>
      <c r="I355" s="329"/>
      <c r="J355" s="324" t="s">
        <v>369</v>
      </c>
      <c r="K355" s="215"/>
      <c r="L355" s="216"/>
      <c r="M355" s="217"/>
      <c r="N355" s="217"/>
      <c r="O355" s="215"/>
      <c r="P355" s="379"/>
      <c r="Q355" s="379"/>
      <c r="R355" s="379"/>
      <c r="S355" s="379"/>
      <c r="T355" s="379"/>
      <c r="U355" s="379"/>
      <c r="V355" s="379"/>
      <c r="W355" s="379"/>
      <c r="X355" s="379"/>
      <c r="Y355" s="379"/>
      <c r="Z355" s="330"/>
      <c r="AA355" s="330"/>
      <c r="AB355" s="330"/>
      <c r="AC355" s="331"/>
    </row>
    <row r="356" spans="1:29" ht="17.25" customHeight="1">
      <c r="A356" s="333"/>
      <c r="B356" s="322"/>
      <c r="C356" s="322"/>
      <c r="D356" s="322"/>
      <c r="E356" s="328"/>
      <c r="F356" s="329"/>
      <c r="G356" s="340"/>
      <c r="H356" s="345"/>
      <c r="I356" s="329"/>
      <c r="J356" s="324"/>
      <c r="K356" s="215"/>
      <c r="L356" s="216"/>
      <c r="M356" s="217"/>
      <c r="N356" s="217"/>
      <c r="O356" s="215"/>
      <c r="P356" s="379"/>
      <c r="Q356" s="379"/>
      <c r="R356" s="379"/>
      <c r="S356" s="379"/>
      <c r="T356" s="379"/>
      <c r="U356" s="379"/>
      <c r="V356" s="379"/>
      <c r="W356" s="379"/>
      <c r="X356" s="379"/>
      <c r="Y356" s="379"/>
      <c r="Z356" s="330"/>
      <c r="AA356" s="330"/>
      <c r="AB356" s="330"/>
      <c r="AC356" s="331"/>
    </row>
    <row r="357" spans="1:29" ht="17.25" customHeight="1">
      <c r="A357" s="333"/>
      <c r="B357" s="322"/>
      <c r="C357" s="322"/>
      <c r="D357" s="322"/>
      <c r="E357" s="328"/>
      <c r="F357" s="329"/>
      <c r="G357" s="340"/>
      <c r="H357" s="345"/>
      <c r="I357" s="329"/>
      <c r="J357" s="324" t="s">
        <v>289</v>
      </c>
      <c r="K357" s="215" t="s">
        <v>1618</v>
      </c>
      <c r="L357" s="216" t="s">
        <v>1619</v>
      </c>
      <c r="M357" s="217">
        <v>618.29999999999995</v>
      </c>
      <c r="N357" s="227">
        <v>618.29999999999995</v>
      </c>
      <c r="O357" s="215" t="s">
        <v>1609</v>
      </c>
      <c r="P357" s="379"/>
      <c r="Q357" s="379"/>
      <c r="R357" s="379"/>
      <c r="S357" s="379"/>
      <c r="T357" s="379"/>
      <c r="U357" s="379"/>
      <c r="V357" s="379"/>
      <c r="W357" s="379"/>
      <c r="X357" s="379"/>
      <c r="Y357" s="379"/>
      <c r="Z357" s="330"/>
      <c r="AA357" s="330"/>
      <c r="AB357" s="330"/>
      <c r="AC357" s="331"/>
    </row>
    <row r="358" spans="1:29" ht="17.25" customHeight="1">
      <c r="A358" s="333"/>
      <c r="B358" s="322"/>
      <c r="C358" s="322"/>
      <c r="D358" s="322"/>
      <c r="E358" s="328"/>
      <c r="F358" s="329"/>
      <c r="G358" s="340"/>
      <c r="H358" s="345"/>
      <c r="I358" s="329"/>
      <c r="J358" s="324"/>
      <c r="K358" s="215" t="s">
        <v>1967</v>
      </c>
      <c r="L358" s="216" t="s">
        <v>1963</v>
      </c>
      <c r="M358" s="217">
        <v>824.4</v>
      </c>
      <c r="N358" s="217">
        <v>824.4</v>
      </c>
      <c r="O358" s="215" t="s">
        <v>1956</v>
      </c>
      <c r="P358" s="379"/>
      <c r="Q358" s="379"/>
      <c r="R358" s="379"/>
      <c r="S358" s="379"/>
      <c r="T358" s="379"/>
      <c r="U358" s="379"/>
      <c r="V358" s="379"/>
      <c r="W358" s="379"/>
      <c r="X358" s="379"/>
      <c r="Y358" s="379"/>
      <c r="Z358" s="330"/>
      <c r="AA358" s="330"/>
      <c r="AB358" s="330"/>
      <c r="AC358" s="331"/>
    </row>
    <row r="359" spans="1:29" ht="17.25" customHeight="1">
      <c r="A359" s="333"/>
      <c r="B359" s="322"/>
      <c r="C359" s="322"/>
      <c r="D359" s="322"/>
      <c r="E359" s="328"/>
      <c r="F359" s="329"/>
      <c r="G359" s="340"/>
      <c r="H359" s="345"/>
      <c r="I359" s="329"/>
      <c r="J359" s="324" t="s">
        <v>370</v>
      </c>
      <c r="K359" s="215"/>
      <c r="L359" s="216"/>
      <c r="M359" s="217"/>
      <c r="N359" s="227"/>
      <c r="O359" s="215"/>
      <c r="P359" s="379"/>
      <c r="Q359" s="379"/>
      <c r="R359" s="379"/>
      <c r="S359" s="379"/>
      <c r="T359" s="379"/>
      <c r="U359" s="379"/>
      <c r="V359" s="379"/>
      <c r="W359" s="379"/>
      <c r="X359" s="379"/>
      <c r="Y359" s="379"/>
      <c r="Z359" s="330"/>
      <c r="AA359" s="330"/>
      <c r="AB359" s="330"/>
      <c r="AC359" s="331"/>
    </row>
    <row r="360" spans="1:29" ht="17.25" customHeight="1">
      <c r="A360" s="333"/>
      <c r="B360" s="323"/>
      <c r="C360" s="323"/>
      <c r="D360" s="323"/>
      <c r="E360" s="328"/>
      <c r="F360" s="329"/>
      <c r="G360" s="340"/>
      <c r="H360" s="346"/>
      <c r="I360" s="329"/>
      <c r="J360" s="324"/>
      <c r="K360" s="215"/>
      <c r="L360" s="215"/>
      <c r="M360" s="227"/>
      <c r="N360" s="227"/>
      <c r="O360" s="215"/>
      <c r="P360" s="379"/>
      <c r="Q360" s="379"/>
      <c r="R360" s="379"/>
      <c r="S360" s="379"/>
      <c r="T360" s="379"/>
      <c r="U360" s="379"/>
      <c r="V360" s="379"/>
      <c r="W360" s="379"/>
      <c r="X360" s="379"/>
      <c r="Y360" s="379"/>
      <c r="Z360" s="330"/>
      <c r="AA360" s="330"/>
      <c r="AB360" s="330"/>
      <c r="AC360" s="331"/>
    </row>
    <row r="361" spans="1:29" ht="17.25" customHeight="1">
      <c r="A361" s="333">
        <v>33600000</v>
      </c>
      <c r="B361" s="321" t="s">
        <v>489</v>
      </c>
      <c r="C361" s="321" t="s">
        <v>490</v>
      </c>
      <c r="D361" s="321" t="s">
        <v>899</v>
      </c>
      <c r="E361" s="328" t="s">
        <v>896</v>
      </c>
      <c r="F361" s="329" t="s">
        <v>745</v>
      </c>
      <c r="G361" s="340">
        <v>590</v>
      </c>
      <c r="H361" s="325" t="s">
        <v>555</v>
      </c>
      <c r="I361" s="329" t="s">
        <v>493</v>
      </c>
      <c r="J361" s="324" t="s">
        <v>281</v>
      </c>
      <c r="K361" s="215"/>
      <c r="L361" s="216"/>
      <c r="M361" s="217"/>
      <c r="N361" s="227"/>
      <c r="O361" s="215"/>
      <c r="P361" s="379">
        <f>SUM(M361:M362)</f>
        <v>0</v>
      </c>
      <c r="Q361" s="379">
        <f>SUM(N361:N362)</f>
        <v>0</v>
      </c>
      <c r="R361" s="379">
        <f>SUM(M363:M364)</f>
        <v>0</v>
      </c>
      <c r="S361" s="379">
        <f>SUM(N363:N364)</f>
        <v>0</v>
      </c>
      <c r="T361" s="379">
        <f>SUM(M365:M366)</f>
        <v>295</v>
      </c>
      <c r="U361" s="379">
        <f>SUM(N365:N366)</f>
        <v>295</v>
      </c>
      <c r="V361" s="379">
        <f>SUM(M367:M368)</f>
        <v>0</v>
      </c>
      <c r="W361" s="379">
        <f>SUM(N367:N368)</f>
        <v>0</v>
      </c>
      <c r="X361" s="379">
        <f>P361+R361+T361+V361</f>
        <v>295</v>
      </c>
      <c r="Y361" s="379">
        <f>Q361+S361+U361+W361</f>
        <v>295</v>
      </c>
      <c r="Z361" s="330">
        <f>G361-X361</f>
        <v>295</v>
      </c>
      <c r="AA361" s="330">
        <f>G361-Y361</f>
        <v>295</v>
      </c>
      <c r="AB361" s="330">
        <f>X361*100/G361</f>
        <v>50</v>
      </c>
      <c r="AC361" s="331"/>
    </row>
    <row r="362" spans="1:29" ht="17.25" customHeight="1">
      <c r="A362" s="333"/>
      <c r="B362" s="322"/>
      <c r="C362" s="322"/>
      <c r="D362" s="322"/>
      <c r="E362" s="328"/>
      <c r="F362" s="329"/>
      <c r="G362" s="340"/>
      <c r="H362" s="326"/>
      <c r="I362" s="329"/>
      <c r="J362" s="324"/>
      <c r="K362" s="215"/>
      <c r="L362" s="216"/>
      <c r="M362" s="217"/>
      <c r="N362" s="217"/>
      <c r="O362" s="216"/>
      <c r="P362" s="379"/>
      <c r="Q362" s="379"/>
      <c r="R362" s="379"/>
      <c r="S362" s="379"/>
      <c r="T362" s="379"/>
      <c r="U362" s="379"/>
      <c r="V362" s="379"/>
      <c r="W362" s="379"/>
      <c r="X362" s="379"/>
      <c r="Y362" s="379"/>
      <c r="Z362" s="330"/>
      <c r="AA362" s="330"/>
      <c r="AB362" s="330"/>
      <c r="AC362" s="331"/>
    </row>
    <row r="363" spans="1:29" ht="17.25" customHeight="1">
      <c r="A363" s="333"/>
      <c r="B363" s="322"/>
      <c r="C363" s="322"/>
      <c r="D363" s="322"/>
      <c r="E363" s="328"/>
      <c r="F363" s="329"/>
      <c r="G363" s="340"/>
      <c r="H363" s="326"/>
      <c r="I363" s="329"/>
      <c r="J363" s="324" t="s">
        <v>369</v>
      </c>
      <c r="K363" s="215"/>
      <c r="L363" s="216"/>
      <c r="M363" s="217"/>
      <c r="N363" s="217"/>
      <c r="O363" s="215"/>
      <c r="P363" s="379"/>
      <c r="Q363" s="379"/>
      <c r="R363" s="379"/>
      <c r="S363" s="379"/>
      <c r="T363" s="379"/>
      <c r="U363" s="379"/>
      <c r="V363" s="379"/>
      <c r="W363" s="379"/>
      <c r="X363" s="379"/>
      <c r="Y363" s="379"/>
      <c r="Z363" s="330"/>
      <c r="AA363" s="330"/>
      <c r="AB363" s="330"/>
      <c r="AC363" s="331"/>
    </row>
    <row r="364" spans="1:29" ht="17.25" customHeight="1">
      <c r="A364" s="333"/>
      <c r="B364" s="322"/>
      <c r="C364" s="322"/>
      <c r="D364" s="322"/>
      <c r="E364" s="328"/>
      <c r="F364" s="329"/>
      <c r="G364" s="340"/>
      <c r="H364" s="326"/>
      <c r="I364" s="329"/>
      <c r="J364" s="324"/>
      <c r="K364" s="215"/>
      <c r="L364" s="216"/>
      <c r="M364" s="217"/>
      <c r="N364" s="217"/>
      <c r="O364" s="215"/>
      <c r="P364" s="379"/>
      <c r="Q364" s="379"/>
      <c r="R364" s="379"/>
      <c r="S364" s="379"/>
      <c r="T364" s="379"/>
      <c r="U364" s="379"/>
      <c r="V364" s="379"/>
      <c r="W364" s="379"/>
      <c r="X364" s="379"/>
      <c r="Y364" s="379"/>
      <c r="Z364" s="330"/>
      <c r="AA364" s="330"/>
      <c r="AB364" s="330"/>
      <c r="AC364" s="331"/>
    </row>
    <row r="365" spans="1:29" ht="17.25" customHeight="1">
      <c r="A365" s="333"/>
      <c r="B365" s="322"/>
      <c r="C365" s="322"/>
      <c r="D365" s="322"/>
      <c r="E365" s="328"/>
      <c r="F365" s="329"/>
      <c r="G365" s="340"/>
      <c r="H365" s="326"/>
      <c r="I365" s="329"/>
      <c r="J365" s="324" t="s">
        <v>289</v>
      </c>
      <c r="K365" s="215" t="s">
        <v>1588</v>
      </c>
      <c r="L365" s="216" t="s">
        <v>1573</v>
      </c>
      <c r="M365" s="217">
        <v>118</v>
      </c>
      <c r="N365" s="227">
        <v>118</v>
      </c>
      <c r="O365" s="215" t="s">
        <v>1587</v>
      </c>
      <c r="P365" s="379"/>
      <c r="Q365" s="379"/>
      <c r="R365" s="379"/>
      <c r="S365" s="379"/>
      <c r="T365" s="379"/>
      <c r="U365" s="379"/>
      <c r="V365" s="379"/>
      <c r="W365" s="379"/>
      <c r="X365" s="379"/>
      <c r="Y365" s="379"/>
      <c r="Z365" s="330"/>
      <c r="AA365" s="330"/>
      <c r="AB365" s="330"/>
      <c r="AC365" s="331"/>
    </row>
    <row r="366" spans="1:29" ht="17.25" customHeight="1">
      <c r="A366" s="333"/>
      <c r="B366" s="322"/>
      <c r="C366" s="322"/>
      <c r="D366" s="322"/>
      <c r="E366" s="328"/>
      <c r="F366" s="329"/>
      <c r="G366" s="340"/>
      <c r="H366" s="326"/>
      <c r="I366" s="329"/>
      <c r="J366" s="324"/>
      <c r="K366" s="215" t="s">
        <v>1659</v>
      </c>
      <c r="L366" s="216" t="s">
        <v>1633</v>
      </c>
      <c r="M366" s="217">
        <v>177</v>
      </c>
      <c r="N366" s="217">
        <v>177</v>
      </c>
      <c r="O366" s="215" t="s">
        <v>1663</v>
      </c>
      <c r="P366" s="379"/>
      <c r="Q366" s="379"/>
      <c r="R366" s="379"/>
      <c r="S366" s="379"/>
      <c r="T366" s="379"/>
      <c r="U366" s="379"/>
      <c r="V366" s="379"/>
      <c r="W366" s="379"/>
      <c r="X366" s="379"/>
      <c r="Y366" s="379"/>
      <c r="Z366" s="330"/>
      <c r="AA366" s="330"/>
      <c r="AB366" s="330"/>
      <c r="AC366" s="331"/>
    </row>
    <row r="367" spans="1:29" ht="17.25" customHeight="1">
      <c r="A367" s="333"/>
      <c r="B367" s="322"/>
      <c r="C367" s="322"/>
      <c r="D367" s="322"/>
      <c r="E367" s="328"/>
      <c r="F367" s="329"/>
      <c r="G367" s="340"/>
      <c r="H367" s="326"/>
      <c r="I367" s="329"/>
      <c r="J367" s="324" t="s">
        <v>370</v>
      </c>
      <c r="K367" s="215"/>
      <c r="L367" s="216"/>
      <c r="M367" s="217"/>
      <c r="N367" s="227"/>
      <c r="O367" s="215"/>
      <c r="P367" s="379"/>
      <c r="Q367" s="379"/>
      <c r="R367" s="379"/>
      <c r="S367" s="379"/>
      <c r="T367" s="379"/>
      <c r="U367" s="379"/>
      <c r="V367" s="379"/>
      <c r="W367" s="379"/>
      <c r="X367" s="379"/>
      <c r="Y367" s="379"/>
      <c r="Z367" s="330"/>
      <c r="AA367" s="330"/>
      <c r="AB367" s="330"/>
      <c r="AC367" s="331"/>
    </row>
    <row r="368" spans="1:29" ht="17.25" customHeight="1">
      <c r="A368" s="333"/>
      <c r="B368" s="323"/>
      <c r="C368" s="323"/>
      <c r="D368" s="323"/>
      <c r="E368" s="328"/>
      <c r="F368" s="329"/>
      <c r="G368" s="340"/>
      <c r="H368" s="327"/>
      <c r="I368" s="329"/>
      <c r="J368" s="324"/>
      <c r="K368" s="215"/>
      <c r="L368" s="215"/>
      <c r="M368" s="227"/>
      <c r="N368" s="227"/>
      <c r="O368" s="215"/>
      <c r="P368" s="379"/>
      <c r="Q368" s="379"/>
      <c r="R368" s="379"/>
      <c r="S368" s="379"/>
      <c r="T368" s="379"/>
      <c r="U368" s="379"/>
      <c r="V368" s="379"/>
      <c r="W368" s="379"/>
      <c r="X368" s="379"/>
      <c r="Y368" s="379"/>
      <c r="Z368" s="330"/>
      <c r="AA368" s="330"/>
      <c r="AB368" s="330"/>
      <c r="AC368" s="331"/>
    </row>
    <row r="369" spans="1:29" ht="17.25" customHeight="1">
      <c r="A369" s="333">
        <v>33600000</v>
      </c>
      <c r="B369" s="321" t="s">
        <v>489</v>
      </c>
      <c r="C369" s="321" t="s">
        <v>490</v>
      </c>
      <c r="D369" s="321" t="s">
        <v>904</v>
      </c>
      <c r="E369" s="328" t="s">
        <v>900</v>
      </c>
      <c r="F369" s="329" t="s">
        <v>903</v>
      </c>
      <c r="G369" s="340">
        <v>447.94</v>
      </c>
      <c r="H369" s="325" t="s">
        <v>555</v>
      </c>
      <c r="I369" s="329" t="s">
        <v>493</v>
      </c>
      <c r="J369" s="324" t="s">
        <v>281</v>
      </c>
      <c r="K369" s="215"/>
      <c r="L369" s="216"/>
      <c r="M369" s="217"/>
      <c r="N369" s="227"/>
      <c r="O369" s="215"/>
      <c r="P369" s="379">
        <f>SUM(M369:M370)</f>
        <v>0</v>
      </c>
      <c r="Q369" s="379">
        <f>SUM(N369:N370)</f>
        <v>0</v>
      </c>
      <c r="R369" s="379">
        <f>SUM(M371:M372)</f>
        <v>116.66999999999999</v>
      </c>
      <c r="S369" s="379">
        <f>SUM(N371:N372)</f>
        <v>116.66999999999999</v>
      </c>
      <c r="T369" s="379">
        <f>SUM(M373:M374)</f>
        <v>66.72</v>
      </c>
      <c r="U369" s="379">
        <f>SUM(N373:N374)</f>
        <v>2.52</v>
      </c>
      <c r="V369" s="379">
        <f>SUM(M375:M376)</f>
        <v>0</v>
      </c>
      <c r="W369" s="379">
        <f>SUM(N375:N376)</f>
        <v>0</v>
      </c>
      <c r="X369" s="379">
        <f>P369+R369+T369+V369</f>
        <v>183.39</v>
      </c>
      <c r="Y369" s="379">
        <f>Q369+S369+U369+W369</f>
        <v>119.18999999999998</v>
      </c>
      <c r="Z369" s="330">
        <f>G369-X369</f>
        <v>264.55</v>
      </c>
      <c r="AA369" s="330">
        <f>G369-Y369</f>
        <v>328.75</v>
      </c>
      <c r="AB369" s="330">
        <f>X369*100/G369</f>
        <v>40.940750993436623</v>
      </c>
      <c r="AC369" s="331"/>
    </row>
    <row r="370" spans="1:29" ht="17.25" customHeight="1">
      <c r="A370" s="333"/>
      <c r="B370" s="322"/>
      <c r="C370" s="322"/>
      <c r="D370" s="322"/>
      <c r="E370" s="328"/>
      <c r="F370" s="329"/>
      <c r="G370" s="340"/>
      <c r="H370" s="326"/>
      <c r="I370" s="329"/>
      <c r="J370" s="324"/>
      <c r="K370" s="215"/>
      <c r="L370" s="216"/>
      <c r="M370" s="217"/>
      <c r="N370" s="217"/>
      <c r="O370" s="216"/>
      <c r="P370" s="379"/>
      <c r="Q370" s="379"/>
      <c r="R370" s="379"/>
      <c r="S370" s="379"/>
      <c r="T370" s="379"/>
      <c r="U370" s="379"/>
      <c r="V370" s="379"/>
      <c r="W370" s="379"/>
      <c r="X370" s="379"/>
      <c r="Y370" s="379"/>
      <c r="Z370" s="330"/>
      <c r="AA370" s="330"/>
      <c r="AB370" s="330"/>
      <c r="AC370" s="331"/>
    </row>
    <row r="371" spans="1:29" ht="17.25" customHeight="1">
      <c r="A371" s="333"/>
      <c r="B371" s="322"/>
      <c r="C371" s="322"/>
      <c r="D371" s="322"/>
      <c r="E371" s="328"/>
      <c r="F371" s="329"/>
      <c r="G371" s="340"/>
      <c r="H371" s="326"/>
      <c r="I371" s="329"/>
      <c r="J371" s="324" t="s">
        <v>369</v>
      </c>
      <c r="K371" s="215" t="s">
        <v>1079</v>
      </c>
      <c r="L371" s="216" t="s">
        <v>1077</v>
      </c>
      <c r="M371" s="217">
        <v>44.37</v>
      </c>
      <c r="N371" s="217">
        <v>44.37</v>
      </c>
      <c r="O371" s="215" t="s">
        <v>1073</v>
      </c>
      <c r="P371" s="379"/>
      <c r="Q371" s="379"/>
      <c r="R371" s="379"/>
      <c r="S371" s="379"/>
      <c r="T371" s="379"/>
      <c r="U371" s="379"/>
      <c r="V371" s="379"/>
      <c r="W371" s="379"/>
      <c r="X371" s="379"/>
      <c r="Y371" s="379"/>
      <c r="Z371" s="330"/>
      <c r="AA371" s="330"/>
      <c r="AB371" s="330"/>
      <c r="AC371" s="331"/>
    </row>
    <row r="372" spans="1:29" ht="17.25" customHeight="1">
      <c r="A372" s="333"/>
      <c r="B372" s="322"/>
      <c r="C372" s="322"/>
      <c r="D372" s="322"/>
      <c r="E372" s="328"/>
      <c r="F372" s="329"/>
      <c r="G372" s="340"/>
      <c r="H372" s="326"/>
      <c r="I372" s="329"/>
      <c r="J372" s="324"/>
      <c r="K372" s="215" t="s">
        <v>1268</v>
      </c>
      <c r="L372" s="216" t="s">
        <v>1180</v>
      </c>
      <c r="M372" s="217">
        <v>72.3</v>
      </c>
      <c r="N372" s="217">
        <v>72.3</v>
      </c>
      <c r="O372" s="215" t="s">
        <v>1180</v>
      </c>
      <c r="P372" s="379"/>
      <c r="Q372" s="379"/>
      <c r="R372" s="379"/>
      <c r="S372" s="379"/>
      <c r="T372" s="379"/>
      <c r="U372" s="379"/>
      <c r="V372" s="379"/>
      <c r="W372" s="379"/>
      <c r="X372" s="379"/>
      <c r="Y372" s="379"/>
      <c r="Z372" s="330"/>
      <c r="AA372" s="330"/>
      <c r="AB372" s="330"/>
      <c r="AC372" s="331"/>
    </row>
    <row r="373" spans="1:29" ht="17.25" customHeight="1">
      <c r="A373" s="333"/>
      <c r="B373" s="322"/>
      <c r="C373" s="322"/>
      <c r="D373" s="322"/>
      <c r="E373" s="328"/>
      <c r="F373" s="329"/>
      <c r="G373" s="340"/>
      <c r="H373" s="326"/>
      <c r="I373" s="329"/>
      <c r="J373" s="324" t="s">
        <v>289</v>
      </c>
      <c r="K373" s="215" t="s">
        <v>1660</v>
      </c>
      <c r="L373" s="216" t="s">
        <v>1633</v>
      </c>
      <c r="M373" s="217">
        <v>64.2</v>
      </c>
      <c r="N373" s="227"/>
      <c r="O373" s="215"/>
      <c r="P373" s="379"/>
      <c r="Q373" s="379"/>
      <c r="R373" s="379"/>
      <c r="S373" s="379"/>
      <c r="T373" s="379"/>
      <c r="U373" s="379"/>
      <c r="V373" s="379"/>
      <c r="W373" s="379"/>
      <c r="X373" s="379"/>
      <c r="Y373" s="379"/>
      <c r="Z373" s="330"/>
      <c r="AA373" s="330"/>
      <c r="AB373" s="330"/>
      <c r="AC373" s="331"/>
    </row>
    <row r="374" spans="1:29" ht="17.25" customHeight="1">
      <c r="A374" s="333"/>
      <c r="B374" s="322"/>
      <c r="C374" s="322"/>
      <c r="D374" s="322"/>
      <c r="E374" s="328"/>
      <c r="F374" s="329"/>
      <c r="G374" s="340"/>
      <c r="H374" s="326"/>
      <c r="I374" s="329"/>
      <c r="J374" s="324"/>
      <c r="K374" s="215" t="s">
        <v>2036</v>
      </c>
      <c r="L374" s="216" t="s">
        <v>1988</v>
      </c>
      <c r="M374" s="217">
        <v>2.52</v>
      </c>
      <c r="N374" s="217">
        <v>2.52</v>
      </c>
      <c r="O374" s="215" t="s">
        <v>2034</v>
      </c>
      <c r="P374" s="379"/>
      <c r="Q374" s="379"/>
      <c r="R374" s="379"/>
      <c r="S374" s="379"/>
      <c r="T374" s="379"/>
      <c r="U374" s="379"/>
      <c r="V374" s="379"/>
      <c r="W374" s="379"/>
      <c r="X374" s="379"/>
      <c r="Y374" s="379"/>
      <c r="Z374" s="330"/>
      <c r="AA374" s="330"/>
      <c r="AB374" s="330"/>
      <c r="AC374" s="331"/>
    </row>
    <row r="375" spans="1:29" ht="17.25" customHeight="1">
      <c r="A375" s="333"/>
      <c r="B375" s="322"/>
      <c r="C375" s="322"/>
      <c r="D375" s="322"/>
      <c r="E375" s="328"/>
      <c r="F375" s="329"/>
      <c r="G375" s="340"/>
      <c r="H375" s="326"/>
      <c r="I375" s="329"/>
      <c r="J375" s="324" t="s">
        <v>370</v>
      </c>
      <c r="K375" s="215"/>
      <c r="L375" s="216"/>
      <c r="M375" s="217"/>
      <c r="N375" s="227"/>
      <c r="O375" s="215"/>
      <c r="P375" s="379"/>
      <c r="Q375" s="379"/>
      <c r="R375" s="379"/>
      <c r="S375" s="379"/>
      <c r="T375" s="379"/>
      <c r="U375" s="379"/>
      <c r="V375" s="379"/>
      <c r="W375" s="379"/>
      <c r="X375" s="379"/>
      <c r="Y375" s="379"/>
      <c r="Z375" s="330"/>
      <c r="AA375" s="330"/>
      <c r="AB375" s="330"/>
      <c r="AC375" s="331"/>
    </row>
    <row r="376" spans="1:29" ht="17.25" customHeight="1">
      <c r="A376" s="333"/>
      <c r="B376" s="323"/>
      <c r="C376" s="323"/>
      <c r="D376" s="323"/>
      <c r="E376" s="328"/>
      <c r="F376" s="329"/>
      <c r="G376" s="340"/>
      <c r="H376" s="327"/>
      <c r="I376" s="329"/>
      <c r="J376" s="324"/>
      <c r="K376" s="215"/>
      <c r="L376" s="215"/>
      <c r="M376" s="227"/>
      <c r="N376" s="227"/>
      <c r="O376" s="215"/>
      <c r="P376" s="379"/>
      <c r="Q376" s="379"/>
      <c r="R376" s="379"/>
      <c r="S376" s="379"/>
      <c r="T376" s="379"/>
      <c r="U376" s="379"/>
      <c r="V376" s="379"/>
      <c r="W376" s="379"/>
      <c r="X376" s="379"/>
      <c r="Y376" s="379"/>
      <c r="Z376" s="330"/>
      <c r="AA376" s="330"/>
      <c r="AB376" s="330"/>
      <c r="AC376" s="331"/>
    </row>
    <row r="377" spans="1:29" ht="17.25" customHeight="1">
      <c r="A377" s="333">
        <v>33600000</v>
      </c>
      <c r="B377" s="321" t="s">
        <v>489</v>
      </c>
      <c r="C377" s="321" t="s">
        <v>490</v>
      </c>
      <c r="D377" s="321" t="s">
        <v>907</v>
      </c>
      <c r="E377" s="328" t="s">
        <v>901</v>
      </c>
      <c r="F377" s="329" t="s">
        <v>905</v>
      </c>
      <c r="G377" s="340">
        <v>481.5</v>
      </c>
      <c r="H377" s="325" t="s">
        <v>550</v>
      </c>
      <c r="I377" s="329" t="s">
        <v>493</v>
      </c>
      <c r="J377" s="324" t="s">
        <v>281</v>
      </c>
      <c r="K377" s="215"/>
      <c r="L377" s="216"/>
      <c r="M377" s="217"/>
      <c r="N377" s="227"/>
      <c r="O377" s="215"/>
      <c r="P377" s="379">
        <f>SUM(M377:M378)</f>
        <v>0</v>
      </c>
      <c r="Q377" s="379">
        <f>SUM(N377:N378)</f>
        <v>0</v>
      </c>
      <c r="R377" s="379">
        <f>SUM(M379:M380)</f>
        <v>166.5</v>
      </c>
      <c r="S377" s="379">
        <f>SUM(N379:N380)</f>
        <v>166.5</v>
      </c>
      <c r="T377" s="379">
        <f>SUM(M381:M382)</f>
        <v>0</v>
      </c>
      <c r="U377" s="379">
        <f>SUM(N381:N382)</f>
        <v>0</v>
      </c>
      <c r="V377" s="379">
        <f>SUM(M383:M384)</f>
        <v>0</v>
      </c>
      <c r="W377" s="379">
        <f>SUM(N383:N384)</f>
        <v>0</v>
      </c>
      <c r="X377" s="379">
        <f>P377+R377+T377+V377</f>
        <v>166.5</v>
      </c>
      <c r="Y377" s="379">
        <f>Q377+S377+U377+W377</f>
        <v>166.5</v>
      </c>
      <c r="Z377" s="330">
        <f>G377-X377</f>
        <v>315</v>
      </c>
      <c r="AA377" s="330">
        <f>G377-Y377</f>
        <v>315</v>
      </c>
      <c r="AB377" s="330">
        <f>X377*100/G377</f>
        <v>34.579439252336449</v>
      </c>
      <c r="AC377" s="331"/>
    </row>
    <row r="378" spans="1:29" ht="17.25" customHeight="1">
      <c r="A378" s="333"/>
      <c r="B378" s="322"/>
      <c r="C378" s="322"/>
      <c r="D378" s="322"/>
      <c r="E378" s="328"/>
      <c r="F378" s="329"/>
      <c r="G378" s="340"/>
      <c r="H378" s="326"/>
      <c r="I378" s="329"/>
      <c r="J378" s="324"/>
      <c r="K378" s="215"/>
      <c r="L378" s="216"/>
      <c r="M378" s="217"/>
      <c r="N378" s="217"/>
      <c r="O378" s="216"/>
      <c r="P378" s="379"/>
      <c r="Q378" s="379"/>
      <c r="R378" s="379"/>
      <c r="S378" s="379"/>
      <c r="T378" s="379"/>
      <c r="U378" s="379"/>
      <c r="V378" s="379"/>
      <c r="W378" s="379"/>
      <c r="X378" s="379"/>
      <c r="Y378" s="379"/>
      <c r="Z378" s="330"/>
      <c r="AA378" s="330"/>
      <c r="AB378" s="330"/>
      <c r="AC378" s="331"/>
    </row>
    <row r="379" spans="1:29" ht="17.25" customHeight="1">
      <c r="A379" s="333"/>
      <c r="B379" s="322"/>
      <c r="C379" s="322"/>
      <c r="D379" s="322"/>
      <c r="E379" s="328"/>
      <c r="F379" s="329"/>
      <c r="G379" s="340"/>
      <c r="H379" s="326"/>
      <c r="I379" s="329"/>
      <c r="J379" s="324" t="s">
        <v>369</v>
      </c>
      <c r="K379" s="215" t="s">
        <v>1264</v>
      </c>
      <c r="L379" s="216" t="s">
        <v>1180</v>
      </c>
      <c r="M379" s="217">
        <v>166.5</v>
      </c>
      <c r="N379" s="217">
        <v>166.5</v>
      </c>
      <c r="O379" s="215" t="s">
        <v>1249</v>
      </c>
      <c r="P379" s="379"/>
      <c r="Q379" s="379"/>
      <c r="R379" s="379"/>
      <c r="S379" s="379"/>
      <c r="T379" s="379"/>
      <c r="U379" s="379"/>
      <c r="V379" s="379"/>
      <c r="W379" s="379"/>
      <c r="X379" s="379"/>
      <c r="Y379" s="379"/>
      <c r="Z379" s="330"/>
      <c r="AA379" s="330"/>
      <c r="AB379" s="330"/>
      <c r="AC379" s="331"/>
    </row>
    <row r="380" spans="1:29" ht="17.25" customHeight="1">
      <c r="A380" s="333"/>
      <c r="B380" s="322"/>
      <c r="C380" s="322"/>
      <c r="D380" s="322"/>
      <c r="E380" s="328"/>
      <c r="F380" s="329"/>
      <c r="G380" s="340"/>
      <c r="H380" s="326"/>
      <c r="I380" s="329"/>
      <c r="J380" s="324"/>
      <c r="K380" s="215"/>
      <c r="L380" s="216"/>
      <c r="M380" s="217"/>
      <c r="N380" s="217"/>
      <c r="O380" s="215"/>
      <c r="P380" s="379"/>
      <c r="Q380" s="379"/>
      <c r="R380" s="379"/>
      <c r="S380" s="379"/>
      <c r="T380" s="379"/>
      <c r="U380" s="379"/>
      <c r="V380" s="379"/>
      <c r="W380" s="379"/>
      <c r="X380" s="379"/>
      <c r="Y380" s="379"/>
      <c r="Z380" s="330"/>
      <c r="AA380" s="330"/>
      <c r="AB380" s="330"/>
      <c r="AC380" s="331"/>
    </row>
    <row r="381" spans="1:29" ht="17.25" customHeight="1">
      <c r="A381" s="333"/>
      <c r="B381" s="322"/>
      <c r="C381" s="322"/>
      <c r="D381" s="322"/>
      <c r="E381" s="328"/>
      <c r="F381" s="329"/>
      <c r="G381" s="340"/>
      <c r="H381" s="326"/>
      <c r="I381" s="329"/>
      <c r="J381" s="324" t="s">
        <v>289</v>
      </c>
      <c r="K381" s="215"/>
      <c r="L381" s="216"/>
      <c r="M381" s="217"/>
      <c r="N381" s="227"/>
      <c r="O381" s="215"/>
      <c r="P381" s="379"/>
      <c r="Q381" s="379"/>
      <c r="R381" s="379"/>
      <c r="S381" s="379"/>
      <c r="T381" s="379"/>
      <c r="U381" s="379"/>
      <c r="V381" s="379"/>
      <c r="W381" s="379"/>
      <c r="X381" s="379"/>
      <c r="Y381" s="379"/>
      <c r="Z381" s="330"/>
      <c r="AA381" s="330"/>
      <c r="AB381" s="330"/>
      <c r="AC381" s="331"/>
    </row>
    <row r="382" spans="1:29" ht="17.25" customHeight="1">
      <c r="A382" s="333"/>
      <c r="B382" s="322"/>
      <c r="C382" s="322"/>
      <c r="D382" s="322"/>
      <c r="E382" s="328"/>
      <c r="F382" s="329"/>
      <c r="G382" s="340"/>
      <c r="H382" s="326"/>
      <c r="I382" s="329"/>
      <c r="J382" s="324"/>
      <c r="K382" s="215"/>
      <c r="L382" s="216"/>
      <c r="M382" s="217"/>
      <c r="N382" s="217"/>
      <c r="O382" s="215"/>
      <c r="P382" s="379"/>
      <c r="Q382" s="379"/>
      <c r="R382" s="379"/>
      <c r="S382" s="379"/>
      <c r="T382" s="379"/>
      <c r="U382" s="379"/>
      <c r="V382" s="379"/>
      <c r="W382" s="379"/>
      <c r="X382" s="379"/>
      <c r="Y382" s="379"/>
      <c r="Z382" s="330"/>
      <c r="AA382" s="330"/>
      <c r="AB382" s="330"/>
      <c r="AC382" s="331"/>
    </row>
    <row r="383" spans="1:29" ht="17.25" customHeight="1">
      <c r="A383" s="333"/>
      <c r="B383" s="322"/>
      <c r="C383" s="322"/>
      <c r="D383" s="322"/>
      <c r="E383" s="328"/>
      <c r="F383" s="329"/>
      <c r="G383" s="340"/>
      <c r="H383" s="326"/>
      <c r="I383" s="329"/>
      <c r="J383" s="324" t="s">
        <v>370</v>
      </c>
      <c r="K383" s="215"/>
      <c r="L383" s="216"/>
      <c r="M383" s="217"/>
      <c r="N383" s="227"/>
      <c r="O383" s="215"/>
      <c r="P383" s="379"/>
      <c r="Q383" s="379"/>
      <c r="R383" s="379"/>
      <c r="S383" s="379"/>
      <c r="T383" s="379"/>
      <c r="U383" s="379"/>
      <c r="V383" s="379"/>
      <c r="W383" s="379"/>
      <c r="X383" s="379"/>
      <c r="Y383" s="379"/>
      <c r="Z383" s="330"/>
      <c r="AA383" s="330"/>
      <c r="AB383" s="330"/>
      <c r="AC383" s="331"/>
    </row>
    <row r="384" spans="1:29" ht="17.25" customHeight="1">
      <c r="A384" s="333"/>
      <c r="B384" s="323"/>
      <c r="C384" s="323"/>
      <c r="D384" s="323"/>
      <c r="E384" s="328"/>
      <c r="F384" s="329"/>
      <c r="G384" s="340"/>
      <c r="H384" s="327"/>
      <c r="I384" s="329"/>
      <c r="J384" s="324"/>
      <c r="K384" s="215"/>
      <c r="L384" s="215"/>
      <c r="M384" s="227"/>
      <c r="N384" s="227"/>
      <c r="O384" s="215"/>
      <c r="P384" s="379"/>
      <c r="Q384" s="379"/>
      <c r="R384" s="379"/>
      <c r="S384" s="379"/>
      <c r="T384" s="379"/>
      <c r="U384" s="379"/>
      <c r="V384" s="379"/>
      <c r="W384" s="379"/>
      <c r="X384" s="379"/>
      <c r="Y384" s="379"/>
      <c r="Z384" s="330"/>
      <c r="AA384" s="330"/>
      <c r="AB384" s="330"/>
      <c r="AC384" s="331"/>
    </row>
    <row r="385" spans="1:29" ht="17.25" customHeight="1">
      <c r="A385" s="333">
        <v>33600000</v>
      </c>
      <c r="B385" s="321" t="s">
        <v>489</v>
      </c>
      <c r="C385" s="321" t="s">
        <v>490</v>
      </c>
      <c r="D385" s="321" t="s">
        <v>906</v>
      </c>
      <c r="E385" s="328" t="s">
        <v>902</v>
      </c>
      <c r="F385" s="329" t="s">
        <v>905</v>
      </c>
      <c r="G385" s="340">
        <v>55.5</v>
      </c>
      <c r="H385" s="325" t="s">
        <v>550</v>
      </c>
      <c r="I385" s="329" t="s">
        <v>493</v>
      </c>
      <c r="J385" s="324" t="s">
        <v>281</v>
      </c>
      <c r="K385" s="215"/>
      <c r="L385" s="216"/>
      <c r="M385" s="217"/>
      <c r="N385" s="227"/>
      <c r="O385" s="215"/>
      <c r="P385" s="379">
        <f>SUM(M385:M386)</f>
        <v>0</v>
      </c>
      <c r="Q385" s="379">
        <f>SUM(N385:N386)</f>
        <v>0</v>
      </c>
      <c r="R385" s="379">
        <f>SUM(M387:M388)</f>
        <v>0</v>
      </c>
      <c r="S385" s="379">
        <f>SUM(N387:N388)</f>
        <v>0</v>
      </c>
      <c r="T385" s="379">
        <f>SUM(M389:M390)</f>
        <v>0</v>
      </c>
      <c r="U385" s="379">
        <f>SUM(N389:N390)</f>
        <v>0</v>
      </c>
      <c r="V385" s="379">
        <f>SUM(M391:M392)</f>
        <v>0</v>
      </c>
      <c r="W385" s="379">
        <f>SUM(N391:N392)</f>
        <v>0</v>
      </c>
      <c r="X385" s="379">
        <f>P385+R385+T385+V385</f>
        <v>0</v>
      </c>
      <c r="Y385" s="379">
        <f>Q385+S385+U385+W385</f>
        <v>0</v>
      </c>
      <c r="Z385" s="330">
        <f>G385-X385</f>
        <v>55.5</v>
      </c>
      <c r="AA385" s="330">
        <f>G385-Y385</f>
        <v>55.5</v>
      </c>
      <c r="AB385" s="330">
        <f>X385*100/G385</f>
        <v>0</v>
      </c>
      <c r="AC385" s="331"/>
    </row>
    <row r="386" spans="1:29" ht="17.25" customHeight="1">
      <c r="A386" s="333"/>
      <c r="B386" s="322"/>
      <c r="C386" s="322"/>
      <c r="D386" s="322"/>
      <c r="E386" s="328"/>
      <c r="F386" s="329"/>
      <c r="G386" s="340"/>
      <c r="H386" s="326"/>
      <c r="I386" s="329"/>
      <c r="J386" s="324"/>
      <c r="K386" s="215"/>
      <c r="L386" s="216"/>
      <c r="M386" s="217"/>
      <c r="N386" s="217"/>
      <c r="O386" s="216"/>
      <c r="P386" s="379"/>
      <c r="Q386" s="379"/>
      <c r="R386" s="379"/>
      <c r="S386" s="379"/>
      <c r="T386" s="379"/>
      <c r="U386" s="379"/>
      <c r="V386" s="379"/>
      <c r="W386" s="379"/>
      <c r="X386" s="379"/>
      <c r="Y386" s="379"/>
      <c r="Z386" s="330"/>
      <c r="AA386" s="330"/>
      <c r="AB386" s="330"/>
      <c r="AC386" s="331"/>
    </row>
    <row r="387" spans="1:29" ht="17.25" customHeight="1">
      <c r="A387" s="333"/>
      <c r="B387" s="322"/>
      <c r="C387" s="322"/>
      <c r="D387" s="322"/>
      <c r="E387" s="328"/>
      <c r="F387" s="329"/>
      <c r="G387" s="340"/>
      <c r="H387" s="326"/>
      <c r="I387" s="329"/>
      <c r="J387" s="324" t="s">
        <v>369</v>
      </c>
      <c r="K387" s="215"/>
      <c r="L387" s="216"/>
      <c r="M387" s="217"/>
      <c r="N387" s="217"/>
      <c r="O387" s="215"/>
      <c r="P387" s="379"/>
      <c r="Q387" s="379"/>
      <c r="R387" s="379"/>
      <c r="S387" s="379"/>
      <c r="T387" s="379"/>
      <c r="U387" s="379"/>
      <c r="V387" s="379"/>
      <c r="W387" s="379"/>
      <c r="X387" s="379"/>
      <c r="Y387" s="379"/>
      <c r="Z387" s="330"/>
      <c r="AA387" s="330"/>
      <c r="AB387" s="330"/>
      <c r="AC387" s="331"/>
    </row>
    <row r="388" spans="1:29" ht="17.25" customHeight="1">
      <c r="A388" s="333"/>
      <c r="B388" s="322"/>
      <c r="C388" s="322"/>
      <c r="D388" s="322"/>
      <c r="E388" s="328"/>
      <c r="F388" s="329"/>
      <c r="G388" s="340"/>
      <c r="H388" s="326"/>
      <c r="I388" s="329"/>
      <c r="J388" s="324"/>
      <c r="K388" s="215"/>
      <c r="L388" s="216"/>
      <c r="M388" s="217"/>
      <c r="N388" s="217"/>
      <c r="O388" s="215"/>
      <c r="P388" s="379"/>
      <c r="Q388" s="379"/>
      <c r="R388" s="379"/>
      <c r="S388" s="379"/>
      <c r="T388" s="379"/>
      <c r="U388" s="379"/>
      <c r="V388" s="379"/>
      <c r="W388" s="379"/>
      <c r="X388" s="379"/>
      <c r="Y388" s="379"/>
      <c r="Z388" s="330"/>
      <c r="AA388" s="330"/>
      <c r="AB388" s="330"/>
      <c r="AC388" s="331"/>
    </row>
    <row r="389" spans="1:29" ht="17.25" customHeight="1">
      <c r="A389" s="333"/>
      <c r="B389" s="322"/>
      <c r="C389" s="322"/>
      <c r="D389" s="322"/>
      <c r="E389" s="328"/>
      <c r="F389" s="329"/>
      <c r="G389" s="340"/>
      <c r="H389" s="326"/>
      <c r="I389" s="329"/>
      <c r="J389" s="324" t="s">
        <v>289</v>
      </c>
      <c r="K389" s="215"/>
      <c r="L389" s="216"/>
      <c r="M389" s="217"/>
      <c r="N389" s="227"/>
      <c r="O389" s="215"/>
      <c r="P389" s="379"/>
      <c r="Q389" s="379"/>
      <c r="R389" s="379"/>
      <c r="S389" s="379"/>
      <c r="T389" s="379"/>
      <c r="U389" s="379"/>
      <c r="V389" s="379"/>
      <c r="W389" s="379"/>
      <c r="X389" s="379"/>
      <c r="Y389" s="379"/>
      <c r="Z389" s="330"/>
      <c r="AA389" s="330"/>
      <c r="AB389" s="330"/>
      <c r="AC389" s="331"/>
    </row>
    <row r="390" spans="1:29" ht="17.25" customHeight="1">
      <c r="A390" s="333"/>
      <c r="B390" s="322"/>
      <c r="C390" s="322"/>
      <c r="D390" s="322"/>
      <c r="E390" s="328"/>
      <c r="F390" s="329"/>
      <c r="G390" s="340"/>
      <c r="H390" s="326"/>
      <c r="I390" s="329"/>
      <c r="J390" s="324"/>
      <c r="K390" s="215"/>
      <c r="L390" s="216"/>
      <c r="M390" s="217"/>
      <c r="N390" s="217"/>
      <c r="O390" s="215"/>
      <c r="P390" s="379"/>
      <c r="Q390" s="379"/>
      <c r="R390" s="379"/>
      <c r="S390" s="379"/>
      <c r="T390" s="379"/>
      <c r="U390" s="379"/>
      <c r="V390" s="379"/>
      <c r="W390" s="379"/>
      <c r="X390" s="379"/>
      <c r="Y390" s="379"/>
      <c r="Z390" s="330"/>
      <c r="AA390" s="330"/>
      <c r="AB390" s="330"/>
      <c r="AC390" s="331"/>
    </row>
    <row r="391" spans="1:29" ht="17.25" customHeight="1">
      <c r="A391" s="333"/>
      <c r="B391" s="322"/>
      <c r="C391" s="322"/>
      <c r="D391" s="322"/>
      <c r="E391" s="328"/>
      <c r="F391" s="329"/>
      <c r="G391" s="340"/>
      <c r="H391" s="326"/>
      <c r="I391" s="329"/>
      <c r="J391" s="324" t="s">
        <v>370</v>
      </c>
      <c r="K391" s="215"/>
      <c r="L391" s="216"/>
      <c r="M391" s="217"/>
      <c r="N391" s="227"/>
      <c r="O391" s="215"/>
      <c r="P391" s="379"/>
      <c r="Q391" s="379"/>
      <c r="R391" s="379"/>
      <c r="S391" s="379"/>
      <c r="T391" s="379"/>
      <c r="U391" s="379"/>
      <c r="V391" s="379"/>
      <c r="W391" s="379"/>
      <c r="X391" s="379"/>
      <c r="Y391" s="379"/>
      <c r="Z391" s="330"/>
      <c r="AA391" s="330"/>
      <c r="AB391" s="330"/>
      <c r="AC391" s="331"/>
    </row>
    <row r="392" spans="1:29" ht="17.25" customHeight="1">
      <c r="A392" s="333"/>
      <c r="B392" s="323"/>
      <c r="C392" s="323"/>
      <c r="D392" s="323"/>
      <c r="E392" s="328"/>
      <c r="F392" s="329"/>
      <c r="G392" s="340"/>
      <c r="H392" s="327"/>
      <c r="I392" s="329"/>
      <c r="J392" s="324"/>
      <c r="K392" s="215"/>
      <c r="L392" s="215"/>
      <c r="M392" s="227"/>
      <c r="N392" s="227"/>
      <c r="O392" s="215"/>
      <c r="P392" s="379"/>
      <c r="Q392" s="379"/>
      <c r="R392" s="379"/>
      <c r="S392" s="379"/>
      <c r="T392" s="379"/>
      <c r="U392" s="379"/>
      <c r="V392" s="379"/>
      <c r="W392" s="379"/>
      <c r="X392" s="379"/>
      <c r="Y392" s="379"/>
      <c r="Z392" s="330"/>
      <c r="AA392" s="330"/>
      <c r="AB392" s="330"/>
      <c r="AC392" s="331"/>
    </row>
    <row r="393" spans="1:29" ht="17.25" customHeight="1">
      <c r="A393" s="333">
        <v>33100000</v>
      </c>
      <c r="B393" s="321" t="s">
        <v>1153</v>
      </c>
      <c r="C393" s="321" t="s">
        <v>490</v>
      </c>
      <c r="D393" s="321" t="s">
        <v>1155</v>
      </c>
      <c r="E393" s="328" t="s">
        <v>1150</v>
      </c>
      <c r="F393" s="329" t="s">
        <v>1156</v>
      </c>
      <c r="G393" s="340">
        <v>3090</v>
      </c>
      <c r="H393" s="325" t="s">
        <v>492</v>
      </c>
      <c r="I393" s="329" t="s">
        <v>1154</v>
      </c>
      <c r="J393" s="324" t="s">
        <v>281</v>
      </c>
      <c r="K393" s="215"/>
      <c r="L393" s="216"/>
      <c r="M393" s="217"/>
      <c r="N393" s="227"/>
      <c r="O393" s="215"/>
      <c r="P393" s="379">
        <f>SUM(M393:M394)</f>
        <v>0</v>
      </c>
      <c r="Q393" s="379">
        <f>SUM(N393:N394)</f>
        <v>0</v>
      </c>
      <c r="R393" s="379">
        <f>SUM(M395:M396)</f>
        <v>2060</v>
      </c>
      <c r="S393" s="379">
        <f>SUM(N395:N396)</f>
        <v>2060</v>
      </c>
      <c r="T393" s="379">
        <f>SUM(M397:M398)</f>
        <v>679.8</v>
      </c>
      <c r="U393" s="379">
        <f>SUM(N397:N398)</f>
        <v>679.8</v>
      </c>
      <c r="V393" s="379">
        <f>SUM(M399:M400)</f>
        <v>0</v>
      </c>
      <c r="W393" s="379">
        <f>SUM(N399:N400)</f>
        <v>0</v>
      </c>
      <c r="X393" s="379">
        <f>P393+R393+T393+V393</f>
        <v>2739.8</v>
      </c>
      <c r="Y393" s="379">
        <f>Q393+S393+U393+W393</f>
        <v>2739.8</v>
      </c>
      <c r="Z393" s="330">
        <f>G393-X393</f>
        <v>350.19999999999982</v>
      </c>
      <c r="AA393" s="330">
        <f>G393-Y393</f>
        <v>350.19999999999982</v>
      </c>
      <c r="AB393" s="330">
        <f>X393*100/G393</f>
        <v>88.666666666666671</v>
      </c>
      <c r="AC393" s="331"/>
    </row>
    <row r="394" spans="1:29" ht="17.25" customHeight="1">
      <c r="A394" s="333"/>
      <c r="B394" s="322"/>
      <c r="C394" s="322"/>
      <c r="D394" s="322"/>
      <c r="E394" s="328"/>
      <c r="F394" s="329"/>
      <c r="G394" s="340"/>
      <c r="H394" s="326"/>
      <c r="I394" s="329"/>
      <c r="J394" s="324"/>
      <c r="K394" s="215"/>
      <c r="L394" s="216"/>
      <c r="M394" s="217"/>
      <c r="N394" s="217"/>
      <c r="O394" s="216"/>
      <c r="P394" s="379"/>
      <c r="Q394" s="379"/>
      <c r="R394" s="379"/>
      <c r="S394" s="379"/>
      <c r="T394" s="379"/>
      <c r="U394" s="379"/>
      <c r="V394" s="379"/>
      <c r="W394" s="379"/>
      <c r="X394" s="379"/>
      <c r="Y394" s="379"/>
      <c r="Z394" s="330"/>
      <c r="AA394" s="330"/>
      <c r="AB394" s="330"/>
      <c r="AC394" s="331"/>
    </row>
    <row r="395" spans="1:29" ht="17.25" customHeight="1">
      <c r="A395" s="333"/>
      <c r="B395" s="322"/>
      <c r="C395" s="322"/>
      <c r="D395" s="322"/>
      <c r="E395" s="328"/>
      <c r="F395" s="329"/>
      <c r="G395" s="340"/>
      <c r="H395" s="326"/>
      <c r="I395" s="329"/>
      <c r="J395" s="324" t="s">
        <v>369</v>
      </c>
      <c r="K395" s="215" t="s">
        <v>1152</v>
      </c>
      <c r="L395" s="216" t="s">
        <v>1082</v>
      </c>
      <c r="M395" s="217">
        <v>1030</v>
      </c>
      <c r="N395" s="217">
        <v>1030</v>
      </c>
      <c r="O395" s="215" t="s">
        <v>1073</v>
      </c>
      <c r="P395" s="379"/>
      <c r="Q395" s="379"/>
      <c r="R395" s="379"/>
      <c r="S395" s="379"/>
      <c r="T395" s="379"/>
      <c r="U395" s="379"/>
      <c r="V395" s="379"/>
      <c r="W395" s="379"/>
      <c r="X395" s="379"/>
      <c r="Y395" s="379"/>
      <c r="Z395" s="330"/>
      <c r="AA395" s="330"/>
      <c r="AB395" s="330"/>
      <c r="AC395" s="331"/>
    </row>
    <row r="396" spans="1:29" ht="17.25" customHeight="1">
      <c r="A396" s="333"/>
      <c r="B396" s="322"/>
      <c r="C396" s="322"/>
      <c r="D396" s="322"/>
      <c r="E396" s="328"/>
      <c r="F396" s="329"/>
      <c r="G396" s="340"/>
      <c r="H396" s="326"/>
      <c r="I396" s="329"/>
      <c r="J396" s="324"/>
      <c r="K396" s="215" t="s">
        <v>1513</v>
      </c>
      <c r="L396" s="216" t="s">
        <v>1499</v>
      </c>
      <c r="M396" s="217">
        <v>1030</v>
      </c>
      <c r="N396" s="217">
        <v>1030</v>
      </c>
      <c r="O396" s="215" t="s">
        <v>1469</v>
      </c>
      <c r="P396" s="379"/>
      <c r="Q396" s="379"/>
      <c r="R396" s="379"/>
      <c r="S396" s="379"/>
      <c r="T396" s="379"/>
      <c r="U396" s="379"/>
      <c r="V396" s="379"/>
      <c r="W396" s="379"/>
      <c r="X396" s="379"/>
      <c r="Y396" s="379"/>
      <c r="Z396" s="330"/>
      <c r="AA396" s="330"/>
      <c r="AB396" s="330"/>
      <c r="AC396" s="331"/>
    </row>
    <row r="397" spans="1:29" ht="17.25" customHeight="1">
      <c r="A397" s="333"/>
      <c r="B397" s="322"/>
      <c r="C397" s="322"/>
      <c r="D397" s="322"/>
      <c r="E397" s="328"/>
      <c r="F397" s="329"/>
      <c r="G397" s="340"/>
      <c r="H397" s="326"/>
      <c r="I397" s="329"/>
      <c r="J397" s="324" t="s">
        <v>289</v>
      </c>
      <c r="K397" s="215" t="s">
        <v>1604</v>
      </c>
      <c r="L397" s="216" t="s">
        <v>1566</v>
      </c>
      <c r="M397" s="217">
        <v>679.8</v>
      </c>
      <c r="N397" s="227">
        <v>679.8</v>
      </c>
      <c r="O397" s="215" t="s">
        <v>1587</v>
      </c>
      <c r="P397" s="379"/>
      <c r="Q397" s="379"/>
      <c r="R397" s="379"/>
      <c r="S397" s="379"/>
      <c r="T397" s="379"/>
      <c r="U397" s="379"/>
      <c r="V397" s="379"/>
      <c r="W397" s="379"/>
      <c r="X397" s="379"/>
      <c r="Y397" s="379"/>
      <c r="Z397" s="330"/>
      <c r="AA397" s="330"/>
      <c r="AB397" s="330"/>
      <c r="AC397" s="331"/>
    </row>
    <row r="398" spans="1:29" ht="17.25" customHeight="1">
      <c r="A398" s="333"/>
      <c r="B398" s="322"/>
      <c r="C398" s="322"/>
      <c r="D398" s="322"/>
      <c r="E398" s="328"/>
      <c r="F398" s="329"/>
      <c r="G398" s="340"/>
      <c r="H398" s="326"/>
      <c r="I398" s="329"/>
      <c r="J398" s="324"/>
      <c r="K398" s="215"/>
      <c r="L398" s="216"/>
      <c r="M398" s="217"/>
      <c r="N398" s="217"/>
      <c r="O398" s="215"/>
      <c r="P398" s="379"/>
      <c r="Q398" s="379"/>
      <c r="R398" s="379"/>
      <c r="S398" s="379"/>
      <c r="T398" s="379"/>
      <c r="U398" s="379"/>
      <c r="V398" s="379"/>
      <c r="W398" s="379"/>
      <c r="X398" s="379"/>
      <c r="Y398" s="379"/>
      <c r="Z398" s="330"/>
      <c r="AA398" s="330"/>
      <c r="AB398" s="330"/>
      <c r="AC398" s="331"/>
    </row>
    <row r="399" spans="1:29" ht="17.25" customHeight="1">
      <c r="A399" s="333"/>
      <c r="B399" s="322"/>
      <c r="C399" s="322"/>
      <c r="D399" s="322"/>
      <c r="E399" s="328"/>
      <c r="F399" s="329"/>
      <c r="G399" s="340"/>
      <c r="H399" s="326"/>
      <c r="I399" s="329"/>
      <c r="J399" s="324" t="s">
        <v>370</v>
      </c>
      <c r="K399" s="215"/>
      <c r="L399" s="216"/>
      <c r="M399" s="217"/>
      <c r="N399" s="227"/>
      <c r="O399" s="215"/>
      <c r="P399" s="379"/>
      <c r="Q399" s="379"/>
      <c r="R399" s="379"/>
      <c r="S399" s="379"/>
      <c r="T399" s="379"/>
      <c r="U399" s="379"/>
      <c r="V399" s="379"/>
      <c r="W399" s="379"/>
      <c r="X399" s="379"/>
      <c r="Y399" s="379"/>
      <c r="Z399" s="330"/>
      <c r="AA399" s="330"/>
      <c r="AB399" s="330"/>
      <c r="AC399" s="331"/>
    </row>
    <row r="400" spans="1:29" ht="17.25" customHeight="1">
      <c r="A400" s="333"/>
      <c r="B400" s="323"/>
      <c r="C400" s="323"/>
      <c r="D400" s="323"/>
      <c r="E400" s="328"/>
      <c r="F400" s="329"/>
      <c r="G400" s="340"/>
      <c r="H400" s="327"/>
      <c r="I400" s="329"/>
      <c r="J400" s="324"/>
      <c r="K400" s="215"/>
      <c r="L400" s="215"/>
      <c r="M400" s="227"/>
      <c r="N400" s="227"/>
      <c r="O400" s="215"/>
      <c r="P400" s="379"/>
      <c r="Q400" s="379"/>
      <c r="R400" s="379"/>
      <c r="S400" s="379"/>
      <c r="T400" s="379"/>
      <c r="U400" s="379"/>
      <c r="V400" s="379"/>
      <c r="W400" s="379"/>
      <c r="X400" s="379"/>
      <c r="Y400" s="379"/>
      <c r="Z400" s="330"/>
      <c r="AA400" s="330"/>
      <c r="AB400" s="330"/>
      <c r="AC400" s="331"/>
    </row>
    <row r="401" spans="1:29" ht="17.25" customHeight="1">
      <c r="A401" s="333">
        <v>33600000</v>
      </c>
      <c r="B401" s="321" t="s">
        <v>489</v>
      </c>
      <c r="C401" s="321" t="s">
        <v>490</v>
      </c>
      <c r="D401" s="321" t="s">
        <v>1187</v>
      </c>
      <c r="E401" s="328" t="s">
        <v>1151</v>
      </c>
      <c r="F401" s="329" t="s">
        <v>1149</v>
      </c>
      <c r="G401" s="340">
        <v>682.4</v>
      </c>
      <c r="H401" s="325" t="s">
        <v>492</v>
      </c>
      <c r="I401" s="329" t="s">
        <v>493</v>
      </c>
      <c r="J401" s="324" t="s">
        <v>281</v>
      </c>
      <c r="K401" s="215"/>
      <c r="L401" s="216"/>
      <c r="M401" s="217"/>
      <c r="N401" s="227"/>
      <c r="O401" s="215"/>
      <c r="P401" s="379">
        <f>SUM(M401:M402)</f>
        <v>0</v>
      </c>
      <c r="Q401" s="379">
        <f>SUM(N401:N402)</f>
        <v>0</v>
      </c>
      <c r="R401" s="379">
        <f>SUM(M403:M404)</f>
        <v>426.5</v>
      </c>
      <c r="S401" s="379">
        <f>SUM(N403:N404)</f>
        <v>426.5</v>
      </c>
      <c r="T401" s="379">
        <f>SUM(M405:M406)</f>
        <v>255.9</v>
      </c>
      <c r="U401" s="379">
        <f>SUM(N405:N406)</f>
        <v>255.9</v>
      </c>
      <c r="V401" s="379">
        <f>SUM(M407:M408)</f>
        <v>0</v>
      </c>
      <c r="W401" s="379">
        <f>SUM(N407:N408)</f>
        <v>0</v>
      </c>
      <c r="X401" s="379">
        <f>P401+R401+T401+V401</f>
        <v>682.4</v>
      </c>
      <c r="Y401" s="379">
        <f>Q401+S401+U401+W401</f>
        <v>682.4</v>
      </c>
      <c r="Z401" s="330">
        <f>G401-X401</f>
        <v>0</v>
      </c>
      <c r="AA401" s="330">
        <f>G401-Y401</f>
        <v>0</v>
      </c>
      <c r="AB401" s="330">
        <f>X401*100/G401</f>
        <v>100</v>
      </c>
      <c r="AC401" s="331"/>
    </row>
    <row r="402" spans="1:29" ht="17.25" customHeight="1">
      <c r="A402" s="333"/>
      <c r="B402" s="322"/>
      <c r="C402" s="322"/>
      <c r="D402" s="322"/>
      <c r="E402" s="328"/>
      <c r="F402" s="329"/>
      <c r="G402" s="340"/>
      <c r="H402" s="326"/>
      <c r="I402" s="329"/>
      <c r="J402" s="324"/>
      <c r="K402" s="215"/>
      <c r="L402" s="216"/>
      <c r="M402" s="217"/>
      <c r="N402" s="217"/>
      <c r="O402" s="216"/>
      <c r="P402" s="379"/>
      <c r="Q402" s="379"/>
      <c r="R402" s="379"/>
      <c r="S402" s="379"/>
      <c r="T402" s="379"/>
      <c r="U402" s="379"/>
      <c r="V402" s="379"/>
      <c r="W402" s="379"/>
      <c r="X402" s="379"/>
      <c r="Y402" s="379"/>
      <c r="Z402" s="330"/>
      <c r="AA402" s="330"/>
      <c r="AB402" s="330"/>
      <c r="AC402" s="331"/>
    </row>
    <row r="403" spans="1:29" ht="17.25" customHeight="1">
      <c r="A403" s="333"/>
      <c r="B403" s="322"/>
      <c r="C403" s="322"/>
      <c r="D403" s="322"/>
      <c r="E403" s="328"/>
      <c r="F403" s="329"/>
      <c r="G403" s="340"/>
      <c r="H403" s="326"/>
      <c r="I403" s="329"/>
      <c r="J403" s="324" t="s">
        <v>369</v>
      </c>
      <c r="K403" s="215" t="s">
        <v>1186</v>
      </c>
      <c r="L403" s="216" t="s">
        <v>1121</v>
      </c>
      <c r="M403" s="217">
        <v>426.5</v>
      </c>
      <c r="N403" s="217">
        <v>426.5</v>
      </c>
      <c r="O403" s="215" t="s">
        <v>1175</v>
      </c>
      <c r="P403" s="379"/>
      <c r="Q403" s="379"/>
      <c r="R403" s="379"/>
      <c r="S403" s="379"/>
      <c r="T403" s="379"/>
      <c r="U403" s="379"/>
      <c r="V403" s="379"/>
      <c r="W403" s="379"/>
      <c r="X403" s="379"/>
      <c r="Y403" s="379"/>
      <c r="Z403" s="330"/>
      <c r="AA403" s="330"/>
      <c r="AB403" s="330"/>
      <c r="AC403" s="331"/>
    </row>
    <row r="404" spans="1:29" ht="17.25" customHeight="1">
      <c r="A404" s="333"/>
      <c r="B404" s="322"/>
      <c r="C404" s="322"/>
      <c r="D404" s="322"/>
      <c r="E404" s="328"/>
      <c r="F404" s="329"/>
      <c r="G404" s="340"/>
      <c r="H404" s="326"/>
      <c r="I404" s="329"/>
      <c r="J404" s="324"/>
      <c r="K404" s="215"/>
      <c r="L404" s="216"/>
      <c r="M404" s="217"/>
      <c r="N404" s="217"/>
      <c r="O404" s="215"/>
      <c r="P404" s="379"/>
      <c r="Q404" s="379"/>
      <c r="R404" s="379"/>
      <c r="S404" s="379"/>
      <c r="T404" s="379"/>
      <c r="U404" s="379"/>
      <c r="V404" s="379"/>
      <c r="W404" s="379"/>
      <c r="X404" s="379"/>
      <c r="Y404" s="379"/>
      <c r="Z404" s="330"/>
      <c r="AA404" s="330"/>
      <c r="AB404" s="330"/>
      <c r="AC404" s="331"/>
    </row>
    <row r="405" spans="1:29" ht="17.25" customHeight="1">
      <c r="A405" s="333"/>
      <c r="B405" s="322"/>
      <c r="C405" s="322"/>
      <c r="D405" s="322"/>
      <c r="E405" s="328"/>
      <c r="F405" s="329"/>
      <c r="G405" s="340"/>
      <c r="H405" s="326"/>
      <c r="I405" s="329"/>
      <c r="J405" s="324" t="s">
        <v>289</v>
      </c>
      <c r="K405" s="215" t="s">
        <v>1601</v>
      </c>
      <c r="L405" s="216" t="s">
        <v>1566</v>
      </c>
      <c r="M405" s="217">
        <v>255.9</v>
      </c>
      <c r="N405" s="227">
        <v>255.9</v>
      </c>
      <c r="O405" s="215" t="s">
        <v>1587</v>
      </c>
      <c r="P405" s="379"/>
      <c r="Q405" s="379"/>
      <c r="R405" s="379"/>
      <c r="S405" s="379"/>
      <c r="T405" s="379"/>
      <c r="U405" s="379"/>
      <c r="V405" s="379"/>
      <c r="W405" s="379"/>
      <c r="X405" s="379"/>
      <c r="Y405" s="379"/>
      <c r="Z405" s="330"/>
      <c r="AA405" s="330"/>
      <c r="AB405" s="330"/>
      <c r="AC405" s="331"/>
    </row>
    <row r="406" spans="1:29" ht="17.25" customHeight="1">
      <c r="A406" s="333"/>
      <c r="B406" s="322"/>
      <c r="C406" s="322"/>
      <c r="D406" s="322"/>
      <c r="E406" s="328"/>
      <c r="F406" s="329"/>
      <c r="G406" s="340"/>
      <c r="H406" s="326"/>
      <c r="I406" s="329"/>
      <c r="J406" s="324"/>
      <c r="K406" s="215"/>
      <c r="L406" s="216"/>
      <c r="M406" s="217"/>
      <c r="N406" s="217"/>
      <c r="O406" s="215"/>
      <c r="P406" s="379"/>
      <c r="Q406" s="379"/>
      <c r="R406" s="379"/>
      <c r="S406" s="379"/>
      <c r="T406" s="379"/>
      <c r="U406" s="379"/>
      <c r="V406" s="379"/>
      <c r="W406" s="379"/>
      <c r="X406" s="379"/>
      <c r="Y406" s="379"/>
      <c r="Z406" s="330"/>
      <c r="AA406" s="330"/>
      <c r="AB406" s="330"/>
      <c r="AC406" s="331"/>
    </row>
    <row r="407" spans="1:29" ht="17.25" customHeight="1">
      <c r="A407" s="333"/>
      <c r="B407" s="322"/>
      <c r="C407" s="322"/>
      <c r="D407" s="322"/>
      <c r="E407" s="328"/>
      <c r="F407" s="329"/>
      <c r="G407" s="340"/>
      <c r="H407" s="326"/>
      <c r="I407" s="329"/>
      <c r="J407" s="324" t="s">
        <v>370</v>
      </c>
      <c r="K407" s="215"/>
      <c r="L407" s="216"/>
      <c r="M407" s="217"/>
      <c r="N407" s="227"/>
      <c r="O407" s="215"/>
      <c r="P407" s="379"/>
      <c r="Q407" s="379"/>
      <c r="R407" s="379"/>
      <c r="S407" s="379"/>
      <c r="T407" s="379"/>
      <c r="U407" s="379"/>
      <c r="V407" s="379"/>
      <c r="W407" s="379"/>
      <c r="X407" s="379"/>
      <c r="Y407" s="379"/>
      <c r="Z407" s="330"/>
      <c r="AA407" s="330"/>
      <c r="AB407" s="330"/>
      <c r="AC407" s="331"/>
    </row>
    <row r="408" spans="1:29" ht="17.25" customHeight="1">
      <c r="A408" s="333"/>
      <c r="B408" s="323"/>
      <c r="C408" s="323"/>
      <c r="D408" s="323"/>
      <c r="E408" s="328"/>
      <c r="F408" s="329"/>
      <c r="G408" s="340"/>
      <c r="H408" s="327"/>
      <c r="I408" s="329"/>
      <c r="J408" s="324"/>
      <c r="K408" s="215"/>
      <c r="L408" s="215"/>
      <c r="M408" s="227"/>
      <c r="N408" s="227"/>
      <c r="O408" s="215"/>
      <c r="P408" s="379"/>
      <c r="Q408" s="379"/>
      <c r="R408" s="379"/>
      <c r="S408" s="379"/>
      <c r="T408" s="379"/>
      <c r="U408" s="379"/>
      <c r="V408" s="379"/>
      <c r="W408" s="379"/>
      <c r="X408" s="379"/>
      <c r="Y408" s="379"/>
      <c r="Z408" s="330"/>
      <c r="AA408" s="330"/>
      <c r="AB408" s="330"/>
      <c r="AC408" s="331"/>
    </row>
    <row r="409" spans="1:29" ht="17.25" customHeight="1">
      <c r="A409" s="333">
        <v>33600000</v>
      </c>
      <c r="B409" s="321" t="s">
        <v>489</v>
      </c>
      <c r="C409" s="321" t="s">
        <v>490</v>
      </c>
      <c r="D409" s="321" t="s">
        <v>1783</v>
      </c>
      <c r="E409" s="328" t="s">
        <v>1216</v>
      </c>
      <c r="F409" s="329" t="s">
        <v>1160</v>
      </c>
      <c r="G409" s="340">
        <v>1511.4</v>
      </c>
      <c r="H409" s="325" t="s">
        <v>555</v>
      </c>
      <c r="I409" s="329" t="s">
        <v>493</v>
      </c>
      <c r="J409" s="324" t="s">
        <v>281</v>
      </c>
      <c r="K409" s="215"/>
      <c r="L409" s="216"/>
      <c r="M409" s="217"/>
      <c r="N409" s="227"/>
      <c r="O409" s="215"/>
      <c r="P409" s="379">
        <f>SUM(M409:M410)</f>
        <v>0</v>
      </c>
      <c r="Q409" s="379">
        <f>SUM(N409:N410)</f>
        <v>0</v>
      </c>
      <c r="R409" s="379">
        <f>SUM(M411:M415)</f>
        <v>1092</v>
      </c>
      <c r="S409" s="379">
        <f>SUM(N411:N415)</f>
        <v>1092</v>
      </c>
      <c r="T409" s="379">
        <f>SUM(M416:M420)</f>
        <v>0</v>
      </c>
      <c r="U409" s="379">
        <f>SUM(N416:N420)</f>
        <v>0</v>
      </c>
      <c r="V409" s="379">
        <f>SUM(M421:M424)</f>
        <v>0</v>
      </c>
      <c r="W409" s="379">
        <f>SUM(N421:N424)</f>
        <v>0</v>
      </c>
      <c r="X409" s="379">
        <f>P409+R409+T409+V409</f>
        <v>1092</v>
      </c>
      <c r="Y409" s="379">
        <f>Q409+S409+U409+W409</f>
        <v>1092</v>
      </c>
      <c r="Z409" s="330">
        <f>G409-X409</f>
        <v>419.40000000000009</v>
      </c>
      <c r="AA409" s="330">
        <f>G409-Y409</f>
        <v>419.40000000000009</v>
      </c>
      <c r="AB409" s="330">
        <f>X409*100/G409</f>
        <v>72.250893211591901</v>
      </c>
      <c r="AC409" s="331"/>
    </row>
    <row r="410" spans="1:29" ht="17.25" customHeight="1">
      <c r="A410" s="333"/>
      <c r="B410" s="322"/>
      <c r="C410" s="322"/>
      <c r="D410" s="322"/>
      <c r="E410" s="328"/>
      <c r="F410" s="329"/>
      <c r="G410" s="340"/>
      <c r="H410" s="326"/>
      <c r="I410" s="329"/>
      <c r="J410" s="324"/>
      <c r="K410" s="215"/>
      <c r="L410" s="216"/>
      <c r="M410" s="217"/>
      <c r="N410" s="217"/>
      <c r="O410" s="216"/>
      <c r="P410" s="379"/>
      <c r="Q410" s="379"/>
      <c r="R410" s="379"/>
      <c r="S410" s="379"/>
      <c r="T410" s="379"/>
      <c r="U410" s="379"/>
      <c r="V410" s="379"/>
      <c r="W410" s="379"/>
      <c r="X410" s="379"/>
      <c r="Y410" s="379"/>
      <c r="Z410" s="330"/>
      <c r="AA410" s="330"/>
      <c r="AB410" s="330"/>
      <c r="AC410" s="331"/>
    </row>
    <row r="411" spans="1:29" ht="17.25" customHeight="1">
      <c r="A411" s="333"/>
      <c r="B411" s="322"/>
      <c r="C411" s="322"/>
      <c r="D411" s="322"/>
      <c r="E411" s="328"/>
      <c r="F411" s="329"/>
      <c r="G411" s="340"/>
      <c r="H411" s="326"/>
      <c r="I411" s="329"/>
      <c r="J411" s="324" t="s">
        <v>369</v>
      </c>
      <c r="K411" s="215" t="s">
        <v>1271</v>
      </c>
      <c r="L411" s="216" t="s">
        <v>1177</v>
      </c>
      <c r="M411" s="217">
        <v>37.200000000000003</v>
      </c>
      <c r="N411" s="217">
        <v>37.200000000000003</v>
      </c>
      <c r="O411" s="215" t="s">
        <v>1249</v>
      </c>
      <c r="P411" s="379"/>
      <c r="Q411" s="379"/>
      <c r="R411" s="379"/>
      <c r="S411" s="379"/>
      <c r="T411" s="379"/>
      <c r="U411" s="379"/>
      <c r="V411" s="379"/>
      <c r="W411" s="379"/>
      <c r="X411" s="379"/>
      <c r="Y411" s="379"/>
      <c r="Z411" s="330"/>
      <c r="AA411" s="330"/>
      <c r="AB411" s="330"/>
      <c r="AC411" s="331"/>
    </row>
    <row r="412" spans="1:29" ht="17.25" customHeight="1">
      <c r="A412" s="333"/>
      <c r="B412" s="322"/>
      <c r="C412" s="322"/>
      <c r="D412" s="322"/>
      <c r="E412" s="328"/>
      <c r="F412" s="329"/>
      <c r="G412" s="340"/>
      <c r="H412" s="326"/>
      <c r="I412" s="329"/>
      <c r="J412" s="324"/>
      <c r="K412" s="215" t="s">
        <v>1380</v>
      </c>
      <c r="L412" s="216" t="s">
        <v>1331</v>
      </c>
      <c r="M412" s="217">
        <v>12.4</v>
      </c>
      <c r="N412" s="217">
        <v>12.4</v>
      </c>
      <c r="O412" s="215" t="s">
        <v>1353</v>
      </c>
      <c r="P412" s="379"/>
      <c r="Q412" s="379"/>
      <c r="R412" s="379"/>
      <c r="S412" s="379"/>
      <c r="T412" s="379"/>
      <c r="U412" s="379"/>
      <c r="V412" s="379"/>
      <c r="W412" s="379"/>
      <c r="X412" s="379"/>
      <c r="Y412" s="379"/>
      <c r="Z412" s="330"/>
      <c r="AA412" s="330"/>
      <c r="AB412" s="330"/>
      <c r="AC412" s="331"/>
    </row>
    <row r="413" spans="1:29" ht="17.25" customHeight="1">
      <c r="A413" s="333"/>
      <c r="B413" s="322"/>
      <c r="C413" s="322"/>
      <c r="D413" s="322"/>
      <c r="E413" s="328"/>
      <c r="F413" s="329"/>
      <c r="G413" s="340"/>
      <c r="H413" s="326"/>
      <c r="I413" s="329"/>
      <c r="J413" s="324"/>
      <c r="K413" s="215" t="s">
        <v>1381</v>
      </c>
      <c r="L413" s="216" t="s">
        <v>1341</v>
      </c>
      <c r="M413" s="217">
        <v>968</v>
      </c>
      <c r="N413" s="217">
        <v>968</v>
      </c>
      <c r="O413" s="215" t="s">
        <v>1353</v>
      </c>
      <c r="P413" s="379"/>
      <c r="Q413" s="379"/>
      <c r="R413" s="379"/>
      <c r="S413" s="379"/>
      <c r="T413" s="379"/>
      <c r="U413" s="379"/>
      <c r="V413" s="379"/>
      <c r="W413" s="379"/>
      <c r="X413" s="379"/>
      <c r="Y413" s="379"/>
      <c r="Z413" s="330"/>
      <c r="AA413" s="330"/>
      <c r="AB413" s="330"/>
      <c r="AC413" s="331"/>
    </row>
    <row r="414" spans="1:29" ht="17.25" customHeight="1">
      <c r="A414" s="333"/>
      <c r="B414" s="322"/>
      <c r="C414" s="322"/>
      <c r="D414" s="322"/>
      <c r="E414" s="328"/>
      <c r="F414" s="329"/>
      <c r="G414" s="340"/>
      <c r="H414" s="326"/>
      <c r="I414" s="329"/>
      <c r="J414" s="324"/>
      <c r="K414" s="215" t="s">
        <v>1540</v>
      </c>
      <c r="L414" s="216" t="s">
        <v>1464</v>
      </c>
      <c r="M414" s="217">
        <v>62</v>
      </c>
      <c r="N414" s="217">
        <v>62</v>
      </c>
      <c r="O414" s="215" t="s">
        <v>1527</v>
      </c>
      <c r="P414" s="379"/>
      <c r="Q414" s="379"/>
      <c r="R414" s="379"/>
      <c r="S414" s="379"/>
      <c r="T414" s="379"/>
      <c r="U414" s="379"/>
      <c r="V414" s="379"/>
      <c r="W414" s="379"/>
      <c r="X414" s="379"/>
      <c r="Y414" s="379"/>
      <c r="Z414" s="330"/>
      <c r="AA414" s="330"/>
      <c r="AB414" s="330"/>
      <c r="AC414" s="331"/>
    </row>
    <row r="415" spans="1:29" ht="6.75" customHeight="1">
      <c r="A415" s="333"/>
      <c r="B415" s="322"/>
      <c r="C415" s="322"/>
      <c r="D415" s="322"/>
      <c r="E415" s="328"/>
      <c r="F415" s="329"/>
      <c r="G415" s="340"/>
      <c r="H415" s="326"/>
      <c r="I415" s="329"/>
      <c r="J415" s="324"/>
      <c r="K415" s="215" t="s">
        <v>1190</v>
      </c>
      <c r="L415" s="216" t="s">
        <v>1121</v>
      </c>
      <c r="M415" s="217">
        <v>12.4</v>
      </c>
      <c r="N415" s="217">
        <v>12.4</v>
      </c>
      <c r="O415" s="215" t="s">
        <v>1175</v>
      </c>
      <c r="P415" s="379"/>
      <c r="Q415" s="379"/>
      <c r="R415" s="379"/>
      <c r="S415" s="379"/>
      <c r="T415" s="379"/>
      <c r="U415" s="379"/>
      <c r="V415" s="379"/>
      <c r="W415" s="379"/>
      <c r="X415" s="379"/>
      <c r="Y415" s="379"/>
      <c r="Z415" s="330"/>
      <c r="AA415" s="330"/>
      <c r="AB415" s="330"/>
      <c r="AC415" s="331"/>
    </row>
    <row r="416" spans="1:29" ht="17.25" hidden="1" customHeight="1">
      <c r="A416" s="333"/>
      <c r="B416" s="322"/>
      <c r="C416" s="322"/>
      <c r="D416" s="322"/>
      <c r="E416" s="328"/>
      <c r="F416" s="329"/>
      <c r="G416" s="340"/>
      <c r="H416" s="326"/>
      <c r="I416" s="329"/>
      <c r="J416" s="324" t="s">
        <v>289</v>
      </c>
      <c r="K416" s="215"/>
      <c r="L416" s="216"/>
      <c r="M416" s="217"/>
      <c r="N416" s="227"/>
      <c r="O416" s="215"/>
      <c r="P416" s="379"/>
      <c r="Q416" s="379"/>
      <c r="R416" s="379"/>
      <c r="S416" s="379"/>
      <c r="T416" s="379"/>
      <c r="U416" s="379"/>
      <c r="V416" s="379"/>
      <c r="W416" s="379"/>
      <c r="X416" s="379"/>
      <c r="Y416" s="379"/>
      <c r="Z416" s="330"/>
      <c r="AA416" s="330"/>
      <c r="AB416" s="330"/>
      <c r="AC416" s="331"/>
    </row>
    <row r="417" spans="1:29" ht="17.25" hidden="1" customHeight="1">
      <c r="A417" s="333"/>
      <c r="B417" s="322"/>
      <c r="C417" s="322"/>
      <c r="D417" s="322"/>
      <c r="E417" s="328"/>
      <c r="F417" s="329"/>
      <c r="G417" s="340"/>
      <c r="H417" s="326"/>
      <c r="I417" s="329"/>
      <c r="J417" s="324"/>
      <c r="K417" s="215"/>
      <c r="L417" s="216"/>
      <c r="M417" s="217"/>
      <c r="N417" s="227"/>
      <c r="O417" s="215"/>
      <c r="P417" s="379"/>
      <c r="Q417" s="379"/>
      <c r="R417" s="379"/>
      <c r="S417" s="379"/>
      <c r="T417" s="379"/>
      <c r="U417" s="379"/>
      <c r="V417" s="379"/>
      <c r="W417" s="379"/>
      <c r="X417" s="379"/>
      <c r="Y417" s="379"/>
      <c r="Z417" s="330"/>
      <c r="AA417" s="330"/>
      <c r="AB417" s="330"/>
      <c r="AC417" s="331"/>
    </row>
    <row r="418" spans="1:29" ht="17.25" hidden="1" customHeight="1">
      <c r="A418" s="333"/>
      <c r="B418" s="322"/>
      <c r="C418" s="322"/>
      <c r="D418" s="322"/>
      <c r="E418" s="328"/>
      <c r="F418" s="329"/>
      <c r="G418" s="340"/>
      <c r="H418" s="326"/>
      <c r="I418" s="329"/>
      <c r="J418" s="324"/>
      <c r="K418" s="215"/>
      <c r="L418" s="216"/>
      <c r="M418" s="217"/>
      <c r="N418" s="227"/>
      <c r="O418" s="215"/>
      <c r="P418" s="379"/>
      <c r="Q418" s="379"/>
      <c r="R418" s="379"/>
      <c r="S418" s="379"/>
      <c r="T418" s="379"/>
      <c r="U418" s="379"/>
      <c r="V418" s="379"/>
      <c r="W418" s="379"/>
      <c r="X418" s="379"/>
      <c r="Y418" s="379"/>
      <c r="Z418" s="330"/>
      <c r="AA418" s="330"/>
      <c r="AB418" s="330"/>
      <c r="AC418" s="331"/>
    </row>
    <row r="419" spans="1:29" ht="17.25" hidden="1" customHeight="1">
      <c r="A419" s="333"/>
      <c r="B419" s="322"/>
      <c r="C419" s="322"/>
      <c r="D419" s="322"/>
      <c r="E419" s="328"/>
      <c r="F419" s="329"/>
      <c r="G419" s="340"/>
      <c r="H419" s="326"/>
      <c r="I419" s="329"/>
      <c r="J419" s="324"/>
      <c r="K419" s="215"/>
      <c r="L419" s="216"/>
      <c r="M419" s="217"/>
      <c r="N419" s="227"/>
      <c r="O419" s="215"/>
      <c r="P419" s="379"/>
      <c r="Q419" s="379"/>
      <c r="R419" s="379"/>
      <c r="S419" s="379"/>
      <c r="T419" s="379"/>
      <c r="U419" s="379"/>
      <c r="V419" s="379"/>
      <c r="W419" s="379"/>
      <c r="X419" s="379"/>
      <c r="Y419" s="379"/>
      <c r="Z419" s="330"/>
      <c r="AA419" s="330"/>
      <c r="AB419" s="330"/>
      <c r="AC419" s="331"/>
    </row>
    <row r="420" spans="1:29" ht="17.25" hidden="1" customHeight="1">
      <c r="A420" s="333"/>
      <c r="B420" s="322"/>
      <c r="C420" s="322"/>
      <c r="D420" s="322"/>
      <c r="E420" s="328"/>
      <c r="F420" s="329"/>
      <c r="G420" s="340"/>
      <c r="H420" s="326"/>
      <c r="I420" s="329"/>
      <c r="J420" s="324"/>
      <c r="K420" s="215"/>
      <c r="L420" s="216"/>
      <c r="M420" s="217"/>
      <c r="N420" s="217"/>
      <c r="O420" s="215"/>
      <c r="P420" s="379"/>
      <c r="Q420" s="379"/>
      <c r="R420" s="379"/>
      <c r="S420" s="379"/>
      <c r="T420" s="379"/>
      <c r="U420" s="379"/>
      <c r="V420" s="379"/>
      <c r="W420" s="379"/>
      <c r="X420" s="379"/>
      <c r="Y420" s="379"/>
      <c r="Z420" s="330"/>
      <c r="AA420" s="330"/>
      <c r="AB420" s="330"/>
      <c r="AC420" s="331"/>
    </row>
    <row r="421" spans="1:29" ht="17.25" hidden="1" customHeight="1">
      <c r="A421" s="333"/>
      <c r="B421" s="322"/>
      <c r="C421" s="322"/>
      <c r="D421" s="322"/>
      <c r="E421" s="328"/>
      <c r="F421" s="329"/>
      <c r="G421" s="340"/>
      <c r="H421" s="326"/>
      <c r="I421" s="329"/>
      <c r="J421" s="324" t="s">
        <v>370</v>
      </c>
      <c r="K421" s="215"/>
      <c r="L421" s="216"/>
      <c r="M421" s="217"/>
      <c r="N421" s="227"/>
      <c r="O421" s="215"/>
      <c r="P421" s="379"/>
      <c r="Q421" s="379"/>
      <c r="R421" s="379"/>
      <c r="S421" s="379"/>
      <c r="T421" s="379"/>
      <c r="U421" s="379"/>
      <c r="V421" s="379"/>
      <c r="W421" s="379"/>
      <c r="X421" s="379"/>
      <c r="Y421" s="379"/>
      <c r="Z421" s="330"/>
      <c r="AA421" s="330"/>
      <c r="AB421" s="330"/>
      <c r="AC421" s="331"/>
    </row>
    <row r="422" spans="1:29" ht="17.25" hidden="1" customHeight="1">
      <c r="A422" s="333"/>
      <c r="B422" s="322"/>
      <c r="C422" s="322"/>
      <c r="D422" s="322"/>
      <c r="E422" s="328"/>
      <c r="F422" s="329"/>
      <c r="G422" s="340"/>
      <c r="H422" s="326"/>
      <c r="I422" s="329"/>
      <c r="J422" s="324"/>
      <c r="K422" s="215"/>
      <c r="L422" s="216"/>
      <c r="M422" s="217"/>
      <c r="N422" s="227"/>
      <c r="O422" s="215"/>
      <c r="P422" s="379"/>
      <c r="Q422" s="379"/>
      <c r="R422" s="379"/>
      <c r="S422" s="379"/>
      <c r="T422" s="379"/>
      <c r="U422" s="379"/>
      <c r="V422" s="379"/>
      <c r="W422" s="379"/>
      <c r="X422" s="379"/>
      <c r="Y422" s="379"/>
      <c r="Z422" s="330"/>
      <c r="AA422" s="330"/>
      <c r="AB422" s="330"/>
      <c r="AC422" s="331"/>
    </row>
    <row r="423" spans="1:29" ht="17.25" hidden="1" customHeight="1">
      <c r="A423" s="333"/>
      <c r="B423" s="322"/>
      <c r="C423" s="322"/>
      <c r="D423" s="322"/>
      <c r="E423" s="328"/>
      <c r="F423" s="329"/>
      <c r="G423" s="340"/>
      <c r="H423" s="326"/>
      <c r="I423" s="329"/>
      <c r="J423" s="324"/>
      <c r="K423" s="215"/>
      <c r="L423" s="216"/>
      <c r="M423" s="217"/>
      <c r="N423" s="227"/>
      <c r="O423" s="215"/>
      <c r="P423" s="379"/>
      <c r="Q423" s="379"/>
      <c r="R423" s="379"/>
      <c r="S423" s="379"/>
      <c r="T423" s="379"/>
      <c r="U423" s="379"/>
      <c r="V423" s="379"/>
      <c r="W423" s="379"/>
      <c r="X423" s="379"/>
      <c r="Y423" s="379"/>
      <c r="Z423" s="330"/>
      <c r="AA423" s="330"/>
      <c r="AB423" s="330"/>
      <c r="AC423" s="331"/>
    </row>
    <row r="424" spans="1:29" ht="17.25" hidden="1" customHeight="1">
      <c r="A424" s="333"/>
      <c r="B424" s="323"/>
      <c r="C424" s="323"/>
      <c r="D424" s="323"/>
      <c r="E424" s="328"/>
      <c r="F424" s="329"/>
      <c r="G424" s="340"/>
      <c r="H424" s="327"/>
      <c r="I424" s="329"/>
      <c r="J424" s="324"/>
      <c r="K424" s="215"/>
      <c r="L424" s="215"/>
      <c r="M424" s="227"/>
      <c r="N424" s="227"/>
      <c r="O424" s="215"/>
      <c r="P424" s="379"/>
      <c r="Q424" s="379"/>
      <c r="R424" s="379"/>
      <c r="S424" s="379"/>
      <c r="T424" s="379"/>
      <c r="U424" s="379"/>
      <c r="V424" s="379"/>
      <c r="W424" s="379"/>
      <c r="X424" s="379"/>
      <c r="Y424" s="379"/>
      <c r="Z424" s="330"/>
      <c r="AA424" s="330"/>
      <c r="AB424" s="330"/>
      <c r="AC424" s="331"/>
    </row>
    <row r="425" spans="1:29" ht="17.25" customHeight="1">
      <c r="A425" s="333">
        <v>33600000</v>
      </c>
      <c r="B425" s="321" t="s">
        <v>489</v>
      </c>
      <c r="C425" s="321" t="s">
        <v>490</v>
      </c>
      <c r="D425" s="321" t="s">
        <v>1220</v>
      </c>
      <c r="E425" s="328" t="s">
        <v>1217</v>
      </c>
      <c r="F425" s="329" t="s">
        <v>1161</v>
      </c>
      <c r="G425" s="340">
        <v>1200</v>
      </c>
      <c r="H425" s="325" t="s">
        <v>492</v>
      </c>
      <c r="I425" s="329" t="s">
        <v>493</v>
      </c>
      <c r="J425" s="324" t="s">
        <v>281</v>
      </c>
      <c r="K425" s="215"/>
      <c r="L425" s="216"/>
      <c r="M425" s="217"/>
      <c r="N425" s="227"/>
      <c r="O425" s="215"/>
      <c r="P425" s="379">
        <f>SUM(M425:M426)</f>
        <v>0</v>
      </c>
      <c r="Q425" s="379">
        <f>SUM(N425:N426)</f>
        <v>0</v>
      </c>
      <c r="R425" s="379">
        <f>SUM(M427:M428)</f>
        <v>300</v>
      </c>
      <c r="S425" s="379">
        <f>SUM(N427:N428)</f>
        <v>300</v>
      </c>
      <c r="T425" s="379">
        <f>SUM(M429:M430)</f>
        <v>0</v>
      </c>
      <c r="U425" s="379">
        <f>SUM(N429:N430)</f>
        <v>0</v>
      </c>
      <c r="V425" s="379">
        <f>SUM(M431:M432)</f>
        <v>0</v>
      </c>
      <c r="W425" s="379">
        <f>SUM(N431:N432)</f>
        <v>0</v>
      </c>
      <c r="X425" s="379">
        <f>P425+R425+T425+V425</f>
        <v>300</v>
      </c>
      <c r="Y425" s="379">
        <f>Q425+S425+U425+W425</f>
        <v>300</v>
      </c>
      <c r="Z425" s="330">
        <f>G425-X425</f>
        <v>900</v>
      </c>
      <c r="AA425" s="330">
        <f>G425-Y425</f>
        <v>900</v>
      </c>
      <c r="AB425" s="330">
        <f>X425*100/G425</f>
        <v>25</v>
      </c>
      <c r="AC425" s="331"/>
    </row>
    <row r="426" spans="1:29" ht="17.25" customHeight="1">
      <c r="A426" s="333"/>
      <c r="B426" s="322"/>
      <c r="C426" s="322"/>
      <c r="D426" s="322"/>
      <c r="E426" s="328"/>
      <c r="F426" s="329"/>
      <c r="G426" s="340"/>
      <c r="H426" s="326"/>
      <c r="I426" s="329"/>
      <c r="J426" s="324"/>
      <c r="K426" s="215"/>
      <c r="L426" s="216"/>
      <c r="M426" s="217"/>
      <c r="N426" s="217"/>
      <c r="O426" s="216"/>
      <c r="P426" s="379"/>
      <c r="Q426" s="379"/>
      <c r="R426" s="379"/>
      <c r="S426" s="379"/>
      <c r="T426" s="379"/>
      <c r="U426" s="379"/>
      <c r="V426" s="379"/>
      <c r="W426" s="379"/>
      <c r="X426" s="379"/>
      <c r="Y426" s="379"/>
      <c r="Z426" s="330"/>
      <c r="AA426" s="330"/>
      <c r="AB426" s="330"/>
      <c r="AC426" s="331"/>
    </row>
    <row r="427" spans="1:29" ht="17.25" customHeight="1">
      <c r="A427" s="333"/>
      <c r="B427" s="322"/>
      <c r="C427" s="322"/>
      <c r="D427" s="322"/>
      <c r="E427" s="328"/>
      <c r="F427" s="329"/>
      <c r="G427" s="340"/>
      <c r="H427" s="326"/>
      <c r="I427" s="329"/>
      <c r="J427" s="324" t="s">
        <v>369</v>
      </c>
      <c r="K427" s="215" t="s">
        <v>1269</v>
      </c>
      <c r="L427" s="216" t="s">
        <v>1177</v>
      </c>
      <c r="M427" s="217">
        <v>300</v>
      </c>
      <c r="N427" s="217">
        <v>300</v>
      </c>
      <c r="O427" s="215" t="s">
        <v>1249</v>
      </c>
      <c r="P427" s="379"/>
      <c r="Q427" s="379"/>
      <c r="R427" s="379"/>
      <c r="S427" s="379"/>
      <c r="T427" s="379"/>
      <c r="U427" s="379"/>
      <c r="V427" s="379"/>
      <c r="W427" s="379"/>
      <c r="X427" s="379"/>
      <c r="Y427" s="379"/>
      <c r="Z427" s="330"/>
      <c r="AA427" s="330"/>
      <c r="AB427" s="330"/>
      <c r="AC427" s="331"/>
    </row>
    <row r="428" spans="1:29" ht="17.25" customHeight="1">
      <c r="A428" s="333"/>
      <c r="B428" s="322"/>
      <c r="C428" s="322"/>
      <c r="D428" s="322"/>
      <c r="E428" s="328"/>
      <c r="F428" s="329"/>
      <c r="G428" s="340"/>
      <c r="H428" s="326"/>
      <c r="I428" s="329"/>
      <c r="J428" s="324"/>
      <c r="K428" s="215"/>
      <c r="L428" s="216"/>
      <c r="M428" s="217"/>
      <c r="N428" s="217"/>
      <c r="O428" s="215"/>
      <c r="P428" s="379"/>
      <c r="Q428" s="379"/>
      <c r="R428" s="379"/>
      <c r="S428" s="379"/>
      <c r="T428" s="379"/>
      <c r="U428" s="379"/>
      <c r="V428" s="379"/>
      <c r="W428" s="379"/>
      <c r="X428" s="379"/>
      <c r="Y428" s="379"/>
      <c r="Z428" s="330"/>
      <c r="AA428" s="330"/>
      <c r="AB428" s="330"/>
      <c r="AC428" s="331"/>
    </row>
    <row r="429" spans="1:29" ht="17.25" customHeight="1">
      <c r="A429" s="333"/>
      <c r="B429" s="322"/>
      <c r="C429" s="322"/>
      <c r="D429" s="322"/>
      <c r="E429" s="328"/>
      <c r="F429" s="329"/>
      <c r="G429" s="340"/>
      <c r="H429" s="326"/>
      <c r="I429" s="329"/>
      <c r="J429" s="324" t="s">
        <v>289</v>
      </c>
      <c r="K429" s="215"/>
      <c r="L429" s="216"/>
      <c r="M429" s="217"/>
      <c r="N429" s="227"/>
      <c r="O429" s="215"/>
      <c r="P429" s="379"/>
      <c r="Q429" s="379"/>
      <c r="R429" s="379"/>
      <c r="S429" s="379"/>
      <c r="T429" s="379"/>
      <c r="U429" s="379"/>
      <c r="V429" s="379"/>
      <c r="W429" s="379"/>
      <c r="X429" s="379"/>
      <c r="Y429" s="379"/>
      <c r="Z429" s="330"/>
      <c r="AA429" s="330"/>
      <c r="AB429" s="330"/>
      <c r="AC429" s="331"/>
    </row>
    <row r="430" spans="1:29" ht="17.25" customHeight="1">
      <c r="A430" s="333"/>
      <c r="B430" s="322"/>
      <c r="C430" s="322"/>
      <c r="D430" s="322"/>
      <c r="E430" s="328"/>
      <c r="F430" s="329"/>
      <c r="G430" s="340"/>
      <c r="H430" s="326"/>
      <c r="I430" s="329"/>
      <c r="J430" s="324"/>
      <c r="K430" s="215"/>
      <c r="L430" s="216"/>
      <c r="M430" s="217"/>
      <c r="N430" s="217"/>
      <c r="O430" s="215"/>
      <c r="P430" s="379"/>
      <c r="Q430" s="379"/>
      <c r="R430" s="379"/>
      <c r="S430" s="379"/>
      <c r="T430" s="379"/>
      <c r="U430" s="379"/>
      <c r="V430" s="379"/>
      <c r="W430" s="379"/>
      <c r="X430" s="379"/>
      <c r="Y430" s="379"/>
      <c r="Z430" s="330"/>
      <c r="AA430" s="330"/>
      <c r="AB430" s="330"/>
      <c r="AC430" s="331"/>
    </row>
    <row r="431" spans="1:29" ht="17.25" customHeight="1">
      <c r="A431" s="333"/>
      <c r="B431" s="322"/>
      <c r="C431" s="322"/>
      <c r="D431" s="322"/>
      <c r="E431" s="328"/>
      <c r="F431" s="329"/>
      <c r="G431" s="340"/>
      <c r="H431" s="326"/>
      <c r="I431" s="329"/>
      <c r="J431" s="324" t="s">
        <v>370</v>
      </c>
      <c r="K431" s="215"/>
      <c r="L431" s="216"/>
      <c r="M431" s="217"/>
      <c r="N431" s="227"/>
      <c r="O431" s="215"/>
      <c r="P431" s="379"/>
      <c r="Q431" s="379"/>
      <c r="R431" s="379"/>
      <c r="S431" s="379"/>
      <c r="T431" s="379"/>
      <c r="U431" s="379"/>
      <c r="V431" s="379"/>
      <c r="W431" s="379"/>
      <c r="X431" s="379"/>
      <c r="Y431" s="379"/>
      <c r="Z431" s="330"/>
      <c r="AA431" s="330"/>
      <c r="AB431" s="330"/>
      <c r="AC431" s="331"/>
    </row>
    <row r="432" spans="1:29" ht="17.25" customHeight="1">
      <c r="A432" s="333"/>
      <c r="B432" s="323"/>
      <c r="C432" s="323"/>
      <c r="D432" s="323"/>
      <c r="E432" s="328"/>
      <c r="F432" s="329"/>
      <c r="G432" s="340"/>
      <c r="H432" s="327"/>
      <c r="I432" s="329"/>
      <c r="J432" s="324"/>
      <c r="K432" s="215"/>
      <c r="L432" s="215"/>
      <c r="M432" s="227"/>
      <c r="N432" s="227"/>
      <c r="O432" s="215"/>
      <c r="P432" s="379"/>
      <c r="Q432" s="379"/>
      <c r="R432" s="379"/>
      <c r="S432" s="379"/>
      <c r="T432" s="379"/>
      <c r="U432" s="379"/>
      <c r="V432" s="379"/>
      <c r="W432" s="379"/>
      <c r="X432" s="379"/>
      <c r="Y432" s="379"/>
      <c r="Z432" s="330"/>
      <c r="AA432" s="330"/>
      <c r="AB432" s="330"/>
      <c r="AC432" s="331"/>
    </row>
    <row r="433" spans="1:29" ht="17.25" customHeight="1">
      <c r="A433" s="333">
        <v>33600000</v>
      </c>
      <c r="B433" s="321" t="s">
        <v>489</v>
      </c>
      <c r="C433" s="321" t="s">
        <v>490</v>
      </c>
      <c r="D433" s="321" t="s">
        <v>1222</v>
      </c>
      <c r="E433" s="328" t="s">
        <v>1218</v>
      </c>
      <c r="F433" s="329" t="s">
        <v>1161</v>
      </c>
      <c r="G433" s="340">
        <v>13078.92</v>
      </c>
      <c r="H433" s="325" t="s">
        <v>555</v>
      </c>
      <c r="I433" s="329" t="s">
        <v>1221</v>
      </c>
      <c r="J433" s="324" t="s">
        <v>281</v>
      </c>
      <c r="K433" s="215"/>
      <c r="L433" s="216"/>
      <c r="M433" s="217"/>
      <c r="N433" s="227"/>
      <c r="O433" s="215"/>
      <c r="P433" s="379">
        <f>SUM(M433:M434)</f>
        <v>0</v>
      </c>
      <c r="Q433" s="379">
        <f>SUM(N433:N434)</f>
        <v>0</v>
      </c>
      <c r="R433" s="379">
        <f>SUM(M435:M436)</f>
        <v>6696.12</v>
      </c>
      <c r="S433" s="379">
        <f>SUM(N435:N436)</f>
        <v>6696.12</v>
      </c>
      <c r="T433" s="379">
        <f>SUM(M437:M440)</f>
        <v>1276.8000000000002</v>
      </c>
      <c r="U433" s="379">
        <f>SUM(N437:N440)</f>
        <v>1276.8000000000002</v>
      </c>
      <c r="V433" s="379">
        <f>SUM(M441:M442)</f>
        <v>0</v>
      </c>
      <c r="W433" s="379">
        <f>SUM(N441:N442)</f>
        <v>0</v>
      </c>
      <c r="X433" s="379">
        <f>P433+R433+T433+V433</f>
        <v>7972.92</v>
      </c>
      <c r="Y433" s="379">
        <f>Q433+S433+U433+W433</f>
        <v>7972.92</v>
      </c>
      <c r="Z433" s="330">
        <f>G433-X433</f>
        <v>5106</v>
      </c>
      <c r="AA433" s="330">
        <f>G433-Y433</f>
        <v>5106</v>
      </c>
      <c r="AB433" s="330">
        <f>X433*100/G433</f>
        <v>60.960079272600488</v>
      </c>
      <c r="AC433" s="331"/>
    </row>
    <row r="434" spans="1:29" ht="17.25" customHeight="1">
      <c r="A434" s="333"/>
      <c r="B434" s="322"/>
      <c r="C434" s="322"/>
      <c r="D434" s="322"/>
      <c r="E434" s="328"/>
      <c r="F434" s="329"/>
      <c r="G434" s="340"/>
      <c r="H434" s="326"/>
      <c r="I434" s="329"/>
      <c r="J434" s="324"/>
      <c r="K434" s="215"/>
      <c r="L434" s="216"/>
      <c r="M434" s="217"/>
      <c r="N434" s="217"/>
      <c r="O434" s="216"/>
      <c r="P434" s="379"/>
      <c r="Q434" s="379"/>
      <c r="R434" s="379"/>
      <c r="S434" s="379"/>
      <c r="T434" s="379"/>
      <c r="U434" s="379"/>
      <c r="V434" s="379"/>
      <c r="W434" s="379"/>
      <c r="X434" s="379"/>
      <c r="Y434" s="379"/>
      <c r="Z434" s="330"/>
      <c r="AA434" s="330"/>
      <c r="AB434" s="330"/>
      <c r="AC434" s="331"/>
    </row>
    <row r="435" spans="1:29" ht="17.25" customHeight="1">
      <c r="A435" s="333"/>
      <c r="B435" s="322"/>
      <c r="C435" s="322"/>
      <c r="D435" s="322"/>
      <c r="E435" s="328"/>
      <c r="F435" s="329"/>
      <c r="G435" s="340"/>
      <c r="H435" s="326"/>
      <c r="I435" s="329"/>
      <c r="J435" s="324" t="s">
        <v>369</v>
      </c>
      <c r="K435" s="215" t="s">
        <v>1267</v>
      </c>
      <c r="L435" s="216" t="s">
        <v>1180</v>
      </c>
      <c r="M435" s="217">
        <v>2120.92</v>
      </c>
      <c r="N435" s="217">
        <v>2120.92</v>
      </c>
      <c r="O435" s="215" t="s">
        <v>1249</v>
      </c>
      <c r="P435" s="379"/>
      <c r="Q435" s="379"/>
      <c r="R435" s="379"/>
      <c r="S435" s="379"/>
      <c r="T435" s="379"/>
      <c r="U435" s="379"/>
      <c r="V435" s="379"/>
      <c r="W435" s="379"/>
      <c r="X435" s="379"/>
      <c r="Y435" s="379"/>
      <c r="Z435" s="330"/>
      <c r="AA435" s="330"/>
      <c r="AB435" s="330"/>
      <c r="AC435" s="331"/>
    </row>
    <row r="436" spans="1:29" ht="17.25" customHeight="1">
      <c r="A436" s="333"/>
      <c r="B436" s="322"/>
      <c r="C436" s="322"/>
      <c r="D436" s="322"/>
      <c r="E436" s="328"/>
      <c r="F436" s="329"/>
      <c r="G436" s="340"/>
      <c r="H436" s="326"/>
      <c r="I436" s="329"/>
      <c r="J436" s="324"/>
      <c r="K436" s="215" t="s">
        <v>1375</v>
      </c>
      <c r="L436" s="216" t="s">
        <v>1331</v>
      </c>
      <c r="M436" s="217">
        <v>4575.2</v>
      </c>
      <c r="N436" s="217">
        <v>4575.2</v>
      </c>
      <c r="O436" s="215" t="s">
        <v>1353</v>
      </c>
      <c r="P436" s="379"/>
      <c r="Q436" s="379"/>
      <c r="R436" s="379"/>
      <c r="S436" s="379"/>
      <c r="T436" s="379"/>
      <c r="U436" s="379"/>
      <c r="V436" s="379"/>
      <c r="W436" s="379"/>
      <c r="X436" s="379"/>
      <c r="Y436" s="379"/>
      <c r="Z436" s="330"/>
      <c r="AA436" s="330"/>
      <c r="AB436" s="330"/>
      <c r="AC436" s="331"/>
    </row>
    <row r="437" spans="1:29" ht="17.25" customHeight="1">
      <c r="A437" s="333"/>
      <c r="B437" s="322"/>
      <c r="C437" s="322"/>
      <c r="D437" s="322"/>
      <c r="E437" s="328"/>
      <c r="F437" s="329"/>
      <c r="G437" s="340"/>
      <c r="H437" s="326"/>
      <c r="I437" s="329"/>
      <c r="J437" s="324" t="s">
        <v>289</v>
      </c>
      <c r="K437" s="215" t="s">
        <v>1589</v>
      </c>
      <c r="L437" s="216" t="s">
        <v>1573</v>
      </c>
      <c r="M437" s="217">
        <v>9.6</v>
      </c>
      <c r="N437" s="227">
        <v>9.6</v>
      </c>
      <c r="O437" s="215" t="s">
        <v>1587</v>
      </c>
      <c r="P437" s="379"/>
      <c r="Q437" s="379"/>
      <c r="R437" s="379"/>
      <c r="S437" s="379"/>
      <c r="T437" s="379"/>
      <c r="U437" s="379"/>
      <c r="V437" s="379"/>
      <c r="W437" s="379"/>
      <c r="X437" s="379"/>
      <c r="Y437" s="379"/>
      <c r="Z437" s="330"/>
      <c r="AA437" s="330"/>
      <c r="AB437" s="330"/>
      <c r="AC437" s="331"/>
    </row>
    <row r="438" spans="1:29" ht="17.25" customHeight="1">
      <c r="A438" s="333"/>
      <c r="B438" s="322"/>
      <c r="C438" s="322"/>
      <c r="D438" s="322"/>
      <c r="E438" s="328"/>
      <c r="F438" s="329"/>
      <c r="G438" s="340"/>
      <c r="H438" s="326"/>
      <c r="I438" s="329"/>
      <c r="J438" s="324"/>
      <c r="K438" s="215" t="s">
        <v>1910</v>
      </c>
      <c r="L438" s="216" t="s">
        <v>1904</v>
      </c>
      <c r="M438" s="217">
        <v>569.6</v>
      </c>
      <c r="N438" s="227">
        <v>569.6</v>
      </c>
      <c r="O438" s="215" t="s">
        <v>1905</v>
      </c>
      <c r="P438" s="379"/>
      <c r="Q438" s="379"/>
      <c r="R438" s="379"/>
      <c r="S438" s="379"/>
      <c r="T438" s="379"/>
      <c r="U438" s="379"/>
      <c r="V438" s="379"/>
      <c r="W438" s="379"/>
      <c r="X438" s="379"/>
      <c r="Y438" s="379"/>
      <c r="Z438" s="330"/>
      <c r="AA438" s="330"/>
      <c r="AB438" s="330"/>
      <c r="AC438" s="331"/>
    </row>
    <row r="439" spans="1:29" ht="17.25" customHeight="1">
      <c r="A439" s="333"/>
      <c r="B439" s="322"/>
      <c r="C439" s="322"/>
      <c r="D439" s="322"/>
      <c r="E439" s="328"/>
      <c r="F439" s="329"/>
      <c r="G439" s="340"/>
      <c r="H439" s="326"/>
      <c r="I439" s="329"/>
      <c r="J439" s="324"/>
      <c r="K439" s="215" t="s">
        <v>1871</v>
      </c>
      <c r="L439" s="216" t="s">
        <v>1805</v>
      </c>
      <c r="M439" s="217">
        <v>57.6</v>
      </c>
      <c r="N439" s="227">
        <v>57.6</v>
      </c>
      <c r="O439" s="215" t="s">
        <v>1869</v>
      </c>
      <c r="P439" s="379"/>
      <c r="Q439" s="379"/>
      <c r="R439" s="379"/>
      <c r="S439" s="379"/>
      <c r="T439" s="379"/>
      <c r="U439" s="379"/>
      <c r="V439" s="379"/>
      <c r="W439" s="379"/>
      <c r="X439" s="379"/>
      <c r="Y439" s="379"/>
      <c r="Z439" s="330"/>
      <c r="AA439" s="330"/>
      <c r="AB439" s="330"/>
      <c r="AC439" s="331"/>
    </row>
    <row r="440" spans="1:29" ht="17.25" customHeight="1">
      <c r="A440" s="333"/>
      <c r="B440" s="322"/>
      <c r="C440" s="322"/>
      <c r="D440" s="322"/>
      <c r="E440" s="328"/>
      <c r="F440" s="329"/>
      <c r="G440" s="340"/>
      <c r="H440" s="326"/>
      <c r="I440" s="329"/>
      <c r="J440" s="324"/>
      <c r="K440" s="215" t="s">
        <v>1590</v>
      </c>
      <c r="L440" s="216" t="s">
        <v>1492</v>
      </c>
      <c r="M440" s="217">
        <v>640</v>
      </c>
      <c r="N440" s="217">
        <v>640</v>
      </c>
      <c r="O440" s="215" t="s">
        <v>1587</v>
      </c>
      <c r="P440" s="379"/>
      <c r="Q440" s="379"/>
      <c r="R440" s="379"/>
      <c r="S440" s="379"/>
      <c r="T440" s="379"/>
      <c r="U440" s="379"/>
      <c r="V440" s="379"/>
      <c r="W440" s="379"/>
      <c r="X440" s="379"/>
      <c r="Y440" s="379"/>
      <c r="Z440" s="330"/>
      <c r="AA440" s="330"/>
      <c r="AB440" s="330"/>
      <c r="AC440" s="331"/>
    </row>
    <row r="441" spans="1:29" ht="17.25" customHeight="1">
      <c r="A441" s="333"/>
      <c r="B441" s="322"/>
      <c r="C441" s="322"/>
      <c r="D441" s="322"/>
      <c r="E441" s="328"/>
      <c r="F441" s="329"/>
      <c r="G441" s="340"/>
      <c r="H441" s="326"/>
      <c r="I441" s="329"/>
      <c r="J441" s="324" t="s">
        <v>370</v>
      </c>
      <c r="K441" s="215"/>
      <c r="L441" s="216"/>
      <c r="M441" s="217"/>
      <c r="N441" s="227"/>
      <c r="O441" s="215"/>
      <c r="P441" s="379"/>
      <c r="Q441" s="379"/>
      <c r="R441" s="379"/>
      <c r="S441" s="379"/>
      <c r="T441" s="379"/>
      <c r="U441" s="379"/>
      <c r="V441" s="379"/>
      <c r="W441" s="379"/>
      <c r="X441" s="379"/>
      <c r="Y441" s="379"/>
      <c r="Z441" s="330"/>
      <c r="AA441" s="330"/>
      <c r="AB441" s="330"/>
      <c r="AC441" s="331"/>
    </row>
    <row r="442" spans="1:29" ht="17.25" customHeight="1">
      <c r="A442" s="333"/>
      <c r="B442" s="323"/>
      <c r="C442" s="323"/>
      <c r="D442" s="323"/>
      <c r="E442" s="328"/>
      <c r="F442" s="329"/>
      <c r="G442" s="340"/>
      <c r="H442" s="327"/>
      <c r="I442" s="329"/>
      <c r="J442" s="324"/>
      <c r="K442" s="215"/>
      <c r="L442" s="215"/>
      <c r="M442" s="227"/>
      <c r="N442" s="227"/>
      <c r="O442" s="215"/>
      <c r="P442" s="379"/>
      <c r="Q442" s="379"/>
      <c r="R442" s="379"/>
      <c r="S442" s="379"/>
      <c r="T442" s="379"/>
      <c r="U442" s="379"/>
      <c r="V442" s="379"/>
      <c r="W442" s="379"/>
      <c r="X442" s="379"/>
      <c r="Y442" s="379"/>
      <c r="Z442" s="330"/>
      <c r="AA442" s="330"/>
      <c r="AB442" s="330"/>
      <c r="AC442" s="331"/>
    </row>
    <row r="443" spans="1:29" ht="17.25" customHeight="1">
      <c r="A443" s="333">
        <v>33600000</v>
      </c>
      <c r="B443" s="321" t="s">
        <v>489</v>
      </c>
      <c r="C443" s="321" t="s">
        <v>490</v>
      </c>
      <c r="D443" s="321" t="s">
        <v>1223</v>
      </c>
      <c r="E443" s="328" t="s">
        <v>1219</v>
      </c>
      <c r="F443" s="329" t="s">
        <v>1177</v>
      </c>
      <c r="G443" s="340">
        <v>994.64</v>
      </c>
      <c r="H443" s="325" t="s">
        <v>550</v>
      </c>
      <c r="I443" s="329" t="s">
        <v>493</v>
      </c>
      <c r="J443" s="324" t="s">
        <v>281</v>
      </c>
      <c r="K443" s="215"/>
      <c r="L443" s="216"/>
      <c r="M443" s="217"/>
      <c r="N443" s="227"/>
      <c r="O443" s="215"/>
      <c r="P443" s="379">
        <f>SUM(M443:M444)</f>
        <v>0</v>
      </c>
      <c r="Q443" s="379">
        <f>SUM(N443:N444)</f>
        <v>0</v>
      </c>
      <c r="R443" s="379">
        <f>SUM(M445:M446)</f>
        <v>945.6</v>
      </c>
      <c r="S443" s="379">
        <f>SUM(N445:N446)</f>
        <v>945.6</v>
      </c>
      <c r="T443" s="379">
        <f>SUM(M447:M449)</f>
        <v>91.86</v>
      </c>
      <c r="U443" s="379">
        <f>SUM(N447:N449)</f>
        <v>91.86</v>
      </c>
      <c r="V443" s="379">
        <f>SUM(M450:M451)</f>
        <v>0</v>
      </c>
      <c r="W443" s="379">
        <f>SUM(N450:N451)</f>
        <v>0</v>
      </c>
      <c r="X443" s="379">
        <f>P443+R443+T443+V443</f>
        <v>1037.46</v>
      </c>
      <c r="Y443" s="379">
        <f>Q443+S443+U443+W443</f>
        <v>1037.46</v>
      </c>
      <c r="Z443" s="330">
        <f>G443-X443</f>
        <v>-42.82000000000005</v>
      </c>
      <c r="AA443" s="330">
        <f>G443-Y443</f>
        <v>-42.82000000000005</v>
      </c>
      <c r="AB443" s="330">
        <f>X443*100/G443</f>
        <v>104.30507520308855</v>
      </c>
      <c r="AC443" s="331"/>
    </row>
    <row r="444" spans="1:29" ht="17.25" customHeight="1">
      <c r="A444" s="333"/>
      <c r="B444" s="322"/>
      <c r="C444" s="322"/>
      <c r="D444" s="322"/>
      <c r="E444" s="328"/>
      <c r="F444" s="329"/>
      <c r="G444" s="340"/>
      <c r="H444" s="326"/>
      <c r="I444" s="329"/>
      <c r="J444" s="324"/>
      <c r="K444" s="215"/>
      <c r="L444" s="216"/>
      <c r="M444" s="217"/>
      <c r="N444" s="227"/>
      <c r="O444" s="215"/>
      <c r="P444" s="379"/>
      <c r="Q444" s="379"/>
      <c r="R444" s="379"/>
      <c r="S444" s="379"/>
      <c r="T444" s="379"/>
      <c r="U444" s="379"/>
      <c r="V444" s="379"/>
      <c r="W444" s="379"/>
      <c r="X444" s="379"/>
      <c r="Y444" s="379"/>
      <c r="Z444" s="330"/>
      <c r="AA444" s="330"/>
      <c r="AB444" s="330"/>
      <c r="AC444" s="331"/>
    </row>
    <row r="445" spans="1:29" ht="17.25" customHeight="1">
      <c r="A445" s="333"/>
      <c r="B445" s="322"/>
      <c r="C445" s="322"/>
      <c r="D445" s="322"/>
      <c r="E445" s="328"/>
      <c r="F445" s="329"/>
      <c r="G445" s="340"/>
      <c r="H445" s="326"/>
      <c r="I445" s="329"/>
      <c r="J445" s="324" t="s">
        <v>369</v>
      </c>
      <c r="K445" s="215" t="s">
        <v>1265</v>
      </c>
      <c r="L445" s="216" t="s">
        <v>1180</v>
      </c>
      <c r="M445" s="217">
        <v>135.6</v>
      </c>
      <c r="N445" s="217">
        <v>135.6</v>
      </c>
      <c r="O445" s="215" t="s">
        <v>1249</v>
      </c>
      <c r="P445" s="379"/>
      <c r="Q445" s="379"/>
      <c r="R445" s="379"/>
      <c r="S445" s="379"/>
      <c r="T445" s="379"/>
      <c r="U445" s="379"/>
      <c r="V445" s="379"/>
      <c r="W445" s="379"/>
      <c r="X445" s="379"/>
      <c r="Y445" s="379"/>
      <c r="Z445" s="330"/>
      <c r="AA445" s="330"/>
      <c r="AB445" s="330"/>
      <c r="AC445" s="331"/>
    </row>
    <row r="446" spans="1:29" ht="17.25" customHeight="1">
      <c r="A446" s="333"/>
      <c r="B446" s="322"/>
      <c r="C446" s="322"/>
      <c r="D446" s="322"/>
      <c r="E446" s="328"/>
      <c r="F446" s="329"/>
      <c r="G446" s="340"/>
      <c r="H446" s="326"/>
      <c r="I446" s="329"/>
      <c r="J446" s="324"/>
      <c r="K446" s="215" t="s">
        <v>1332</v>
      </c>
      <c r="L446" s="216" t="s">
        <v>1241</v>
      </c>
      <c r="M446" s="217">
        <v>810</v>
      </c>
      <c r="N446" s="217">
        <v>810</v>
      </c>
      <c r="O446" s="215" t="s">
        <v>1331</v>
      </c>
      <c r="P446" s="379"/>
      <c r="Q446" s="379"/>
      <c r="R446" s="379"/>
      <c r="S446" s="379"/>
      <c r="T446" s="379"/>
      <c r="U446" s="379"/>
      <c r="V446" s="379"/>
      <c r="W446" s="379"/>
      <c r="X446" s="379"/>
      <c r="Y446" s="379"/>
      <c r="Z446" s="330"/>
      <c r="AA446" s="330"/>
      <c r="AB446" s="330"/>
      <c r="AC446" s="331"/>
    </row>
    <row r="447" spans="1:29" ht="17.25" customHeight="1">
      <c r="A447" s="333"/>
      <c r="B447" s="322"/>
      <c r="C447" s="322"/>
      <c r="D447" s="322"/>
      <c r="E447" s="328"/>
      <c r="F447" s="329"/>
      <c r="G447" s="340"/>
      <c r="H447" s="326"/>
      <c r="I447" s="329"/>
      <c r="J447" s="324" t="s">
        <v>289</v>
      </c>
      <c r="K447" s="215" t="s">
        <v>1643</v>
      </c>
      <c r="L447" s="216" t="s">
        <v>1564</v>
      </c>
      <c r="M447" s="217">
        <v>28.59</v>
      </c>
      <c r="N447" s="227">
        <v>28.59</v>
      </c>
      <c r="O447" s="215" t="s">
        <v>1609</v>
      </c>
      <c r="P447" s="379"/>
      <c r="Q447" s="379"/>
      <c r="R447" s="379"/>
      <c r="S447" s="379"/>
      <c r="T447" s="379"/>
      <c r="U447" s="379"/>
      <c r="V447" s="379"/>
      <c r="W447" s="379"/>
      <c r="X447" s="379"/>
      <c r="Y447" s="379"/>
      <c r="Z447" s="330"/>
      <c r="AA447" s="330"/>
      <c r="AB447" s="330"/>
      <c r="AC447" s="331"/>
    </row>
    <row r="448" spans="1:29" ht="17.25" customHeight="1">
      <c r="A448" s="333"/>
      <c r="B448" s="322"/>
      <c r="C448" s="322"/>
      <c r="D448" s="322"/>
      <c r="E448" s="328"/>
      <c r="F448" s="329"/>
      <c r="G448" s="340"/>
      <c r="H448" s="326"/>
      <c r="I448" s="329"/>
      <c r="J448" s="324"/>
      <c r="K448" s="215" t="s">
        <v>1961</v>
      </c>
      <c r="L448" s="216" t="s">
        <v>1905</v>
      </c>
      <c r="M448" s="217">
        <v>55.79</v>
      </c>
      <c r="N448" s="227">
        <v>55.79</v>
      </c>
      <c r="O448" s="215" t="s">
        <v>1956</v>
      </c>
      <c r="P448" s="379"/>
      <c r="Q448" s="379"/>
      <c r="R448" s="379"/>
      <c r="S448" s="379"/>
      <c r="T448" s="379"/>
      <c r="U448" s="379"/>
      <c r="V448" s="379"/>
      <c r="W448" s="379"/>
      <c r="X448" s="379"/>
      <c r="Y448" s="379"/>
      <c r="Z448" s="330"/>
      <c r="AA448" s="330"/>
      <c r="AB448" s="330"/>
      <c r="AC448" s="331"/>
    </row>
    <row r="449" spans="1:29" ht="17.25" customHeight="1">
      <c r="A449" s="333"/>
      <c r="B449" s="322"/>
      <c r="C449" s="322"/>
      <c r="D449" s="322"/>
      <c r="E449" s="328"/>
      <c r="F449" s="329"/>
      <c r="G449" s="340"/>
      <c r="H449" s="326"/>
      <c r="I449" s="329"/>
      <c r="J449" s="324"/>
      <c r="K449" s="215" t="s">
        <v>1859</v>
      </c>
      <c r="L449" s="216" t="s">
        <v>1814</v>
      </c>
      <c r="M449" s="217">
        <v>7.48</v>
      </c>
      <c r="N449" s="217">
        <v>7.48</v>
      </c>
      <c r="O449" s="215" t="s">
        <v>1849</v>
      </c>
      <c r="P449" s="379"/>
      <c r="Q449" s="379"/>
      <c r="R449" s="379"/>
      <c r="S449" s="379"/>
      <c r="T449" s="379"/>
      <c r="U449" s="379"/>
      <c r="V449" s="379"/>
      <c r="W449" s="379"/>
      <c r="X449" s="379"/>
      <c r="Y449" s="379"/>
      <c r="Z449" s="330"/>
      <c r="AA449" s="330"/>
      <c r="AB449" s="330"/>
      <c r="AC449" s="331"/>
    </row>
    <row r="450" spans="1:29" ht="17.25" customHeight="1">
      <c r="A450" s="333"/>
      <c r="B450" s="322"/>
      <c r="C450" s="322"/>
      <c r="D450" s="322"/>
      <c r="E450" s="328"/>
      <c r="F450" s="329"/>
      <c r="G450" s="340"/>
      <c r="H450" s="326"/>
      <c r="I450" s="329"/>
      <c r="J450" s="324" t="s">
        <v>370</v>
      </c>
      <c r="K450" s="215"/>
      <c r="L450" s="216"/>
      <c r="M450" s="217"/>
      <c r="N450" s="227"/>
      <c r="O450" s="215"/>
      <c r="P450" s="379"/>
      <c r="Q450" s="379"/>
      <c r="R450" s="379"/>
      <c r="S450" s="379"/>
      <c r="T450" s="379"/>
      <c r="U450" s="379"/>
      <c r="V450" s="379"/>
      <c r="W450" s="379"/>
      <c r="X450" s="379"/>
      <c r="Y450" s="379"/>
      <c r="Z450" s="330"/>
      <c r="AA450" s="330"/>
      <c r="AB450" s="330"/>
      <c r="AC450" s="331"/>
    </row>
    <row r="451" spans="1:29" ht="17.25" customHeight="1">
      <c r="A451" s="333"/>
      <c r="B451" s="323"/>
      <c r="C451" s="323"/>
      <c r="D451" s="323"/>
      <c r="E451" s="328"/>
      <c r="F451" s="329"/>
      <c r="G451" s="340"/>
      <c r="H451" s="327"/>
      <c r="I451" s="329"/>
      <c r="J451" s="324"/>
      <c r="K451" s="215"/>
      <c r="L451" s="215"/>
      <c r="M451" s="227"/>
      <c r="N451" s="227"/>
      <c r="O451" s="215"/>
      <c r="P451" s="379"/>
      <c r="Q451" s="379"/>
      <c r="R451" s="379"/>
      <c r="S451" s="379"/>
      <c r="T451" s="379"/>
      <c r="U451" s="379"/>
      <c r="V451" s="379"/>
      <c r="W451" s="379"/>
      <c r="X451" s="379"/>
      <c r="Y451" s="379"/>
      <c r="Z451" s="330"/>
      <c r="AA451" s="330"/>
      <c r="AB451" s="330"/>
      <c r="AC451" s="331"/>
    </row>
    <row r="452" spans="1:29" ht="17.25" customHeight="1">
      <c r="A452" s="333">
        <v>33600000</v>
      </c>
      <c r="B452" s="321" t="s">
        <v>489</v>
      </c>
      <c r="C452" s="321" t="s">
        <v>490</v>
      </c>
      <c r="D452" s="321" t="s">
        <v>1225</v>
      </c>
      <c r="E452" s="328" t="s">
        <v>1224</v>
      </c>
      <c r="F452" s="329" t="s">
        <v>1177</v>
      </c>
      <c r="G452" s="340">
        <v>560</v>
      </c>
      <c r="H452" s="325" t="s">
        <v>550</v>
      </c>
      <c r="I452" s="329" t="s">
        <v>493</v>
      </c>
      <c r="J452" s="324" t="s">
        <v>281</v>
      </c>
      <c r="K452" s="215"/>
      <c r="L452" s="216"/>
      <c r="M452" s="217"/>
      <c r="N452" s="227"/>
      <c r="O452" s="215"/>
      <c r="P452" s="379">
        <f>SUM(M452:M453)</f>
        <v>0</v>
      </c>
      <c r="Q452" s="379">
        <f>SUM(N452:N453)</f>
        <v>0</v>
      </c>
      <c r="R452" s="379">
        <f>SUM(M454:M455)</f>
        <v>134.19999999999999</v>
      </c>
      <c r="S452" s="379">
        <f>SUM(N454:N455)</f>
        <v>134.19999999999999</v>
      </c>
      <c r="T452" s="379">
        <f>SUM(M456:M457)</f>
        <v>26.7</v>
      </c>
      <c r="U452" s="379">
        <f>SUM(N456:N457)</f>
        <v>26.7</v>
      </c>
      <c r="V452" s="379">
        <f>SUM(M458:M459)</f>
        <v>0</v>
      </c>
      <c r="W452" s="379">
        <f>SUM(N458:N459)</f>
        <v>0</v>
      </c>
      <c r="X452" s="379">
        <f>P452+R452+T452+V452</f>
        <v>160.89999999999998</v>
      </c>
      <c r="Y452" s="379">
        <f>Q452+S452+U452+W452</f>
        <v>160.89999999999998</v>
      </c>
      <c r="Z452" s="330">
        <f>G452-X452</f>
        <v>399.1</v>
      </c>
      <c r="AA452" s="330">
        <f>G452-Y452</f>
        <v>399.1</v>
      </c>
      <c r="AB452" s="330">
        <f>X452*100/G452</f>
        <v>28.732142857142854</v>
      </c>
      <c r="AC452" s="331"/>
    </row>
    <row r="453" spans="1:29" ht="17.25" customHeight="1">
      <c r="A453" s="333"/>
      <c r="B453" s="322"/>
      <c r="C453" s="322"/>
      <c r="D453" s="322"/>
      <c r="E453" s="328"/>
      <c r="F453" s="329"/>
      <c r="G453" s="340"/>
      <c r="H453" s="326"/>
      <c r="I453" s="329"/>
      <c r="J453" s="324"/>
      <c r="K453" s="215"/>
      <c r="L453" s="216"/>
      <c r="M453" s="217"/>
      <c r="N453" s="227"/>
      <c r="O453" s="215"/>
      <c r="P453" s="379"/>
      <c r="Q453" s="379"/>
      <c r="R453" s="379"/>
      <c r="S453" s="379"/>
      <c r="T453" s="379"/>
      <c r="U453" s="379"/>
      <c r="V453" s="379"/>
      <c r="W453" s="379"/>
      <c r="X453" s="379"/>
      <c r="Y453" s="379"/>
      <c r="Z453" s="330"/>
      <c r="AA453" s="330"/>
      <c r="AB453" s="330"/>
      <c r="AC453" s="331"/>
    </row>
    <row r="454" spans="1:29" ht="17.25" customHeight="1">
      <c r="A454" s="333"/>
      <c r="B454" s="322"/>
      <c r="C454" s="322"/>
      <c r="D454" s="322"/>
      <c r="E454" s="328"/>
      <c r="F454" s="329"/>
      <c r="G454" s="340"/>
      <c r="H454" s="326"/>
      <c r="I454" s="329"/>
      <c r="J454" s="324" t="s">
        <v>369</v>
      </c>
      <c r="K454" s="215" t="s">
        <v>1377</v>
      </c>
      <c r="L454" s="216" t="s">
        <v>1359</v>
      </c>
      <c r="M454" s="217">
        <v>134.19999999999999</v>
      </c>
      <c r="N454" s="217">
        <v>134.19999999999999</v>
      </c>
      <c r="O454" s="215" t="s">
        <v>1353</v>
      </c>
      <c r="P454" s="379"/>
      <c r="Q454" s="379"/>
      <c r="R454" s="379"/>
      <c r="S454" s="379"/>
      <c r="T454" s="379"/>
      <c r="U454" s="379"/>
      <c r="V454" s="379"/>
      <c r="W454" s="379"/>
      <c r="X454" s="379"/>
      <c r="Y454" s="379"/>
      <c r="Z454" s="330"/>
      <c r="AA454" s="330"/>
      <c r="AB454" s="330"/>
      <c r="AC454" s="331"/>
    </row>
    <row r="455" spans="1:29" ht="17.25" customHeight="1">
      <c r="A455" s="333"/>
      <c r="B455" s="322"/>
      <c r="C455" s="322"/>
      <c r="D455" s="322"/>
      <c r="E455" s="328"/>
      <c r="F455" s="329"/>
      <c r="G455" s="340"/>
      <c r="H455" s="326"/>
      <c r="I455" s="329"/>
      <c r="J455" s="324"/>
      <c r="K455" s="215"/>
      <c r="L455" s="216"/>
      <c r="M455" s="217"/>
      <c r="N455" s="217"/>
      <c r="O455" s="215"/>
      <c r="P455" s="379"/>
      <c r="Q455" s="379"/>
      <c r="R455" s="379"/>
      <c r="S455" s="379"/>
      <c r="T455" s="379"/>
      <c r="U455" s="379"/>
      <c r="V455" s="379"/>
      <c r="W455" s="379"/>
      <c r="X455" s="379"/>
      <c r="Y455" s="379"/>
      <c r="Z455" s="330"/>
      <c r="AA455" s="330"/>
      <c r="AB455" s="330"/>
      <c r="AC455" s="331"/>
    </row>
    <row r="456" spans="1:29" ht="17.25" customHeight="1">
      <c r="A456" s="333"/>
      <c r="B456" s="322"/>
      <c r="C456" s="322"/>
      <c r="D456" s="322"/>
      <c r="E456" s="328"/>
      <c r="F456" s="329"/>
      <c r="G456" s="340"/>
      <c r="H456" s="326"/>
      <c r="I456" s="329"/>
      <c r="J456" s="324" t="s">
        <v>289</v>
      </c>
      <c r="K456" s="215" t="s">
        <v>1646</v>
      </c>
      <c r="L456" s="216" t="s">
        <v>1564</v>
      </c>
      <c r="M456" s="217">
        <v>22.9</v>
      </c>
      <c r="N456" s="227">
        <v>22.9</v>
      </c>
      <c r="O456" s="215" t="s">
        <v>1609</v>
      </c>
      <c r="P456" s="379"/>
      <c r="Q456" s="379"/>
      <c r="R456" s="379"/>
      <c r="S456" s="379"/>
      <c r="T456" s="379"/>
      <c r="U456" s="379"/>
      <c r="V456" s="379"/>
      <c r="W456" s="379"/>
      <c r="X456" s="379"/>
      <c r="Y456" s="379"/>
      <c r="Z456" s="330"/>
      <c r="AA456" s="330"/>
      <c r="AB456" s="330"/>
      <c r="AC456" s="331"/>
    </row>
    <row r="457" spans="1:29" ht="17.25" customHeight="1">
      <c r="A457" s="333"/>
      <c r="B457" s="322"/>
      <c r="C457" s="322"/>
      <c r="D457" s="322"/>
      <c r="E457" s="328"/>
      <c r="F457" s="329"/>
      <c r="G457" s="340"/>
      <c r="H457" s="326"/>
      <c r="I457" s="329"/>
      <c r="J457" s="324"/>
      <c r="K457" s="215" t="s">
        <v>1960</v>
      </c>
      <c r="L457" s="216" t="s">
        <v>1905</v>
      </c>
      <c r="M457" s="217">
        <v>3.8</v>
      </c>
      <c r="N457" s="217">
        <v>3.8</v>
      </c>
      <c r="O457" s="215" t="s">
        <v>1956</v>
      </c>
      <c r="P457" s="379"/>
      <c r="Q457" s="379"/>
      <c r="R457" s="379"/>
      <c r="S457" s="379"/>
      <c r="T457" s="379"/>
      <c r="U457" s="379"/>
      <c r="V457" s="379"/>
      <c r="W457" s="379"/>
      <c r="X457" s="379"/>
      <c r="Y457" s="379"/>
      <c r="Z457" s="330"/>
      <c r="AA457" s="330"/>
      <c r="AB457" s="330"/>
      <c r="AC457" s="331"/>
    </row>
    <row r="458" spans="1:29" ht="17.25" customHeight="1">
      <c r="A458" s="333"/>
      <c r="B458" s="322"/>
      <c r="C458" s="322"/>
      <c r="D458" s="322"/>
      <c r="E458" s="328"/>
      <c r="F458" s="329"/>
      <c r="G458" s="340"/>
      <c r="H458" s="326"/>
      <c r="I458" s="329"/>
      <c r="J458" s="324" t="s">
        <v>370</v>
      </c>
      <c r="K458" s="215"/>
      <c r="L458" s="216"/>
      <c r="M458" s="217"/>
      <c r="N458" s="227"/>
      <c r="O458" s="215"/>
      <c r="P458" s="379"/>
      <c r="Q458" s="379"/>
      <c r="R458" s="379"/>
      <c r="S458" s="379"/>
      <c r="T458" s="379"/>
      <c r="U458" s="379"/>
      <c r="V458" s="379"/>
      <c r="W458" s="379"/>
      <c r="X458" s="379"/>
      <c r="Y458" s="379"/>
      <c r="Z458" s="330"/>
      <c r="AA458" s="330"/>
      <c r="AB458" s="330"/>
      <c r="AC458" s="331"/>
    </row>
    <row r="459" spans="1:29" ht="17.25" customHeight="1">
      <c r="A459" s="333"/>
      <c r="B459" s="323"/>
      <c r="C459" s="323"/>
      <c r="D459" s="323"/>
      <c r="E459" s="328"/>
      <c r="F459" s="329"/>
      <c r="G459" s="340"/>
      <c r="H459" s="327"/>
      <c r="I459" s="329"/>
      <c r="J459" s="324"/>
      <c r="K459" s="215"/>
      <c r="L459" s="215"/>
      <c r="M459" s="227"/>
      <c r="N459" s="227"/>
      <c r="O459" s="215"/>
      <c r="P459" s="379"/>
      <c r="Q459" s="379"/>
      <c r="R459" s="379"/>
      <c r="S459" s="379"/>
      <c r="T459" s="379"/>
      <c r="U459" s="379"/>
      <c r="V459" s="379"/>
      <c r="W459" s="379"/>
      <c r="X459" s="379"/>
      <c r="Y459" s="379"/>
      <c r="Z459" s="330"/>
      <c r="AA459" s="330"/>
      <c r="AB459" s="330"/>
      <c r="AC459" s="331"/>
    </row>
    <row r="460" spans="1:29" ht="17.25" customHeight="1">
      <c r="A460" s="333">
        <v>33600000</v>
      </c>
      <c r="B460" s="321" t="s">
        <v>489</v>
      </c>
      <c r="C460" s="321" t="s">
        <v>490</v>
      </c>
      <c r="D460" s="321" t="s">
        <v>1227</v>
      </c>
      <c r="E460" s="328" t="s">
        <v>1226</v>
      </c>
      <c r="F460" s="329" t="s">
        <v>1177</v>
      </c>
      <c r="G460" s="340">
        <v>948.63</v>
      </c>
      <c r="H460" s="325" t="s">
        <v>550</v>
      </c>
      <c r="I460" s="329" t="s">
        <v>493</v>
      </c>
      <c r="J460" s="324" t="s">
        <v>281</v>
      </c>
      <c r="K460" s="215"/>
      <c r="L460" s="216"/>
      <c r="M460" s="217"/>
      <c r="N460" s="227"/>
      <c r="O460" s="215"/>
      <c r="P460" s="379">
        <f>SUM(M460:M461)</f>
        <v>0</v>
      </c>
      <c r="Q460" s="379">
        <f>SUM(N460:N461)</f>
        <v>0</v>
      </c>
      <c r="R460" s="379">
        <f>SUM(M462:M463)</f>
        <v>650</v>
      </c>
      <c r="S460" s="379">
        <f>SUM(N462:N463)</f>
        <v>650</v>
      </c>
      <c r="T460" s="379">
        <f>SUM(M464:M465)</f>
        <v>0</v>
      </c>
      <c r="U460" s="379">
        <f>SUM(N464:N465)</f>
        <v>0</v>
      </c>
      <c r="V460" s="379">
        <f>SUM(M466:M467)</f>
        <v>0</v>
      </c>
      <c r="W460" s="379">
        <f>SUM(N466:N467)</f>
        <v>0</v>
      </c>
      <c r="X460" s="379">
        <f>P460+R460+T460+V460</f>
        <v>650</v>
      </c>
      <c r="Y460" s="379">
        <f>Q460+S460+U460+W460</f>
        <v>650</v>
      </c>
      <c r="Z460" s="330">
        <f>G460-X460</f>
        <v>298.63</v>
      </c>
      <c r="AA460" s="330">
        <f>G460-Y460</f>
        <v>298.63</v>
      </c>
      <c r="AB460" s="330">
        <f>X460*100/G460</f>
        <v>68.519865490233286</v>
      </c>
      <c r="AC460" s="331"/>
    </row>
    <row r="461" spans="1:29" ht="17.25" customHeight="1">
      <c r="A461" s="333"/>
      <c r="B461" s="322"/>
      <c r="C461" s="322"/>
      <c r="D461" s="322"/>
      <c r="E461" s="328"/>
      <c r="F461" s="329"/>
      <c r="G461" s="340"/>
      <c r="H461" s="326"/>
      <c r="I461" s="329"/>
      <c r="J461" s="324"/>
      <c r="K461" s="215"/>
      <c r="L461" s="216"/>
      <c r="M461" s="217"/>
      <c r="N461" s="227"/>
      <c r="O461" s="215"/>
      <c r="P461" s="379"/>
      <c r="Q461" s="379"/>
      <c r="R461" s="379"/>
      <c r="S461" s="379"/>
      <c r="T461" s="379"/>
      <c r="U461" s="379"/>
      <c r="V461" s="379"/>
      <c r="W461" s="379"/>
      <c r="X461" s="379"/>
      <c r="Y461" s="379"/>
      <c r="Z461" s="330"/>
      <c r="AA461" s="330"/>
      <c r="AB461" s="330"/>
      <c r="AC461" s="331"/>
    </row>
    <row r="462" spans="1:29" ht="17.25" customHeight="1">
      <c r="A462" s="333"/>
      <c r="B462" s="322"/>
      <c r="C462" s="322"/>
      <c r="D462" s="322"/>
      <c r="E462" s="328"/>
      <c r="F462" s="329"/>
      <c r="G462" s="340"/>
      <c r="H462" s="326"/>
      <c r="I462" s="329"/>
      <c r="J462" s="324" t="s">
        <v>369</v>
      </c>
      <c r="K462" s="215" t="s">
        <v>1260</v>
      </c>
      <c r="L462" s="216" t="s">
        <v>1207</v>
      </c>
      <c r="M462" s="217">
        <v>300</v>
      </c>
      <c r="N462" s="217">
        <v>300</v>
      </c>
      <c r="O462" s="215" t="s">
        <v>1246</v>
      </c>
      <c r="P462" s="379"/>
      <c r="Q462" s="379"/>
      <c r="R462" s="379"/>
      <c r="S462" s="379"/>
      <c r="T462" s="379"/>
      <c r="U462" s="379"/>
      <c r="V462" s="379"/>
      <c r="W462" s="379"/>
      <c r="X462" s="379"/>
      <c r="Y462" s="379"/>
      <c r="Z462" s="330"/>
      <c r="AA462" s="330"/>
      <c r="AB462" s="330"/>
      <c r="AC462" s="331"/>
    </row>
    <row r="463" spans="1:29" ht="17.25" customHeight="1">
      <c r="A463" s="333"/>
      <c r="B463" s="322"/>
      <c r="C463" s="322"/>
      <c r="D463" s="322"/>
      <c r="E463" s="328"/>
      <c r="F463" s="329"/>
      <c r="G463" s="340"/>
      <c r="H463" s="326"/>
      <c r="I463" s="329"/>
      <c r="J463" s="324"/>
      <c r="K463" s="215" t="s">
        <v>1386</v>
      </c>
      <c r="L463" s="216" t="s">
        <v>1331</v>
      </c>
      <c r="M463" s="217">
        <v>350</v>
      </c>
      <c r="N463" s="217">
        <v>350</v>
      </c>
      <c r="O463" s="215" t="s">
        <v>1362</v>
      </c>
      <c r="P463" s="379"/>
      <c r="Q463" s="379"/>
      <c r="R463" s="379"/>
      <c r="S463" s="379"/>
      <c r="T463" s="379"/>
      <c r="U463" s="379"/>
      <c r="V463" s="379"/>
      <c r="W463" s="379"/>
      <c r="X463" s="379"/>
      <c r="Y463" s="379"/>
      <c r="Z463" s="330"/>
      <c r="AA463" s="330"/>
      <c r="AB463" s="330"/>
      <c r="AC463" s="331"/>
    </row>
    <row r="464" spans="1:29" ht="17.25" customHeight="1">
      <c r="A464" s="333"/>
      <c r="B464" s="322"/>
      <c r="C464" s="322"/>
      <c r="D464" s="322"/>
      <c r="E464" s="328"/>
      <c r="F464" s="329"/>
      <c r="G464" s="340"/>
      <c r="H464" s="326"/>
      <c r="I464" s="329"/>
      <c r="J464" s="324" t="s">
        <v>289</v>
      </c>
      <c r="K464" s="215"/>
      <c r="L464" s="216"/>
      <c r="M464" s="217"/>
      <c r="N464" s="227"/>
      <c r="O464" s="215"/>
      <c r="P464" s="379"/>
      <c r="Q464" s="379"/>
      <c r="R464" s="379"/>
      <c r="S464" s="379"/>
      <c r="T464" s="379"/>
      <c r="U464" s="379"/>
      <c r="V464" s="379"/>
      <c r="W464" s="379"/>
      <c r="X464" s="379"/>
      <c r="Y464" s="379"/>
      <c r="Z464" s="330"/>
      <c r="AA464" s="330"/>
      <c r="AB464" s="330"/>
      <c r="AC464" s="331"/>
    </row>
    <row r="465" spans="1:29" ht="17.25" customHeight="1">
      <c r="A465" s="333"/>
      <c r="B465" s="322"/>
      <c r="C465" s="322"/>
      <c r="D465" s="322"/>
      <c r="E465" s="328"/>
      <c r="F465" s="329"/>
      <c r="G465" s="340"/>
      <c r="H465" s="326"/>
      <c r="I465" s="329"/>
      <c r="J465" s="324"/>
      <c r="K465" s="215"/>
      <c r="L465" s="216"/>
      <c r="M465" s="217"/>
      <c r="N465" s="217"/>
      <c r="O465" s="215"/>
      <c r="P465" s="379"/>
      <c r="Q465" s="379"/>
      <c r="R465" s="379"/>
      <c r="S465" s="379"/>
      <c r="T465" s="379"/>
      <c r="U465" s="379"/>
      <c r="V465" s="379"/>
      <c r="W465" s="379"/>
      <c r="X465" s="379"/>
      <c r="Y465" s="379"/>
      <c r="Z465" s="330"/>
      <c r="AA465" s="330"/>
      <c r="AB465" s="330"/>
      <c r="AC465" s="331"/>
    </row>
    <row r="466" spans="1:29" ht="17.25" customHeight="1">
      <c r="A466" s="333"/>
      <c r="B466" s="322"/>
      <c r="C466" s="322"/>
      <c r="D466" s="322"/>
      <c r="E466" s="328"/>
      <c r="F466" s="329"/>
      <c r="G466" s="340"/>
      <c r="H466" s="326"/>
      <c r="I466" s="329"/>
      <c r="J466" s="324" t="s">
        <v>370</v>
      </c>
      <c r="K466" s="215"/>
      <c r="L466" s="216"/>
      <c r="M466" s="217"/>
      <c r="N466" s="227"/>
      <c r="O466" s="215"/>
      <c r="P466" s="379"/>
      <c r="Q466" s="379"/>
      <c r="R466" s="379"/>
      <c r="S466" s="379"/>
      <c r="T466" s="379"/>
      <c r="U466" s="379"/>
      <c r="V466" s="379"/>
      <c r="W466" s="379"/>
      <c r="X466" s="379"/>
      <c r="Y466" s="379"/>
      <c r="Z466" s="330"/>
      <c r="AA466" s="330"/>
      <c r="AB466" s="330"/>
      <c r="AC466" s="331"/>
    </row>
    <row r="467" spans="1:29" ht="17.25" customHeight="1">
      <c r="A467" s="333"/>
      <c r="B467" s="323"/>
      <c r="C467" s="323"/>
      <c r="D467" s="323"/>
      <c r="E467" s="328"/>
      <c r="F467" s="329"/>
      <c r="G467" s="340"/>
      <c r="H467" s="327"/>
      <c r="I467" s="329"/>
      <c r="J467" s="324"/>
      <c r="K467" s="215"/>
      <c r="L467" s="215"/>
      <c r="M467" s="227"/>
      <c r="N467" s="227"/>
      <c r="O467" s="215"/>
      <c r="P467" s="379"/>
      <c r="Q467" s="379"/>
      <c r="R467" s="379"/>
      <c r="S467" s="379"/>
      <c r="T467" s="379"/>
      <c r="U467" s="379"/>
      <c r="V467" s="379"/>
      <c r="W467" s="379"/>
      <c r="X467" s="379"/>
      <c r="Y467" s="379"/>
      <c r="Z467" s="330"/>
      <c r="AA467" s="330"/>
      <c r="AB467" s="330"/>
      <c r="AC467" s="331"/>
    </row>
    <row r="468" spans="1:29" ht="17.25" customHeight="1">
      <c r="A468" s="333">
        <v>33100000</v>
      </c>
      <c r="B468" s="321" t="s">
        <v>1228</v>
      </c>
      <c r="C468" s="321" t="s">
        <v>490</v>
      </c>
      <c r="D468" s="321" t="s">
        <v>1229</v>
      </c>
      <c r="E468" s="328" t="s">
        <v>1319</v>
      </c>
      <c r="F468" s="329" t="s">
        <v>1177</v>
      </c>
      <c r="G468" s="340">
        <v>1000</v>
      </c>
      <c r="H468" s="325" t="s">
        <v>550</v>
      </c>
      <c r="I468" s="329" t="s">
        <v>493</v>
      </c>
      <c r="J468" s="324" t="s">
        <v>281</v>
      </c>
      <c r="K468" s="215"/>
      <c r="L468" s="216"/>
      <c r="M468" s="217"/>
      <c r="N468" s="227"/>
      <c r="O468" s="215"/>
      <c r="P468" s="379">
        <f>SUM(M468:M469)</f>
        <v>0</v>
      </c>
      <c r="Q468" s="379">
        <f>SUM(N468:N469)</f>
        <v>0</v>
      </c>
      <c r="R468" s="379">
        <f>SUM(M470:M471)</f>
        <v>0</v>
      </c>
      <c r="S468" s="379">
        <f>SUM(N470:N471)</f>
        <v>0</v>
      </c>
      <c r="T468" s="379">
        <f>SUM(M472:M473)</f>
        <v>0</v>
      </c>
      <c r="U468" s="379">
        <f>SUM(N472:N473)</f>
        <v>0</v>
      </c>
      <c r="V468" s="379">
        <f>SUM(M474:M475)</f>
        <v>0</v>
      </c>
      <c r="W468" s="379">
        <f>SUM(N474:N475)</f>
        <v>0</v>
      </c>
      <c r="X468" s="379">
        <f>P468+R468+T468+V468</f>
        <v>0</v>
      </c>
      <c r="Y468" s="379">
        <f>Q468+S468+U468+W468</f>
        <v>0</v>
      </c>
      <c r="Z468" s="330">
        <f>G468-X468</f>
        <v>1000</v>
      </c>
      <c r="AA468" s="330">
        <f>G468-Y468</f>
        <v>1000</v>
      </c>
      <c r="AB468" s="330">
        <f>X468*100/G468</f>
        <v>0</v>
      </c>
      <c r="AC468" s="331"/>
    </row>
    <row r="469" spans="1:29" ht="17.25" customHeight="1">
      <c r="A469" s="333"/>
      <c r="B469" s="322"/>
      <c r="C469" s="322"/>
      <c r="D469" s="322"/>
      <c r="E469" s="328"/>
      <c r="F469" s="329"/>
      <c r="G469" s="340"/>
      <c r="H469" s="326"/>
      <c r="I469" s="329"/>
      <c r="J469" s="324"/>
      <c r="K469" s="215"/>
      <c r="L469" s="216"/>
      <c r="M469" s="217"/>
      <c r="N469" s="227"/>
      <c r="O469" s="215"/>
      <c r="P469" s="379"/>
      <c r="Q469" s="379"/>
      <c r="R469" s="379"/>
      <c r="S469" s="379"/>
      <c r="T469" s="379"/>
      <c r="U469" s="379"/>
      <c r="V469" s="379"/>
      <c r="W469" s="379"/>
      <c r="X469" s="379"/>
      <c r="Y469" s="379"/>
      <c r="Z469" s="330"/>
      <c r="AA469" s="330"/>
      <c r="AB469" s="330"/>
      <c r="AC469" s="331"/>
    </row>
    <row r="470" spans="1:29" ht="17.25" customHeight="1">
      <c r="A470" s="333"/>
      <c r="B470" s="322"/>
      <c r="C470" s="322"/>
      <c r="D470" s="322"/>
      <c r="E470" s="328"/>
      <c r="F470" s="329"/>
      <c r="G470" s="340"/>
      <c r="H470" s="326"/>
      <c r="I470" s="329"/>
      <c r="J470" s="324" t="s">
        <v>369</v>
      </c>
      <c r="K470" s="215"/>
      <c r="L470" s="216"/>
      <c r="M470" s="217"/>
      <c r="N470" s="217"/>
      <c r="O470" s="215"/>
      <c r="P470" s="379"/>
      <c r="Q470" s="379"/>
      <c r="R470" s="379"/>
      <c r="S470" s="379"/>
      <c r="T470" s="379"/>
      <c r="U470" s="379"/>
      <c r="V470" s="379"/>
      <c r="W470" s="379"/>
      <c r="X470" s="379"/>
      <c r="Y470" s="379"/>
      <c r="Z470" s="330"/>
      <c r="AA470" s="330"/>
      <c r="AB470" s="330"/>
      <c r="AC470" s="331"/>
    </row>
    <row r="471" spans="1:29" ht="17.25" customHeight="1">
      <c r="A471" s="333"/>
      <c r="B471" s="322"/>
      <c r="C471" s="322"/>
      <c r="D471" s="322"/>
      <c r="E471" s="328"/>
      <c r="F471" s="329"/>
      <c r="G471" s="340"/>
      <c r="H471" s="326"/>
      <c r="I471" s="329"/>
      <c r="J471" s="324"/>
      <c r="K471" s="215"/>
      <c r="L471" s="216"/>
      <c r="M471" s="217"/>
      <c r="N471" s="217"/>
      <c r="O471" s="215"/>
      <c r="P471" s="379"/>
      <c r="Q471" s="379"/>
      <c r="R471" s="379"/>
      <c r="S471" s="379"/>
      <c r="T471" s="379"/>
      <c r="U471" s="379"/>
      <c r="V471" s="379"/>
      <c r="W471" s="379"/>
      <c r="X471" s="379"/>
      <c r="Y471" s="379"/>
      <c r="Z471" s="330"/>
      <c r="AA471" s="330"/>
      <c r="AB471" s="330"/>
      <c r="AC471" s="331"/>
    </row>
    <row r="472" spans="1:29" ht="17.25" customHeight="1">
      <c r="A472" s="333"/>
      <c r="B472" s="322"/>
      <c r="C472" s="322"/>
      <c r="D472" s="322"/>
      <c r="E472" s="328"/>
      <c r="F472" s="329"/>
      <c r="G472" s="340"/>
      <c r="H472" s="326"/>
      <c r="I472" s="329"/>
      <c r="J472" s="324" t="s">
        <v>289</v>
      </c>
      <c r="K472" s="215"/>
      <c r="L472" s="216"/>
      <c r="M472" s="217"/>
      <c r="N472" s="227"/>
      <c r="O472" s="215"/>
      <c r="P472" s="379"/>
      <c r="Q472" s="379"/>
      <c r="R472" s="379"/>
      <c r="S472" s="379"/>
      <c r="T472" s="379"/>
      <c r="U472" s="379"/>
      <c r="V472" s="379"/>
      <c r="W472" s="379"/>
      <c r="X472" s="379"/>
      <c r="Y472" s="379"/>
      <c r="Z472" s="330"/>
      <c r="AA472" s="330"/>
      <c r="AB472" s="330"/>
      <c r="AC472" s="331"/>
    </row>
    <row r="473" spans="1:29" ht="17.25" customHeight="1">
      <c r="A473" s="333"/>
      <c r="B473" s="322"/>
      <c r="C473" s="322"/>
      <c r="D473" s="322"/>
      <c r="E473" s="328"/>
      <c r="F473" s="329"/>
      <c r="G473" s="340"/>
      <c r="H473" s="326"/>
      <c r="I473" s="329"/>
      <c r="J473" s="324"/>
      <c r="K473" s="215"/>
      <c r="L473" s="216"/>
      <c r="M473" s="217"/>
      <c r="N473" s="217"/>
      <c r="O473" s="215"/>
      <c r="P473" s="379"/>
      <c r="Q473" s="379"/>
      <c r="R473" s="379"/>
      <c r="S473" s="379"/>
      <c r="T473" s="379"/>
      <c r="U473" s="379"/>
      <c r="V473" s="379"/>
      <c r="W473" s="379"/>
      <c r="X473" s="379"/>
      <c r="Y473" s="379"/>
      <c r="Z473" s="330"/>
      <c r="AA473" s="330"/>
      <c r="AB473" s="330"/>
      <c r="AC473" s="331"/>
    </row>
    <row r="474" spans="1:29" ht="17.25" customHeight="1">
      <c r="A474" s="333"/>
      <c r="B474" s="322"/>
      <c r="C474" s="322"/>
      <c r="D474" s="322"/>
      <c r="E474" s="328"/>
      <c r="F474" s="329"/>
      <c r="G474" s="340"/>
      <c r="H474" s="326"/>
      <c r="I474" s="329"/>
      <c r="J474" s="324" t="s">
        <v>370</v>
      </c>
      <c r="K474" s="215"/>
      <c r="L474" s="216"/>
      <c r="M474" s="217"/>
      <c r="N474" s="227"/>
      <c r="O474" s="215"/>
      <c r="P474" s="379"/>
      <c r="Q474" s="379"/>
      <c r="R474" s="379"/>
      <c r="S474" s="379"/>
      <c r="T474" s="379"/>
      <c r="U474" s="379"/>
      <c r="V474" s="379"/>
      <c r="W474" s="379"/>
      <c r="X474" s="379"/>
      <c r="Y474" s="379"/>
      <c r="Z474" s="330"/>
      <c r="AA474" s="330"/>
      <c r="AB474" s="330"/>
      <c r="AC474" s="331"/>
    </row>
    <row r="475" spans="1:29" ht="17.25" customHeight="1">
      <c r="A475" s="333"/>
      <c r="B475" s="323"/>
      <c r="C475" s="323"/>
      <c r="D475" s="323"/>
      <c r="E475" s="328"/>
      <c r="F475" s="329"/>
      <c r="G475" s="340"/>
      <c r="H475" s="327"/>
      <c r="I475" s="329"/>
      <c r="J475" s="324"/>
      <c r="K475" s="215"/>
      <c r="L475" s="215"/>
      <c r="M475" s="227"/>
      <c r="N475" s="227"/>
      <c r="O475" s="215"/>
      <c r="P475" s="379"/>
      <c r="Q475" s="379"/>
      <c r="R475" s="379"/>
      <c r="S475" s="379"/>
      <c r="T475" s="379"/>
      <c r="U475" s="379"/>
      <c r="V475" s="379"/>
      <c r="W475" s="379"/>
      <c r="X475" s="379"/>
      <c r="Y475" s="379"/>
      <c r="Z475" s="330"/>
      <c r="AA475" s="330"/>
      <c r="AB475" s="330"/>
      <c r="AC475" s="331"/>
    </row>
    <row r="476" spans="1:29" ht="17.25" customHeight="1">
      <c r="A476" s="333">
        <v>33600000</v>
      </c>
      <c r="B476" s="321" t="s">
        <v>489</v>
      </c>
      <c r="C476" s="321" t="s">
        <v>490</v>
      </c>
      <c r="D476" s="321" t="s">
        <v>1784</v>
      </c>
      <c r="E476" s="328" t="s">
        <v>1320</v>
      </c>
      <c r="F476" s="329" t="s">
        <v>1278</v>
      </c>
      <c r="G476" s="340">
        <v>10852.2</v>
      </c>
      <c r="H476" s="325" t="s">
        <v>1321</v>
      </c>
      <c r="I476" s="329" t="s">
        <v>493</v>
      </c>
      <c r="J476" s="324" t="s">
        <v>281</v>
      </c>
      <c r="K476" s="215"/>
      <c r="L476" s="216"/>
      <c r="M476" s="217"/>
      <c r="N476" s="227"/>
      <c r="O476" s="215"/>
      <c r="P476" s="379">
        <f>SUM(M476:M477)</f>
        <v>0</v>
      </c>
      <c r="Q476" s="379">
        <f>SUM(N476:N477)</f>
        <v>0</v>
      </c>
      <c r="R476" s="379">
        <f>SUM(M478:M479)</f>
        <v>3481.5</v>
      </c>
      <c r="S476" s="379">
        <f>SUM(N478:N479)</f>
        <v>3481.5</v>
      </c>
      <c r="T476" s="379">
        <f>SUM(M480:M482)</f>
        <v>3290.7</v>
      </c>
      <c r="U476" s="379">
        <f>SUM(N480:N482)</f>
        <v>3290.7</v>
      </c>
      <c r="V476" s="379">
        <f>SUM(M483:M484)</f>
        <v>0</v>
      </c>
      <c r="W476" s="379">
        <f>SUM(N483:N484)</f>
        <v>0</v>
      </c>
      <c r="X476" s="379">
        <f>P476+R476+T476+V476</f>
        <v>6772.2</v>
      </c>
      <c r="Y476" s="379">
        <f>Q476+S476+U476+W476</f>
        <v>6772.2</v>
      </c>
      <c r="Z476" s="330">
        <f>G476-X476</f>
        <v>4080.0000000000009</v>
      </c>
      <c r="AA476" s="330">
        <f>G476-Y476</f>
        <v>4080.0000000000009</v>
      </c>
      <c r="AB476" s="330">
        <f>X476*100/G476</f>
        <v>62.403936528998727</v>
      </c>
      <c r="AC476" s="331"/>
    </row>
    <row r="477" spans="1:29" ht="17.25" customHeight="1">
      <c r="A477" s="333"/>
      <c r="B477" s="322"/>
      <c r="C477" s="322"/>
      <c r="D477" s="322"/>
      <c r="E477" s="328"/>
      <c r="F477" s="329"/>
      <c r="G477" s="340"/>
      <c r="H477" s="326"/>
      <c r="I477" s="329"/>
      <c r="J477" s="324"/>
      <c r="K477" s="215"/>
      <c r="L477" s="216"/>
      <c r="M477" s="217"/>
      <c r="N477" s="227"/>
      <c r="O477" s="215"/>
      <c r="P477" s="379"/>
      <c r="Q477" s="379"/>
      <c r="R477" s="379"/>
      <c r="S477" s="379"/>
      <c r="T477" s="379"/>
      <c r="U477" s="379"/>
      <c r="V477" s="379"/>
      <c r="W477" s="379"/>
      <c r="X477" s="379"/>
      <c r="Y477" s="379"/>
      <c r="Z477" s="330"/>
      <c r="AA477" s="330"/>
      <c r="AB477" s="330"/>
      <c r="AC477" s="331"/>
    </row>
    <row r="478" spans="1:29" ht="17.25" customHeight="1">
      <c r="A478" s="333"/>
      <c r="B478" s="322"/>
      <c r="C478" s="322"/>
      <c r="D478" s="322"/>
      <c r="E478" s="328"/>
      <c r="F478" s="329"/>
      <c r="G478" s="340"/>
      <c r="H478" s="326"/>
      <c r="I478" s="329"/>
      <c r="J478" s="324" t="s">
        <v>369</v>
      </c>
      <c r="K478" s="215" t="s">
        <v>1330</v>
      </c>
      <c r="L478" s="216" t="s">
        <v>1250</v>
      </c>
      <c r="M478" s="217">
        <v>3481.5</v>
      </c>
      <c r="N478" s="217">
        <v>3481.5</v>
      </c>
      <c r="O478" s="215" t="s">
        <v>1331</v>
      </c>
      <c r="P478" s="379"/>
      <c r="Q478" s="379"/>
      <c r="R478" s="379"/>
      <c r="S478" s="379"/>
      <c r="T478" s="379"/>
      <c r="U478" s="379"/>
      <c r="V478" s="379"/>
      <c r="W478" s="379"/>
      <c r="X478" s="379"/>
      <c r="Y478" s="379"/>
      <c r="Z478" s="330"/>
      <c r="AA478" s="330"/>
      <c r="AB478" s="330"/>
      <c r="AC478" s="331"/>
    </row>
    <row r="479" spans="1:29" ht="17.25" customHeight="1">
      <c r="A479" s="333"/>
      <c r="B479" s="322"/>
      <c r="C479" s="322"/>
      <c r="D479" s="322"/>
      <c r="E479" s="328"/>
      <c r="F479" s="329"/>
      <c r="G479" s="340"/>
      <c r="H479" s="326"/>
      <c r="I479" s="329"/>
      <c r="J479" s="324"/>
      <c r="K479" s="215"/>
      <c r="L479" s="216"/>
      <c r="M479" s="217"/>
      <c r="N479" s="217"/>
      <c r="O479" s="215"/>
      <c r="P479" s="379"/>
      <c r="Q479" s="379"/>
      <c r="R479" s="379"/>
      <c r="S479" s="379"/>
      <c r="T479" s="379"/>
      <c r="U479" s="379"/>
      <c r="V479" s="379"/>
      <c r="W479" s="379"/>
      <c r="X479" s="379"/>
      <c r="Y479" s="379"/>
      <c r="Z479" s="330"/>
      <c r="AA479" s="330"/>
      <c r="AB479" s="330"/>
      <c r="AC479" s="331"/>
    </row>
    <row r="480" spans="1:29" ht="17.25" customHeight="1">
      <c r="A480" s="333"/>
      <c r="B480" s="322"/>
      <c r="C480" s="322"/>
      <c r="D480" s="322"/>
      <c r="E480" s="328"/>
      <c r="F480" s="329"/>
      <c r="G480" s="340"/>
      <c r="H480" s="326"/>
      <c r="I480" s="329"/>
      <c r="J480" s="324" t="s">
        <v>289</v>
      </c>
      <c r="K480" s="215" t="s">
        <v>1676</v>
      </c>
      <c r="L480" s="216" t="s">
        <v>1663</v>
      </c>
      <c r="M480" s="217">
        <v>1741.9</v>
      </c>
      <c r="N480" s="227">
        <v>1741.9</v>
      </c>
      <c r="O480" s="215" t="s">
        <v>1663</v>
      </c>
      <c r="P480" s="379"/>
      <c r="Q480" s="379"/>
      <c r="R480" s="379"/>
      <c r="S480" s="379"/>
      <c r="T480" s="379"/>
      <c r="U480" s="379"/>
      <c r="V480" s="379"/>
      <c r="W480" s="379"/>
      <c r="X480" s="379"/>
      <c r="Y480" s="379"/>
      <c r="Z480" s="330"/>
      <c r="AA480" s="330"/>
      <c r="AB480" s="330"/>
      <c r="AC480" s="331"/>
    </row>
    <row r="481" spans="1:29" ht="17.25" customHeight="1">
      <c r="A481" s="333"/>
      <c r="B481" s="322"/>
      <c r="C481" s="322"/>
      <c r="D481" s="322"/>
      <c r="E481" s="328"/>
      <c r="F481" s="329"/>
      <c r="G481" s="340"/>
      <c r="H481" s="326"/>
      <c r="I481" s="329"/>
      <c r="J481" s="324"/>
      <c r="K481" s="215" t="s">
        <v>1986</v>
      </c>
      <c r="L481" s="216" t="s">
        <v>1900</v>
      </c>
      <c r="M481" s="217">
        <v>580</v>
      </c>
      <c r="N481" s="227">
        <v>580</v>
      </c>
      <c r="O481" s="215" t="s">
        <v>1958</v>
      </c>
      <c r="P481" s="379"/>
      <c r="Q481" s="379"/>
      <c r="R481" s="379"/>
      <c r="S481" s="379"/>
      <c r="T481" s="379"/>
      <c r="U481" s="379"/>
      <c r="V481" s="379"/>
      <c r="W481" s="379"/>
      <c r="X481" s="379"/>
      <c r="Y481" s="379"/>
      <c r="Z481" s="330"/>
      <c r="AA481" s="330"/>
      <c r="AB481" s="330"/>
      <c r="AC481" s="331"/>
    </row>
    <row r="482" spans="1:29" ht="17.25" customHeight="1">
      <c r="A482" s="333"/>
      <c r="B482" s="322"/>
      <c r="C482" s="322"/>
      <c r="D482" s="322"/>
      <c r="E482" s="328"/>
      <c r="F482" s="329"/>
      <c r="G482" s="340"/>
      <c r="H482" s="326"/>
      <c r="I482" s="329"/>
      <c r="J482" s="324"/>
      <c r="K482" s="215" t="s">
        <v>1885</v>
      </c>
      <c r="L482" s="216" t="s">
        <v>1804</v>
      </c>
      <c r="M482" s="217">
        <v>968.8</v>
      </c>
      <c r="N482" s="217">
        <v>968.8</v>
      </c>
      <c r="O482" s="215" t="s">
        <v>1359</v>
      </c>
      <c r="P482" s="379"/>
      <c r="Q482" s="379"/>
      <c r="R482" s="379"/>
      <c r="S482" s="379"/>
      <c r="T482" s="379"/>
      <c r="U482" s="379"/>
      <c r="V482" s="379"/>
      <c r="W482" s="379"/>
      <c r="X482" s="379"/>
      <c r="Y482" s="379"/>
      <c r="Z482" s="330"/>
      <c r="AA482" s="330"/>
      <c r="AB482" s="330"/>
      <c r="AC482" s="331"/>
    </row>
    <row r="483" spans="1:29" ht="17.25" customHeight="1">
      <c r="A483" s="333"/>
      <c r="B483" s="322"/>
      <c r="C483" s="322"/>
      <c r="D483" s="322"/>
      <c r="E483" s="328"/>
      <c r="F483" s="329"/>
      <c r="G483" s="340"/>
      <c r="H483" s="326"/>
      <c r="I483" s="329"/>
      <c r="J483" s="324" t="s">
        <v>370</v>
      </c>
      <c r="K483" s="215"/>
      <c r="L483" s="216"/>
      <c r="M483" s="217"/>
      <c r="N483" s="227"/>
      <c r="O483" s="215"/>
      <c r="P483" s="379"/>
      <c r="Q483" s="379"/>
      <c r="R483" s="379"/>
      <c r="S483" s="379"/>
      <c r="T483" s="379"/>
      <c r="U483" s="379"/>
      <c r="V483" s="379"/>
      <c r="W483" s="379"/>
      <c r="X483" s="379"/>
      <c r="Y483" s="379"/>
      <c r="Z483" s="330"/>
      <c r="AA483" s="330"/>
      <c r="AB483" s="330"/>
      <c r="AC483" s="331"/>
    </row>
    <row r="484" spans="1:29" ht="17.25" customHeight="1">
      <c r="A484" s="333"/>
      <c r="B484" s="323"/>
      <c r="C484" s="323"/>
      <c r="D484" s="323"/>
      <c r="E484" s="328"/>
      <c r="F484" s="329"/>
      <c r="G484" s="340"/>
      <c r="H484" s="327"/>
      <c r="I484" s="329"/>
      <c r="J484" s="324"/>
      <c r="K484" s="215"/>
      <c r="L484" s="215"/>
      <c r="M484" s="227"/>
      <c r="N484" s="227"/>
      <c r="O484" s="215"/>
      <c r="P484" s="379"/>
      <c r="Q484" s="379"/>
      <c r="R484" s="379"/>
      <c r="S484" s="379"/>
      <c r="T484" s="379"/>
      <c r="U484" s="379"/>
      <c r="V484" s="379"/>
      <c r="W484" s="379"/>
      <c r="X484" s="379"/>
      <c r="Y484" s="379"/>
      <c r="Z484" s="330"/>
      <c r="AA484" s="330"/>
      <c r="AB484" s="330"/>
      <c r="AC484" s="331"/>
    </row>
    <row r="485" spans="1:29" ht="17.25" customHeight="1">
      <c r="A485" s="333">
        <v>33100000</v>
      </c>
      <c r="B485" s="321" t="s">
        <v>1028</v>
      </c>
      <c r="C485" s="321" t="s">
        <v>490</v>
      </c>
      <c r="D485" s="321" t="s">
        <v>1785</v>
      </c>
      <c r="E485" s="328" t="s">
        <v>1322</v>
      </c>
      <c r="F485" s="329" t="s">
        <v>1232</v>
      </c>
      <c r="G485" s="340">
        <v>9105</v>
      </c>
      <c r="H485" s="325" t="s">
        <v>1323</v>
      </c>
      <c r="I485" s="329" t="s">
        <v>493</v>
      </c>
      <c r="J485" s="324" t="s">
        <v>281</v>
      </c>
      <c r="K485" s="215"/>
      <c r="L485" s="216"/>
      <c r="M485" s="217"/>
      <c r="N485" s="227"/>
      <c r="O485" s="215"/>
      <c r="P485" s="379">
        <f>SUM(M485:M486)</f>
        <v>0</v>
      </c>
      <c r="Q485" s="379">
        <f>SUM(N485:N486)</f>
        <v>0</v>
      </c>
      <c r="R485" s="379">
        <f>SUM(M487:M488)</f>
        <v>1564</v>
      </c>
      <c r="S485" s="379">
        <f>SUM(N487:N488)</f>
        <v>1564</v>
      </c>
      <c r="T485" s="379">
        <f>SUM(M489:M490)</f>
        <v>7541</v>
      </c>
      <c r="U485" s="379">
        <f>SUM(N489:N490)</f>
        <v>7541</v>
      </c>
      <c r="V485" s="379">
        <f>SUM(M491:M492)</f>
        <v>0</v>
      </c>
      <c r="W485" s="379">
        <f>SUM(N491:N492)</f>
        <v>0</v>
      </c>
      <c r="X485" s="379">
        <f>P485+R485+T485+V485</f>
        <v>9105</v>
      </c>
      <c r="Y485" s="379">
        <f>Q485+S485+U485+W485</f>
        <v>9105</v>
      </c>
      <c r="Z485" s="330">
        <f>G485-X485</f>
        <v>0</v>
      </c>
      <c r="AA485" s="330">
        <f>G485-Y485</f>
        <v>0</v>
      </c>
      <c r="AB485" s="330">
        <f>X485*100/G485</f>
        <v>100</v>
      </c>
      <c r="AC485" s="331"/>
    </row>
    <row r="486" spans="1:29" ht="17.25" customHeight="1">
      <c r="A486" s="333"/>
      <c r="B486" s="322"/>
      <c r="C486" s="322"/>
      <c r="D486" s="322"/>
      <c r="E486" s="328"/>
      <c r="F486" s="329"/>
      <c r="G486" s="340"/>
      <c r="H486" s="326"/>
      <c r="I486" s="329"/>
      <c r="J486" s="324"/>
      <c r="K486" s="215"/>
      <c r="L486" s="216"/>
      <c r="M486" s="217"/>
      <c r="N486" s="227"/>
      <c r="O486" s="215"/>
      <c r="P486" s="379"/>
      <c r="Q486" s="379"/>
      <c r="R486" s="379"/>
      <c r="S486" s="379"/>
      <c r="T486" s="379"/>
      <c r="U486" s="379"/>
      <c r="V486" s="379"/>
      <c r="W486" s="379"/>
      <c r="X486" s="379"/>
      <c r="Y486" s="379"/>
      <c r="Z486" s="330"/>
      <c r="AA486" s="330"/>
      <c r="AB486" s="330"/>
      <c r="AC486" s="331"/>
    </row>
    <row r="487" spans="1:29" ht="17.25" customHeight="1">
      <c r="A487" s="333"/>
      <c r="B487" s="322"/>
      <c r="C487" s="322"/>
      <c r="D487" s="322"/>
      <c r="E487" s="328"/>
      <c r="F487" s="329"/>
      <c r="G487" s="340"/>
      <c r="H487" s="326"/>
      <c r="I487" s="329"/>
      <c r="J487" s="324" t="s">
        <v>369</v>
      </c>
      <c r="K487" s="215" t="s">
        <v>1498</v>
      </c>
      <c r="L487" s="216" t="s">
        <v>1499</v>
      </c>
      <c r="M487" s="217">
        <v>1564</v>
      </c>
      <c r="N487" s="217">
        <v>1564</v>
      </c>
      <c r="O487" s="215" t="s">
        <v>1464</v>
      </c>
      <c r="P487" s="379"/>
      <c r="Q487" s="379"/>
      <c r="R487" s="379"/>
      <c r="S487" s="379"/>
      <c r="T487" s="379"/>
      <c r="U487" s="379"/>
      <c r="V487" s="379"/>
      <c r="W487" s="379"/>
      <c r="X487" s="379"/>
      <c r="Y487" s="379"/>
      <c r="Z487" s="330"/>
      <c r="AA487" s="330"/>
      <c r="AB487" s="330"/>
      <c r="AC487" s="331"/>
    </row>
    <row r="488" spans="1:29" ht="17.25" customHeight="1">
      <c r="A488" s="333"/>
      <c r="B488" s="322"/>
      <c r="C488" s="322"/>
      <c r="D488" s="322"/>
      <c r="E488" s="328"/>
      <c r="F488" s="329"/>
      <c r="G488" s="340"/>
      <c r="H488" s="326"/>
      <c r="I488" s="329"/>
      <c r="J488" s="324"/>
      <c r="K488" s="215"/>
      <c r="L488" s="216"/>
      <c r="M488" s="217"/>
      <c r="N488" s="217"/>
      <c r="O488" s="215"/>
      <c r="P488" s="379"/>
      <c r="Q488" s="379"/>
      <c r="R488" s="379"/>
      <c r="S488" s="379"/>
      <c r="T488" s="379"/>
      <c r="U488" s="379"/>
      <c r="V488" s="379"/>
      <c r="W488" s="379"/>
      <c r="X488" s="379"/>
      <c r="Y488" s="379"/>
      <c r="Z488" s="330"/>
      <c r="AA488" s="330"/>
      <c r="AB488" s="330"/>
      <c r="AC488" s="331"/>
    </row>
    <row r="489" spans="1:29" ht="17.25" customHeight="1">
      <c r="A489" s="333"/>
      <c r="B489" s="322"/>
      <c r="C489" s="322"/>
      <c r="D489" s="322"/>
      <c r="E489" s="328"/>
      <c r="F489" s="329"/>
      <c r="G489" s="340"/>
      <c r="H489" s="326"/>
      <c r="I489" s="329"/>
      <c r="J489" s="324" t="s">
        <v>289</v>
      </c>
      <c r="K489" s="215" t="s">
        <v>1681</v>
      </c>
      <c r="L489" s="216" t="s">
        <v>1609</v>
      </c>
      <c r="M489" s="217">
        <f>7314.77+226.23</f>
        <v>7541</v>
      </c>
      <c r="N489" s="227">
        <f>7314.77+226.23</f>
        <v>7541</v>
      </c>
      <c r="O489" s="215" t="s">
        <v>1663</v>
      </c>
      <c r="P489" s="379"/>
      <c r="Q489" s="379"/>
      <c r="R489" s="379"/>
      <c r="S489" s="379"/>
      <c r="T489" s="379"/>
      <c r="U489" s="379"/>
      <c r="V489" s="379"/>
      <c r="W489" s="379"/>
      <c r="X489" s="379"/>
      <c r="Y489" s="379"/>
      <c r="Z489" s="330"/>
      <c r="AA489" s="330"/>
      <c r="AB489" s="330"/>
      <c r="AC489" s="331"/>
    </row>
    <row r="490" spans="1:29" ht="17.25" customHeight="1">
      <c r="A490" s="333"/>
      <c r="B490" s="322"/>
      <c r="C490" s="322"/>
      <c r="D490" s="322"/>
      <c r="E490" s="328"/>
      <c r="F490" s="329"/>
      <c r="G490" s="340"/>
      <c r="H490" s="326"/>
      <c r="I490" s="329"/>
      <c r="J490" s="324"/>
      <c r="K490" s="215"/>
      <c r="L490" s="216"/>
      <c r="M490" s="217"/>
      <c r="N490" s="217"/>
      <c r="O490" s="215"/>
      <c r="P490" s="379"/>
      <c r="Q490" s="379"/>
      <c r="R490" s="379"/>
      <c r="S490" s="379"/>
      <c r="T490" s="379"/>
      <c r="U490" s="379"/>
      <c r="V490" s="379"/>
      <c r="W490" s="379"/>
      <c r="X490" s="379"/>
      <c r="Y490" s="379"/>
      <c r="Z490" s="330"/>
      <c r="AA490" s="330"/>
      <c r="AB490" s="330"/>
      <c r="AC490" s="331"/>
    </row>
    <row r="491" spans="1:29" ht="17.25" customHeight="1">
      <c r="A491" s="333"/>
      <c r="B491" s="322"/>
      <c r="C491" s="322"/>
      <c r="D491" s="322"/>
      <c r="E491" s="328"/>
      <c r="F491" s="329"/>
      <c r="G491" s="340"/>
      <c r="H491" s="326"/>
      <c r="I491" s="329"/>
      <c r="J491" s="324" t="s">
        <v>370</v>
      </c>
      <c r="K491" s="215"/>
      <c r="L491" s="216"/>
      <c r="M491" s="217"/>
      <c r="N491" s="227"/>
      <c r="O491" s="215"/>
      <c r="P491" s="379"/>
      <c r="Q491" s="379"/>
      <c r="R491" s="379"/>
      <c r="S491" s="379"/>
      <c r="T491" s="379"/>
      <c r="U491" s="379"/>
      <c r="V491" s="379"/>
      <c r="W491" s="379"/>
      <c r="X491" s="379"/>
      <c r="Y491" s="379"/>
      <c r="Z491" s="330"/>
      <c r="AA491" s="330"/>
      <c r="AB491" s="330"/>
      <c r="AC491" s="331"/>
    </row>
    <row r="492" spans="1:29" ht="17.25" customHeight="1">
      <c r="A492" s="333"/>
      <c r="B492" s="323"/>
      <c r="C492" s="323"/>
      <c r="D492" s="323"/>
      <c r="E492" s="328"/>
      <c r="F492" s="329"/>
      <c r="G492" s="340"/>
      <c r="H492" s="327"/>
      <c r="I492" s="329"/>
      <c r="J492" s="324"/>
      <c r="K492" s="215"/>
      <c r="L492" s="215"/>
      <c r="M492" s="227"/>
      <c r="N492" s="227"/>
      <c r="O492" s="215"/>
      <c r="P492" s="379"/>
      <c r="Q492" s="379"/>
      <c r="R492" s="379"/>
      <c r="S492" s="379"/>
      <c r="T492" s="379"/>
      <c r="U492" s="379"/>
      <c r="V492" s="379"/>
      <c r="W492" s="379"/>
      <c r="X492" s="379"/>
      <c r="Y492" s="379"/>
      <c r="Z492" s="330"/>
      <c r="AA492" s="330"/>
      <c r="AB492" s="330"/>
      <c r="AC492" s="331"/>
    </row>
    <row r="493" spans="1:29" ht="17.25" customHeight="1">
      <c r="A493" s="333">
        <v>33100000</v>
      </c>
      <c r="B493" s="321" t="s">
        <v>1028</v>
      </c>
      <c r="C493" s="321" t="s">
        <v>490</v>
      </c>
      <c r="D493" s="321" t="s">
        <v>1786</v>
      </c>
      <c r="E493" s="328" t="s">
        <v>1324</v>
      </c>
      <c r="F493" s="329" t="s">
        <v>1359</v>
      </c>
      <c r="G493" s="340">
        <v>92627</v>
      </c>
      <c r="H493" s="325" t="s">
        <v>1325</v>
      </c>
      <c r="I493" s="329" t="s">
        <v>1326</v>
      </c>
      <c r="J493" s="324" t="s">
        <v>281</v>
      </c>
      <c r="K493" s="215"/>
      <c r="L493" s="216"/>
      <c r="M493" s="217"/>
      <c r="N493" s="227"/>
      <c r="O493" s="215"/>
      <c r="P493" s="379">
        <f>SUM(M493:M494)</f>
        <v>0</v>
      </c>
      <c r="Q493" s="379">
        <f>SUM(N493:N494)</f>
        <v>0</v>
      </c>
      <c r="R493" s="379">
        <f>SUM(M495:M496)</f>
        <v>0</v>
      </c>
      <c r="S493" s="379">
        <f>SUM(N495:N496)</f>
        <v>0</v>
      </c>
      <c r="T493" s="379">
        <f>SUM(M497:M498)</f>
        <v>52868.3</v>
      </c>
      <c r="U493" s="379">
        <f>SUM(N497:N498)</f>
        <v>52868.3</v>
      </c>
      <c r="V493" s="379">
        <f>SUM(M499:M500)</f>
        <v>0</v>
      </c>
      <c r="W493" s="379">
        <f>SUM(N499:N500)</f>
        <v>0</v>
      </c>
      <c r="X493" s="379">
        <f>P493+R493+T493+V493</f>
        <v>52868.3</v>
      </c>
      <c r="Y493" s="379">
        <f>Q493+S493+U493+W493</f>
        <v>52868.3</v>
      </c>
      <c r="Z493" s="330">
        <f>G493-X493</f>
        <v>39758.699999999997</v>
      </c>
      <c r="AA493" s="330">
        <f>G493-Y493</f>
        <v>39758.699999999997</v>
      </c>
      <c r="AB493" s="330">
        <f>X493*100/G493</f>
        <v>57.076554352402646</v>
      </c>
      <c r="AC493" s="331"/>
    </row>
    <row r="494" spans="1:29" ht="17.25" customHeight="1">
      <c r="A494" s="333"/>
      <c r="B494" s="322"/>
      <c r="C494" s="322"/>
      <c r="D494" s="322"/>
      <c r="E494" s="328"/>
      <c r="F494" s="329"/>
      <c r="G494" s="340"/>
      <c r="H494" s="326"/>
      <c r="I494" s="329"/>
      <c r="J494" s="324"/>
      <c r="K494" s="215"/>
      <c r="L494" s="216"/>
      <c r="M494" s="217"/>
      <c r="N494" s="227"/>
      <c r="O494" s="215"/>
      <c r="P494" s="379"/>
      <c r="Q494" s="379"/>
      <c r="R494" s="379"/>
      <c r="S494" s="379"/>
      <c r="T494" s="379"/>
      <c r="U494" s="379"/>
      <c r="V494" s="379"/>
      <c r="W494" s="379"/>
      <c r="X494" s="379"/>
      <c r="Y494" s="379"/>
      <c r="Z494" s="330"/>
      <c r="AA494" s="330"/>
      <c r="AB494" s="330"/>
      <c r="AC494" s="331"/>
    </row>
    <row r="495" spans="1:29" ht="17.25" customHeight="1">
      <c r="A495" s="333"/>
      <c r="B495" s="322"/>
      <c r="C495" s="322"/>
      <c r="D495" s="322"/>
      <c r="E495" s="328"/>
      <c r="F495" s="329"/>
      <c r="G495" s="340"/>
      <c r="H495" s="326"/>
      <c r="I495" s="329"/>
      <c r="J495" s="324" t="s">
        <v>369</v>
      </c>
      <c r="K495" s="215"/>
      <c r="L495" s="216"/>
      <c r="M495" s="217"/>
      <c r="N495" s="217"/>
      <c r="O495" s="215"/>
      <c r="P495" s="379"/>
      <c r="Q495" s="379"/>
      <c r="R495" s="379"/>
      <c r="S495" s="379"/>
      <c r="T495" s="379"/>
      <c r="U495" s="379"/>
      <c r="V495" s="379"/>
      <c r="W495" s="379"/>
      <c r="X495" s="379"/>
      <c r="Y495" s="379"/>
      <c r="Z495" s="330"/>
      <c r="AA495" s="330"/>
      <c r="AB495" s="330"/>
      <c r="AC495" s="331"/>
    </row>
    <row r="496" spans="1:29" ht="17.25" customHeight="1">
      <c r="A496" s="333"/>
      <c r="B496" s="322"/>
      <c r="C496" s="322"/>
      <c r="D496" s="322"/>
      <c r="E496" s="328"/>
      <c r="F496" s="329"/>
      <c r="G496" s="340"/>
      <c r="H496" s="326"/>
      <c r="I496" s="329"/>
      <c r="J496" s="324"/>
      <c r="K496" s="215"/>
      <c r="L496" s="216"/>
      <c r="M496" s="217"/>
      <c r="N496" s="217"/>
      <c r="O496" s="215"/>
      <c r="P496" s="379"/>
      <c r="Q496" s="379"/>
      <c r="R496" s="379"/>
      <c r="S496" s="379"/>
      <c r="T496" s="379"/>
      <c r="U496" s="379"/>
      <c r="V496" s="379"/>
      <c r="W496" s="379"/>
      <c r="X496" s="379"/>
      <c r="Y496" s="379"/>
      <c r="Z496" s="330"/>
      <c r="AA496" s="330"/>
      <c r="AB496" s="330"/>
      <c r="AC496" s="331"/>
    </row>
    <row r="497" spans="1:29" ht="17.25" customHeight="1">
      <c r="A497" s="333"/>
      <c r="B497" s="322"/>
      <c r="C497" s="322"/>
      <c r="D497" s="322"/>
      <c r="E497" s="328"/>
      <c r="F497" s="329"/>
      <c r="G497" s="340"/>
      <c r="H497" s="326"/>
      <c r="I497" s="329"/>
      <c r="J497" s="324" t="s">
        <v>289</v>
      </c>
      <c r="K497" s="215" t="s">
        <v>1683</v>
      </c>
      <c r="L497" s="216" t="s">
        <v>1684</v>
      </c>
      <c r="M497" s="217">
        <f>29279.45+905.55</f>
        <v>30185</v>
      </c>
      <c r="N497" s="227">
        <f>29279.45+905.55</f>
        <v>30185</v>
      </c>
      <c r="O497" s="215" t="s">
        <v>1685</v>
      </c>
      <c r="P497" s="379"/>
      <c r="Q497" s="379"/>
      <c r="R497" s="379"/>
      <c r="S497" s="379"/>
      <c r="T497" s="379"/>
      <c r="U497" s="379"/>
      <c r="V497" s="379"/>
      <c r="W497" s="379"/>
      <c r="X497" s="379"/>
      <c r="Y497" s="379"/>
      <c r="Z497" s="330"/>
      <c r="AA497" s="330"/>
      <c r="AB497" s="330"/>
      <c r="AC497" s="331"/>
    </row>
    <row r="498" spans="1:29" ht="17.25" customHeight="1">
      <c r="A498" s="333"/>
      <c r="B498" s="322"/>
      <c r="C498" s="322"/>
      <c r="D498" s="322"/>
      <c r="E498" s="328"/>
      <c r="F498" s="329"/>
      <c r="G498" s="340"/>
      <c r="H498" s="326"/>
      <c r="I498" s="329"/>
      <c r="J498" s="324"/>
      <c r="K498" s="215" t="s">
        <v>1992</v>
      </c>
      <c r="L498" s="216" t="s">
        <v>1735</v>
      </c>
      <c r="M498" s="217">
        <v>22683.3</v>
      </c>
      <c r="N498" s="217">
        <v>22683.3</v>
      </c>
      <c r="O498" s="215" t="s">
        <v>1980</v>
      </c>
      <c r="P498" s="379"/>
      <c r="Q498" s="379"/>
      <c r="R498" s="379"/>
      <c r="S498" s="379"/>
      <c r="T498" s="379"/>
      <c r="U498" s="379"/>
      <c r="V498" s="379"/>
      <c r="W498" s="379"/>
      <c r="X498" s="379"/>
      <c r="Y498" s="379"/>
      <c r="Z498" s="330"/>
      <c r="AA498" s="330"/>
      <c r="AB498" s="330"/>
      <c r="AC498" s="331"/>
    </row>
    <row r="499" spans="1:29" ht="17.25" customHeight="1">
      <c r="A499" s="333"/>
      <c r="B499" s="322"/>
      <c r="C499" s="322"/>
      <c r="D499" s="322"/>
      <c r="E499" s="328"/>
      <c r="F499" s="329"/>
      <c r="G499" s="340"/>
      <c r="H499" s="326"/>
      <c r="I499" s="329"/>
      <c r="J499" s="324" t="s">
        <v>370</v>
      </c>
      <c r="K499" s="215"/>
      <c r="L499" s="216"/>
      <c r="M499" s="217"/>
      <c r="N499" s="227"/>
      <c r="O499" s="215"/>
      <c r="P499" s="379"/>
      <c r="Q499" s="379"/>
      <c r="R499" s="379"/>
      <c r="S499" s="379"/>
      <c r="T499" s="379"/>
      <c r="U499" s="379"/>
      <c r="V499" s="379"/>
      <c r="W499" s="379"/>
      <c r="X499" s="379"/>
      <c r="Y499" s="379"/>
      <c r="Z499" s="330"/>
      <c r="AA499" s="330"/>
      <c r="AB499" s="330"/>
      <c r="AC499" s="331"/>
    </row>
    <row r="500" spans="1:29" ht="17.25" customHeight="1">
      <c r="A500" s="333"/>
      <c r="B500" s="323"/>
      <c r="C500" s="323"/>
      <c r="D500" s="323"/>
      <c r="E500" s="328"/>
      <c r="F500" s="329"/>
      <c r="G500" s="340"/>
      <c r="H500" s="327"/>
      <c r="I500" s="329"/>
      <c r="J500" s="324"/>
      <c r="K500" s="215"/>
      <c r="L500" s="215"/>
      <c r="M500" s="227"/>
      <c r="N500" s="227"/>
      <c r="O500" s="215"/>
      <c r="P500" s="379"/>
      <c r="Q500" s="379"/>
      <c r="R500" s="379"/>
      <c r="S500" s="379"/>
      <c r="T500" s="379"/>
      <c r="U500" s="379"/>
      <c r="V500" s="379"/>
      <c r="W500" s="379"/>
      <c r="X500" s="379"/>
      <c r="Y500" s="379"/>
      <c r="Z500" s="330"/>
      <c r="AA500" s="330"/>
      <c r="AB500" s="330"/>
      <c r="AC500" s="331"/>
    </row>
    <row r="501" spans="1:29" ht="17.25" customHeight="1">
      <c r="A501" s="333">
        <v>33100000</v>
      </c>
      <c r="B501" s="321" t="s">
        <v>1028</v>
      </c>
      <c r="C501" s="321" t="s">
        <v>490</v>
      </c>
      <c r="D501" s="321" t="s">
        <v>1787</v>
      </c>
      <c r="E501" s="328" t="s">
        <v>1460</v>
      </c>
      <c r="F501" s="329" t="s">
        <v>1362</v>
      </c>
      <c r="G501" s="340">
        <v>14980</v>
      </c>
      <c r="H501" s="325" t="s">
        <v>1027</v>
      </c>
      <c r="I501" s="329" t="s">
        <v>493</v>
      </c>
      <c r="J501" s="324" t="s">
        <v>281</v>
      </c>
      <c r="K501" s="215"/>
      <c r="L501" s="216"/>
      <c r="M501" s="217"/>
      <c r="N501" s="227"/>
      <c r="O501" s="215"/>
      <c r="P501" s="379">
        <f>SUM(M501:M502)</f>
        <v>0</v>
      </c>
      <c r="Q501" s="379">
        <f>SUM(N501:N502)</f>
        <v>0</v>
      </c>
      <c r="R501" s="379">
        <f>SUM(M503:M504)</f>
        <v>4428</v>
      </c>
      <c r="S501" s="379">
        <f>SUM(N503:N504)</f>
        <v>4428</v>
      </c>
      <c r="T501" s="379">
        <f>SUM(M505:M506)</f>
        <v>2458</v>
      </c>
      <c r="U501" s="379">
        <f>SUM(N505:N506)</f>
        <v>2458</v>
      </c>
      <c r="V501" s="379">
        <f>SUM(M507:M508)</f>
        <v>0</v>
      </c>
      <c r="W501" s="379">
        <f>SUM(N507:N508)</f>
        <v>0</v>
      </c>
      <c r="X501" s="379">
        <f>P501+R501+T501+V501</f>
        <v>6886</v>
      </c>
      <c r="Y501" s="379">
        <f>Q501+S501+U501+W501</f>
        <v>6886</v>
      </c>
      <c r="Z501" s="330">
        <f>G501-X501</f>
        <v>8094</v>
      </c>
      <c r="AA501" s="330">
        <f>G501-Y501</f>
        <v>8094</v>
      </c>
      <c r="AB501" s="330">
        <f>X501*100/G501</f>
        <v>45.967957276368494</v>
      </c>
      <c r="AC501" s="331"/>
    </row>
    <row r="502" spans="1:29" ht="17.25" customHeight="1">
      <c r="A502" s="333"/>
      <c r="B502" s="322"/>
      <c r="C502" s="322"/>
      <c r="D502" s="322"/>
      <c r="E502" s="328"/>
      <c r="F502" s="329"/>
      <c r="G502" s="340"/>
      <c r="H502" s="326"/>
      <c r="I502" s="329"/>
      <c r="J502" s="324"/>
      <c r="K502" s="215"/>
      <c r="L502" s="216"/>
      <c r="M502" s="217"/>
      <c r="N502" s="227"/>
      <c r="O502" s="215"/>
      <c r="P502" s="379"/>
      <c r="Q502" s="379"/>
      <c r="R502" s="379"/>
      <c r="S502" s="379"/>
      <c r="T502" s="379"/>
      <c r="U502" s="379"/>
      <c r="V502" s="379"/>
      <c r="W502" s="379"/>
      <c r="X502" s="379"/>
      <c r="Y502" s="379"/>
      <c r="Z502" s="330"/>
      <c r="AA502" s="330"/>
      <c r="AB502" s="330"/>
      <c r="AC502" s="331"/>
    </row>
    <row r="503" spans="1:29" ht="17.25" customHeight="1">
      <c r="A503" s="333"/>
      <c r="B503" s="322"/>
      <c r="C503" s="322"/>
      <c r="D503" s="322"/>
      <c r="E503" s="328"/>
      <c r="F503" s="329"/>
      <c r="G503" s="340"/>
      <c r="H503" s="326"/>
      <c r="I503" s="329"/>
      <c r="J503" s="324" t="s">
        <v>369</v>
      </c>
      <c r="K503" s="215" t="s">
        <v>1461</v>
      </c>
      <c r="L503" s="216" t="s">
        <v>1239</v>
      </c>
      <c r="M503" s="217">
        <v>2540</v>
      </c>
      <c r="N503" s="217">
        <v>2540</v>
      </c>
      <c r="O503" s="215" t="s">
        <v>1425</v>
      </c>
      <c r="P503" s="379"/>
      <c r="Q503" s="379"/>
      <c r="R503" s="379"/>
      <c r="S503" s="379"/>
      <c r="T503" s="379"/>
      <c r="U503" s="379"/>
      <c r="V503" s="379"/>
      <c r="W503" s="379"/>
      <c r="X503" s="379"/>
      <c r="Y503" s="379"/>
      <c r="Z503" s="330"/>
      <c r="AA503" s="330"/>
      <c r="AB503" s="330"/>
      <c r="AC503" s="331"/>
    </row>
    <row r="504" spans="1:29" ht="17.25" customHeight="1">
      <c r="A504" s="333"/>
      <c r="B504" s="322"/>
      <c r="C504" s="322"/>
      <c r="D504" s="322"/>
      <c r="E504" s="328"/>
      <c r="F504" s="329"/>
      <c r="G504" s="340"/>
      <c r="H504" s="326"/>
      <c r="I504" s="329"/>
      <c r="J504" s="324"/>
      <c r="K504" s="215" t="s">
        <v>1656</v>
      </c>
      <c r="L504" s="216" t="s">
        <v>1609</v>
      </c>
      <c r="M504" s="217">
        <v>1888</v>
      </c>
      <c r="N504" s="217">
        <v>1888</v>
      </c>
      <c r="O504" s="215" t="s">
        <v>1663</v>
      </c>
      <c r="P504" s="379"/>
      <c r="Q504" s="379"/>
      <c r="R504" s="379"/>
      <c r="S504" s="379"/>
      <c r="T504" s="379"/>
      <c r="U504" s="379"/>
      <c r="V504" s="379"/>
      <c r="W504" s="379"/>
      <c r="X504" s="379"/>
      <c r="Y504" s="379"/>
      <c r="Z504" s="330"/>
      <c r="AA504" s="330"/>
      <c r="AB504" s="330"/>
      <c r="AC504" s="331"/>
    </row>
    <row r="505" spans="1:29" ht="17.25" customHeight="1">
      <c r="A505" s="333"/>
      <c r="B505" s="322"/>
      <c r="C505" s="322"/>
      <c r="D505" s="322"/>
      <c r="E505" s="328"/>
      <c r="F505" s="329"/>
      <c r="G505" s="340"/>
      <c r="H505" s="326"/>
      <c r="I505" s="329"/>
      <c r="J505" s="324" t="s">
        <v>289</v>
      </c>
      <c r="K505" s="215" t="s">
        <v>1876</v>
      </c>
      <c r="L505" s="216" t="s">
        <v>1804</v>
      </c>
      <c r="M505" s="217">
        <v>2458</v>
      </c>
      <c r="N505" s="227">
        <v>2458</v>
      </c>
      <c r="O505" s="215" t="s">
        <v>1869</v>
      </c>
      <c r="P505" s="379"/>
      <c r="Q505" s="379"/>
      <c r="R505" s="379"/>
      <c r="S505" s="379"/>
      <c r="T505" s="379"/>
      <c r="U505" s="379"/>
      <c r="V505" s="379"/>
      <c r="W505" s="379"/>
      <c r="X505" s="379"/>
      <c r="Y505" s="379"/>
      <c r="Z505" s="330"/>
      <c r="AA505" s="330"/>
      <c r="AB505" s="330"/>
      <c r="AC505" s="331"/>
    </row>
    <row r="506" spans="1:29" ht="17.25" customHeight="1">
      <c r="A506" s="333"/>
      <c r="B506" s="322"/>
      <c r="C506" s="322"/>
      <c r="D506" s="322"/>
      <c r="E506" s="328"/>
      <c r="F506" s="329"/>
      <c r="G506" s="340"/>
      <c r="H506" s="326"/>
      <c r="I506" s="329"/>
      <c r="J506" s="324"/>
      <c r="K506" s="215"/>
      <c r="L506" s="216"/>
      <c r="M506" s="217"/>
      <c r="N506" s="217"/>
      <c r="O506" s="215"/>
      <c r="P506" s="379"/>
      <c r="Q506" s="379"/>
      <c r="R506" s="379"/>
      <c r="S506" s="379"/>
      <c r="T506" s="379"/>
      <c r="U506" s="379"/>
      <c r="V506" s="379"/>
      <c r="W506" s="379"/>
      <c r="X506" s="379"/>
      <c r="Y506" s="379"/>
      <c r="Z506" s="330"/>
      <c r="AA506" s="330"/>
      <c r="AB506" s="330"/>
      <c r="AC506" s="331"/>
    </row>
    <row r="507" spans="1:29" ht="17.25" customHeight="1">
      <c r="A507" s="333"/>
      <c r="B507" s="322"/>
      <c r="C507" s="322"/>
      <c r="D507" s="322"/>
      <c r="E507" s="328"/>
      <c r="F507" s="329"/>
      <c r="G507" s="340"/>
      <c r="H507" s="326"/>
      <c r="I507" s="329"/>
      <c r="J507" s="324" t="s">
        <v>370</v>
      </c>
      <c r="K507" s="215"/>
      <c r="L507" s="216"/>
      <c r="M507" s="217"/>
      <c r="N507" s="227"/>
      <c r="O507" s="215"/>
      <c r="P507" s="379"/>
      <c r="Q507" s="379"/>
      <c r="R507" s="379"/>
      <c r="S507" s="379"/>
      <c r="T507" s="379"/>
      <c r="U507" s="379"/>
      <c r="V507" s="379"/>
      <c r="W507" s="379"/>
      <c r="X507" s="379"/>
      <c r="Y507" s="379"/>
      <c r="Z507" s="330"/>
      <c r="AA507" s="330"/>
      <c r="AB507" s="330"/>
      <c r="AC507" s="331"/>
    </row>
    <row r="508" spans="1:29" ht="17.25" customHeight="1">
      <c r="A508" s="333"/>
      <c r="B508" s="323"/>
      <c r="C508" s="323"/>
      <c r="D508" s="323"/>
      <c r="E508" s="328"/>
      <c r="F508" s="329"/>
      <c r="G508" s="340"/>
      <c r="H508" s="327"/>
      <c r="I508" s="329"/>
      <c r="J508" s="324"/>
      <c r="K508" s="215"/>
      <c r="L508" s="215"/>
      <c r="M508" s="227"/>
      <c r="N508" s="227"/>
      <c r="O508" s="215"/>
      <c r="P508" s="379"/>
      <c r="Q508" s="379"/>
      <c r="R508" s="379"/>
      <c r="S508" s="379"/>
      <c r="T508" s="379"/>
      <c r="U508" s="379"/>
      <c r="V508" s="379"/>
      <c r="W508" s="379"/>
      <c r="X508" s="379"/>
      <c r="Y508" s="379"/>
      <c r="Z508" s="330"/>
      <c r="AA508" s="330"/>
      <c r="AB508" s="330"/>
      <c r="AC508" s="331"/>
    </row>
    <row r="509" spans="1:29" ht="17.25" customHeight="1">
      <c r="A509" s="333">
        <v>33600000</v>
      </c>
      <c r="B509" s="321" t="s">
        <v>554</v>
      </c>
      <c r="C509" s="321" t="s">
        <v>490</v>
      </c>
      <c r="D509" s="321" t="s">
        <v>1788</v>
      </c>
      <c r="E509" s="328" t="s">
        <v>1470</v>
      </c>
      <c r="F509" s="329" t="s">
        <v>1464</v>
      </c>
      <c r="G509" s="340">
        <v>2306.9</v>
      </c>
      <c r="H509" s="325" t="s">
        <v>492</v>
      </c>
      <c r="I509" s="329" t="s">
        <v>493</v>
      </c>
      <c r="J509" s="324" t="s">
        <v>281</v>
      </c>
      <c r="K509" s="215"/>
      <c r="L509" s="216"/>
      <c r="M509" s="217"/>
      <c r="N509" s="227"/>
      <c r="O509" s="215"/>
      <c r="P509" s="379">
        <f>SUM(M509:M510)</f>
        <v>0</v>
      </c>
      <c r="Q509" s="379">
        <f>SUM(N509:N510)</f>
        <v>0</v>
      </c>
      <c r="R509" s="379">
        <f>SUM(M511:M512)</f>
        <v>0</v>
      </c>
      <c r="S509" s="379">
        <f>SUM(N511:N512)</f>
        <v>0</v>
      </c>
      <c r="T509" s="379">
        <f>SUM(M513:M514)</f>
        <v>0</v>
      </c>
      <c r="U509" s="379">
        <f>SUM(N513:N514)</f>
        <v>0</v>
      </c>
      <c r="V509" s="379">
        <f>SUM(M515:M516)</f>
        <v>0</v>
      </c>
      <c r="W509" s="379">
        <f>SUM(N515:N516)</f>
        <v>0</v>
      </c>
      <c r="X509" s="379">
        <f>P509+R509+T509+V509</f>
        <v>0</v>
      </c>
      <c r="Y509" s="379">
        <f>Q509+S509+U509+W509</f>
        <v>0</v>
      </c>
      <c r="Z509" s="330">
        <f>G509-X509</f>
        <v>2306.9</v>
      </c>
      <c r="AA509" s="330">
        <f>G509-Y509</f>
        <v>2306.9</v>
      </c>
      <c r="AB509" s="330">
        <f>X509*100/G509</f>
        <v>0</v>
      </c>
      <c r="AC509" s="331"/>
    </row>
    <row r="510" spans="1:29" ht="17.25" customHeight="1">
      <c r="A510" s="333"/>
      <c r="B510" s="322"/>
      <c r="C510" s="322"/>
      <c r="D510" s="322"/>
      <c r="E510" s="328"/>
      <c r="F510" s="329"/>
      <c r="G510" s="340"/>
      <c r="H510" s="326"/>
      <c r="I510" s="329"/>
      <c r="J510" s="324"/>
      <c r="K510" s="215"/>
      <c r="L510" s="216"/>
      <c r="M510" s="217"/>
      <c r="N510" s="227"/>
      <c r="O510" s="215"/>
      <c r="P510" s="379"/>
      <c r="Q510" s="379"/>
      <c r="R510" s="379"/>
      <c r="S510" s="379"/>
      <c r="T510" s="379"/>
      <c r="U510" s="379"/>
      <c r="V510" s="379"/>
      <c r="W510" s="379"/>
      <c r="X510" s="379"/>
      <c r="Y510" s="379"/>
      <c r="Z510" s="330"/>
      <c r="AA510" s="330"/>
      <c r="AB510" s="330"/>
      <c r="AC510" s="331"/>
    </row>
    <row r="511" spans="1:29" ht="17.25" customHeight="1">
      <c r="A511" s="333"/>
      <c r="B511" s="322"/>
      <c r="C511" s="322"/>
      <c r="D511" s="322"/>
      <c r="E511" s="328"/>
      <c r="F511" s="329"/>
      <c r="G511" s="340"/>
      <c r="H511" s="326"/>
      <c r="I511" s="329"/>
      <c r="J511" s="324" t="s">
        <v>369</v>
      </c>
      <c r="K511" s="215"/>
      <c r="L511" s="216"/>
      <c r="M511" s="217"/>
      <c r="N511" s="217"/>
      <c r="O511" s="215"/>
      <c r="P511" s="379"/>
      <c r="Q511" s="379"/>
      <c r="R511" s="379"/>
      <c r="S511" s="379"/>
      <c r="T511" s="379"/>
      <c r="U511" s="379"/>
      <c r="V511" s="379"/>
      <c r="W511" s="379"/>
      <c r="X511" s="379"/>
      <c r="Y511" s="379"/>
      <c r="Z511" s="330"/>
      <c r="AA511" s="330"/>
      <c r="AB511" s="330"/>
      <c r="AC511" s="331"/>
    </row>
    <row r="512" spans="1:29" ht="17.25" customHeight="1">
      <c r="A512" s="333"/>
      <c r="B512" s="322"/>
      <c r="C512" s="322"/>
      <c r="D512" s="322"/>
      <c r="E512" s="328"/>
      <c r="F512" s="329"/>
      <c r="G512" s="340"/>
      <c r="H512" s="326"/>
      <c r="I512" s="329"/>
      <c r="J512" s="324"/>
      <c r="K512" s="215"/>
      <c r="L512" s="216"/>
      <c r="M512" s="217"/>
      <c r="N512" s="217"/>
      <c r="O512" s="215"/>
      <c r="P512" s="379"/>
      <c r="Q512" s="379"/>
      <c r="R512" s="379"/>
      <c r="S512" s="379"/>
      <c r="T512" s="379"/>
      <c r="U512" s="379"/>
      <c r="V512" s="379"/>
      <c r="W512" s="379"/>
      <c r="X512" s="379"/>
      <c r="Y512" s="379"/>
      <c r="Z512" s="330"/>
      <c r="AA512" s="330"/>
      <c r="AB512" s="330"/>
      <c r="AC512" s="331"/>
    </row>
    <row r="513" spans="1:29" ht="17.25" customHeight="1">
      <c r="A513" s="333"/>
      <c r="B513" s="322"/>
      <c r="C513" s="322"/>
      <c r="D513" s="322"/>
      <c r="E513" s="328"/>
      <c r="F513" s="329"/>
      <c r="G513" s="340"/>
      <c r="H513" s="326"/>
      <c r="I513" s="329"/>
      <c r="J513" s="324" t="s">
        <v>289</v>
      </c>
      <c r="K513" s="215"/>
      <c r="L513" s="216"/>
      <c r="M513" s="217"/>
      <c r="N513" s="227"/>
      <c r="O513" s="215"/>
      <c r="P513" s="379"/>
      <c r="Q513" s="379"/>
      <c r="R513" s="379"/>
      <c r="S513" s="379"/>
      <c r="T513" s="379"/>
      <c r="U513" s="379"/>
      <c r="V513" s="379"/>
      <c r="W513" s="379"/>
      <c r="X513" s="379"/>
      <c r="Y513" s="379"/>
      <c r="Z513" s="330"/>
      <c r="AA513" s="330"/>
      <c r="AB513" s="330"/>
      <c r="AC513" s="331"/>
    </row>
    <row r="514" spans="1:29" ht="17.25" customHeight="1">
      <c r="A514" s="333"/>
      <c r="B514" s="322"/>
      <c r="C514" s="322"/>
      <c r="D514" s="322"/>
      <c r="E514" s="328"/>
      <c r="F514" s="329"/>
      <c r="G514" s="340"/>
      <c r="H514" s="326"/>
      <c r="I514" s="329"/>
      <c r="J514" s="324"/>
      <c r="K514" s="215"/>
      <c r="L514" s="216"/>
      <c r="M514" s="217"/>
      <c r="N514" s="217"/>
      <c r="O514" s="215"/>
      <c r="P514" s="379"/>
      <c r="Q514" s="379"/>
      <c r="R514" s="379"/>
      <c r="S514" s="379"/>
      <c r="T514" s="379"/>
      <c r="U514" s="379"/>
      <c r="V514" s="379"/>
      <c r="W514" s="379"/>
      <c r="X514" s="379"/>
      <c r="Y514" s="379"/>
      <c r="Z514" s="330"/>
      <c r="AA514" s="330"/>
      <c r="AB514" s="330"/>
      <c r="AC514" s="331"/>
    </row>
    <row r="515" spans="1:29" ht="17.25" customHeight="1">
      <c r="A515" s="333"/>
      <c r="B515" s="322"/>
      <c r="C515" s="322"/>
      <c r="D515" s="322"/>
      <c r="E515" s="328"/>
      <c r="F515" s="329"/>
      <c r="G515" s="340"/>
      <c r="H515" s="326"/>
      <c r="I515" s="329"/>
      <c r="J515" s="324" t="s">
        <v>370</v>
      </c>
      <c r="K515" s="215"/>
      <c r="L515" s="216"/>
      <c r="M515" s="217"/>
      <c r="N515" s="227"/>
      <c r="O515" s="215"/>
      <c r="P515" s="379"/>
      <c r="Q515" s="379"/>
      <c r="R515" s="379"/>
      <c r="S515" s="379"/>
      <c r="T515" s="379"/>
      <c r="U515" s="379"/>
      <c r="V515" s="379"/>
      <c r="W515" s="379"/>
      <c r="X515" s="379"/>
      <c r="Y515" s="379"/>
      <c r="Z515" s="330"/>
      <c r="AA515" s="330"/>
      <c r="AB515" s="330"/>
      <c r="AC515" s="331"/>
    </row>
    <row r="516" spans="1:29" ht="17.25" customHeight="1">
      <c r="A516" s="333"/>
      <c r="B516" s="323"/>
      <c r="C516" s="323"/>
      <c r="D516" s="323"/>
      <c r="E516" s="328"/>
      <c r="F516" s="329"/>
      <c r="G516" s="340"/>
      <c r="H516" s="327"/>
      <c r="I516" s="329"/>
      <c r="J516" s="324"/>
      <c r="K516" s="215"/>
      <c r="L516" s="215"/>
      <c r="M516" s="227"/>
      <c r="N516" s="227"/>
      <c r="O516" s="215"/>
      <c r="P516" s="379"/>
      <c r="Q516" s="379"/>
      <c r="R516" s="379"/>
      <c r="S516" s="379"/>
      <c r="T516" s="379"/>
      <c r="U516" s="379"/>
      <c r="V516" s="379"/>
      <c r="W516" s="379"/>
      <c r="X516" s="379"/>
      <c r="Y516" s="379"/>
      <c r="Z516" s="330"/>
      <c r="AA516" s="330"/>
      <c r="AB516" s="330"/>
      <c r="AC516" s="331"/>
    </row>
    <row r="517" spans="1:29" ht="17.25" customHeight="1">
      <c r="A517" s="333">
        <v>33600000</v>
      </c>
      <c r="B517" s="321" t="s">
        <v>554</v>
      </c>
      <c r="C517" s="321" t="s">
        <v>490</v>
      </c>
      <c r="D517" s="321" t="s">
        <v>1789</v>
      </c>
      <c r="E517" s="328" t="s">
        <v>1471</v>
      </c>
      <c r="F517" s="329" t="s">
        <v>1464</v>
      </c>
      <c r="G517" s="340">
        <v>6209.4</v>
      </c>
      <c r="H517" s="325" t="s">
        <v>492</v>
      </c>
      <c r="I517" s="329" t="s">
        <v>493</v>
      </c>
      <c r="J517" s="324" t="s">
        <v>281</v>
      </c>
      <c r="K517" s="215"/>
      <c r="L517" s="216"/>
      <c r="M517" s="217"/>
      <c r="N517" s="227"/>
      <c r="O517" s="215"/>
      <c r="P517" s="379">
        <f>SUM(M517:M518)</f>
        <v>0</v>
      </c>
      <c r="Q517" s="379">
        <f>SUM(N517:N518)</f>
        <v>0</v>
      </c>
      <c r="R517" s="379">
        <f>SUM(M519:M520)</f>
        <v>0</v>
      </c>
      <c r="S517" s="379">
        <f>SUM(N519:N520)</f>
        <v>0</v>
      </c>
      <c r="T517" s="379">
        <f>SUM(M521:M522)</f>
        <v>1945</v>
      </c>
      <c r="U517" s="379">
        <f>SUM(N521:N522)</f>
        <v>1945</v>
      </c>
      <c r="V517" s="379">
        <f>SUM(M523:M524)</f>
        <v>0</v>
      </c>
      <c r="W517" s="379">
        <f>SUM(N523:N524)</f>
        <v>0</v>
      </c>
      <c r="X517" s="379">
        <f>P517+R517+T517+V517</f>
        <v>1945</v>
      </c>
      <c r="Y517" s="379">
        <f>Q517+S517+U517+W517</f>
        <v>1945</v>
      </c>
      <c r="Z517" s="330">
        <f>G517-X517</f>
        <v>4264.3999999999996</v>
      </c>
      <c r="AA517" s="330">
        <f>G517-Y517</f>
        <v>4264.3999999999996</v>
      </c>
      <c r="AB517" s="330">
        <f>X517*100/G517</f>
        <v>31.323477308596647</v>
      </c>
      <c r="AC517" s="331"/>
    </row>
    <row r="518" spans="1:29" ht="17.25" customHeight="1">
      <c r="A518" s="333"/>
      <c r="B518" s="322"/>
      <c r="C518" s="322"/>
      <c r="D518" s="322"/>
      <c r="E518" s="328"/>
      <c r="F518" s="329"/>
      <c r="G518" s="340"/>
      <c r="H518" s="326"/>
      <c r="I518" s="329"/>
      <c r="J518" s="324"/>
      <c r="K518" s="215"/>
      <c r="L518" s="216"/>
      <c r="M518" s="217"/>
      <c r="N518" s="227"/>
      <c r="O518" s="215"/>
      <c r="P518" s="379"/>
      <c r="Q518" s="379"/>
      <c r="R518" s="379"/>
      <c r="S518" s="379"/>
      <c r="T518" s="379"/>
      <c r="U518" s="379"/>
      <c r="V518" s="379"/>
      <c r="W518" s="379"/>
      <c r="X518" s="379"/>
      <c r="Y518" s="379"/>
      <c r="Z518" s="330"/>
      <c r="AA518" s="330"/>
      <c r="AB518" s="330"/>
      <c r="AC518" s="331"/>
    </row>
    <row r="519" spans="1:29" ht="17.25" customHeight="1">
      <c r="A519" s="333"/>
      <c r="B519" s="322"/>
      <c r="C519" s="322"/>
      <c r="D519" s="322"/>
      <c r="E519" s="328"/>
      <c r="F519" s="329"/>
      <c r="G519" s="340"/>
      <c r="H519" s="326"/>
      <c r="I519" s="329"/>
      <c r="J519" s="324" t="s">
        <v>369</v>
      </c>
      <c r="K519" s="215"/>
      <c r="L519" s="216"/>
      <c r="M519" s="217"/>
      <c r="N519" s="217"/>
      <c r="O519" s="215"/>
      <c r="P519" s="379"/>
      <c r="Q519" s="379"/>
      <c r="R519" s="379"/>
      <c r="S519" s="379"/>
      <c r="T519" s="379"/>
      <c r="U519" s="379"/>
      <c r="V519" s="379"/>
      <c r="W519" s="379"/>
      <c r="X519" s="379"/>
      <c r="Y519" s="379"/>
      <c r="Z519" s="330"/>
      <c r="AA519" s="330"/>
      <c r="AB519" s="330"/>
      <c r="AC519" s="331"/>
    </row>
    <row r="520" spans="1:29" ht="17.25" customHeight="1">
      <c r="A520" s="333"/>
      <c r="B520" s="322"/>
      <c r="C520" s="322"/>
      <c r="D520" s="322"/>
      <c r="E520" s="328"/>
      <c r="F520" s="329"/>
      <c r="G520" s="340"/>
      <c r="H520" s="326"/>
      <c r="I520" s="329"/>
      <c r="J520" s="324"/>
      <c r="K520" s="215"/>
      <c r="L520" s="216"/>
      <c r="M520" s="217"/>
      <c r="N520" s="217"/>
      <c r="O520" s="215"/>
      <c r="P520" s="379"/>
      <c r="Q520" s="379"/>
      <c r="R520" s="379"/>
      <c r="S520" s="379"/>
      <c r="T520" s="379"/>
      <c r="U520" s="379"/>
      <c r="V520" s="379"/>
      <c r="W520" s="379"/>
      <c r="X520" s="379"/>
      <c r="Y520" s="379"/>
      <c r="Z520" s="330"/>
      <c r="AA520" s="330"/>
      <c r="AB520" s="330"/>
      <c r="AC520" s="331"/>
    </row>
    <row r="521" spans="1:29" ht="17.25" customHeight="1">
      <c r="A521" s="333"/>
      <c r="B521" s="322"/>
      <c r="C521" s="322"/>
      <c r="D521" s="322"/>
      <c r="E521" s="328"/>
      <c r="F521" s="329"/>
      <c r="G521" s="340"/>
      <c r="H521" s="326"/>
      <c r="I521" s="329"/>
      <c r="J521" s="324" t="s">
        <v>289</v>
      </c>
      <c r="K521" s="215" t="s">
        <v>1597</v>
      </c>
      <c r="L521" s="216" t="s">
        <v>1566</v>
      </c>
      <c r="M521" s="217">
        <v>972.5</v>
      </c>
      <c r="N521" s="227">
        <v>972.5</v>
      </c>
      <c r="O521" s="215" t="s">
        <v>1587</v>
      </c>
      <c r="P521" s="379"/>
      <c r="Q521" s="379"/>
      <c r="R521" s="379"/>
      <c r="S521" s="379"/>
      <c r="T521" s="379"/>
      <c r="U521" s="379"/>
      <c r="V521" s="379"/>
      <c r="W521" s="379"/>
      <c r="X521" s="379"/>
      <c r="Y521" s="379"/>
      <c r="Z521" s="330"/>
      <c r="AA521" s="330"/>
      <c r="AB521" s="330"/>
      <c r="AC521" s="331"/>
    </row>
    <row r="522" spans="1:29" ht="17.25" customHeight="1">
      <c r="A522" s="333"/>
      <c r="B522" s="322"/>
      <c r="C522" s="322"/>
      <c r="D522" s="322"/>
      <c r="E522" s="328"/>
      <c r="F522" s="329"/>
      <c r="G522" s="340"/>
      <c r="H522" s="326"/>
      <c r="I522" s="329"/>
      <c r="J522" s="324"/>
      <c r="K522" s="215" t="s">
        <v>1690</v>
      </c>
      <c r="L522" s="216" t="s">
        <v>1663</v>
      </c>
      <c r="M522" s="217">
        <v>972.5</v>
      </c>
      <c r="N522" s="217">
        <v>972.5</v>
      </c>
      <c r="O522" s="215" t="s">
        <v>1689</v>
      </c>
      <c r="P522" s="379"/>
      <c r="Q522" s="379"/>
      <c r="R522" s="379"/>
      <c r="S522" s="379"/>
      <c r="T522" s="379"/>
      <c r="U522" s="379"/>
      <c r="V522" s="379"/>
      <c r="W522" s="379"/>
      <c r="X522" s="379"/>
      <c r="Y522" s="379"/>
      <c r="Z522" s="330"/>
      <c r="AA522" s="330"/>
      <c r="AB522" s="330"/>
      <c r="AC522" s="331"/>
    </row>
    <row r="523" spans="1:29" ht="17.25" customHeight="1">
      <c r="A523" s="333"/>
      <c r="B523" s="322"/>
      <c r="C523" s="322"/>
      <c r="D523" s="322"/>
      <c r="E523" s="328"/>
      <c r="F523" s="329"/>
      <c r="G523" s="340"/>
      <c r="H523" s="326"/>
      <c r="I523" s="329"/>
      <c r="J523" s="324" t="s">
        <v>370</v>
      </c>
      <c r="K523" s="215"/>
      <c r="L523" s="216"/>
      <c r="M523" s="217"/>
      <c r="N523" s="227"/>
      <c r="O523" s="215"/>
      <c r="P523" s="379"/>
      <c r="Q523" s="379"/>
      <c r="R523" s="379"/>
      <c r="S523" s="379"/>
      <c r="T523" s="379"/>
      <c r="U523" s="379"/>
      <c r="V523" s="379"/>
      <c r="W523" s="379"/>
      <c r="X523" s="379"/>
      <c r="Y523" s="379"/>
      <c r="Z523" s="330"/>
      <c r="AA523" s="330"/>
      <c r="AB523" s="330"/>
      <c r="AC523" s="331"/>
    </row>
    <row r="524" spans="1:29" ht="17.25" customHeight="1">
      <c r="A524" s="333"/>
      <c r="B524" s="323"/>
      <c r="C524" s="323"/>
      <c r="D524" s="323"/>
      <c r="E524" s="328"/>
      <c r="F524" s="329"/>
      <c r="G524" s="340"/>
      <c r="H524" s="327"/>
      <c r="I524" s="329"/>
      <c r="J524" s="324"/>
      <c r="K524" s="215"/>
      <c r="L524" s="215"/>
      <c r="M524" s="227"/>
      <c r="N524" s="227"/>
      <c r="O524" s="215"/>
      <c r="P524" s="379"/>
      <c r="Q524" s="379"/>
      <c r="R524" s="379"/>
      <c r="S524" s="379"/>
      <c r="T524" s="379"/>
      <c r="U524" s="379"/>
      <c r="V524" s="379"/>
      <c r="W524" s="379"/>
      <c r="X524" s="379"/>
      <c r="Y524" s="379"/>
      <c r="Z524" s="330"/>
      <c r="AA524" s="330"/>
      <c r="AB524" s="330"/>
      <c r="AC524" s="331"/>
    </row>
    <row r="525" spans="1:29" ht="17.25" customHeight="1">
      <c r="A525" s="333">
        <v>33600000</v>
      </c>
      <c r="B525" s="321" t="s">
        <v>554</v>
      </c>
      <c r="C525" s="321" t="s">
        <v>490</v>
      </c>
      <c r="D525" s="321" t="s">
        <v>1790</v>
      </c>
      <c r="E525" s="328" t="s">
        <v>1472</v>
      </c>
      <c r="F525" s="329" t="s">
        <v>1464</v>
      </c>
      <c r="G525" s="340">
        <v>289.10000000000002</v>
      </c>
      <c r="H525" s="325" t="s">
        <v>492</v>
      </c>
      <c r="I525" s="329" t="s">
        <v>493</v>
      </c>
      <c r="J525" s="324" t="s">
        <v>281</v>
      </c>
      <c r="K525" s="215"/>
      <c r="L525" s="216"/>
      <c r="M525" s="217"/>
      <c r="N525" s="227"/>
      <c r="O525" s="215"/>
      <c r="P525" s="379">
        <f>SUM(M525:M526)</f>
        <v>0</v>
      </c>
      <c r="Q525" s="379">
        <f>SUM(N525:N526)</f>
        <v>0</v>
      </c>
      <c r="R525" s="379">
        <f>SUM(M527:M528)</f>
        <v>0</v>
      </c>
      <c r="S525" s="379">
        <f>SUM(N527:N528)</f>
        <v>0</v>
      </c>
      <c r="T525" s="379">
        <f>SUM(M529:M531)</f>
        <v>66.66</v>
      </c>
      <c r="U525" s="379">
        <f>SUM(N529:N531)</f>
        <v>66.66</v>
      </c>
      <c r="V525" s="379">
        <f>SUM(M532:M533)</f>
        <v>0</v>
      </c>
      <c r="W525" s="379">
        <f>SUM(N532:N533)</f>
        <v>0</v>
      </c>
      <c r="X525" s="379">
        <f>P525+R525+T525+V525</f>
        <v>66.66</v>
      </c>
      <c r="Y525" s="379">
        <f>Q525+S525+U525+W525</f>
        <v>66.66</v>
      </c>
      <c r="Z525" s="330">
        <f>G525-X525</f>
        <v>222.44000000000003</v>
      </c>
      <c r="AA525" s="330">
        <f>G525-Y525</f>
        <v>222.44000000000003</v>
      </c>
      <c r="AB525" s="330">
        <f>X525*100/G525</f>
        <v>23.057765479072984</v>
      </c>
      <c r="AC525" s="331"/>
    </row>
    <row r="526" spans="1:29" ht="17.25" customHeight="1">
      <c r="A526" s="333"/>
      <c r="B526" s="322"/>
      <c r="C526" s="322"/>
      <c r="D526" s="322"/>
      <c r="E526" s="328"/>
      <c r="F526" s="329"/>
      <c r="G526" s="340"/>
      <c r="H526" s="326"/>
      <c r="I526" s="329"/>
      <c r="J526" s="324"/>
      <c r="K526" s="215"/>
      <c r="L526" s="216"/>
      <c r="M526" s="217"/>
      <c r="N526" s="227"/>
      <c r="O526" s="215"/>
      <c r="P526" s="379"/>
      <c r="Q526" s="379"/>
      <c r="R526" s="379"/>
      <c r="S526" s="379"/>
      <c r="T526" s="379"/>
      <c r="U526" s="379"/>
      <c r="V526" s="379"/>
      <c r="W526" s="379"/>
      <c r="X526" s="379"/>
      <c r="Y526" s="379"/>
      <c r="Z526" s="330"/>
      <c r="AA526" s="330"/>
      <c r="AB526" s="330"/>
      <c r="AC526" s="331"/>
    </row>
    <row r="527" spans="1:29" ht="17.25" customHeight="1">
      <c r="A527" s="333"/>
      <c r="B527" s="322"/>
      <c r="C527" s="322"/>
      <c r="D527" s="322"/>
      <c r="E527" s="328"/>
      <c r="F527" s="329"/>
      <c r="G527" s="340"/>
      <c r="H527" s="326"/>
      <c r="I527" s="329"/>
      <c r="J527" s="324" t="s">
        <v>369</v>
      </c>
      <c r="K527" s="215"/>
      <c r="L527" s="216"/>
      <c r="M527" s="217"/>
      <c r="N527" s="217"/>
      <c r="O527" s="215"/>
      <c r="P527" s="379"/>
      <c r="Q527" s="379"/>
      <c r="R527" s="379"/>
      <c r="S527" s="379"/>
      <c r="T527" s="379"/>
      <c r="U527" s="379"/>
      <c r="V527" s="379"/>
      <c r="W527" s="379"/>
      <c r="X527" s="379"/>
      <c r="Y527" s="379"/>
      <c r="Z527" s="330"/>
      <c r="AA527" s="330"/>
      <c r="AB527" s="330"/>
      <c r="AC527" s="331"/>
    </row>
    <row r="528" spans="1:29" ht="17.25" customHeight="1">
      <c r="A528" s="333"/>
      <c r="B528" s="322"/>
      <c r="C528" s="322"/>
      <c r="D528" s="322"/>
      <c r="E528" s="328"/>
      <c r="F528" s="329"/>
      <c r="G528" s="340"/>
      <c r="H528" s="326"/>
      <c r="I528" s="329"/>
      <c r="J528" s="324"/>
      <c r="K528" s="215"/>
      <c r="L528" s="216"/>
      <c r="M528" s="217"/>
      <c r="N528" s="217"/>
      <c r="O528" s="215"/>
      <c r="P528" s="379"/>
      <c r="Q528" s="379"/>
      <c r="R528" s="379"/>
      <c r="S528" s="379"/>
      <c r="T528" s="379"/>
      <c r="U528" s="379"/>
      <c r="V528" s="379"/>
      <c r="W528" s="379"/>
      <c r="X528" s="379"/>
      <c r="Y528" s="379"/>
      <c r="Z528" s="330"/>
      <c r="AA528" s="330"/>
      <c r="AB528" s="330"/>
      <c r="AC528" s="331"/>
    </row>
    <row r="529" spans="1:29" ht="17.25" customHeight="1">
      <c r="A529" s="333"/>
      <c r="B529" s="322"/>
      <c r="C529" s="322"/>
      <c r="D529" s="322"/>
      <c r="E529" s="328"/>
      <c r="F529" s="329"/>
      <c r="G529" s="340"/>
      <c r="H529" s="326"/>
      <c r="I529" s="329"/>
      <c r="J529" s="324" t="s">
        <v>289</v>
      </c>
      <c r="K529" s="215" t="s">
        <v>1602</v>
      </c>
      <c r="L529" s="216" t="s">
        <v>1566</v>
      </c>
      <c r="M529" s="217">
        <v>21</v>
      </c>
      <c r="N529" s="227">
        <v>21</v>
      </c>
      <c r="O529" s="215" t="s">
        <v>1587</v>
      </c>
      <c r="P529" s="379"/>
      <c r="Q529" s="379"/>
      <c r="R529" s="379"/>
      <c r="S529" s="379"/>
      <c r="T529" s="379"/>
      <c r="U529" s="379"/>
      <c r="V529" s="379"/>
      <c r="W529" s="379"/>
      <c r="X529" s="379"/>
      <c r="Y529" s="379"/>
      <c r="Z529" s="330"/>
      <c r="AA529" s="330"/>
      <c r="AB529" s="330"/>
      <c r="AC529" s="331"/>
    </row>
    <row r="530" spans="1:29" ht="17.25" customHeight="1">
      <c r="A530" s="333"/>
      <c r="B530" s="322"/>
      <c r="C530" s="322"/>
      <c r="D530" s="322"/>
      <c r="E530" s="328"/>
      <c r="F530" s="329"/>
      <c r="G530" s="340"/>
      <c r="H530" s="326"/>
      <c r="I530" s="329"/>
      <c r="J530" s="324"/>
      <c r="K530" s="215" t="s">
        <v>1861</v>
      </c>
      <c r="L530" s="216" t="s">
        <v>1671</v>
      </c>
      <c r="M530" s="217">
        <v>42</v>
      </c>
      <c r="N530" s="227">
        <v>42</v>
      </c>
      <c r="O530" s="215" t="s">
        <v>1849</v>
      </c>
      <c r="P530" s="379"/>
      <c r="Q530" s="379"/>
      <c r="R530" s="379"/>
      <c r="S530" s="379"/>
      <c r="T530" s="379"/>
      <c r="U530" s="379"/>
      <c r="V530" s="379"/>
      <c r="W530" s="379"/>
      <c r="X530" s="379"/>
      <c r="Y530" s="379"/>
      <c r="Z530" s="330"/>
      <c r="AA530" s="330"/>
      <c r="AB530" s="330"/>
      <c r="AC530" s="331"/>
    </row>
    <row r="531" spans="1:29" ht="17.25" customHeight="1">
      <c r="A531" s="333"/>
      <c r="B531" s="322"/>
      <c r="C531" s="322"/>
      <c r="D531" s="322"/>
      <c r="E531" s="328"/>
      <c r="F531" s="329"/>
      <c r="G531" s="340"/>
      <c r="H531" s="326"/>
      <c r="I531" s="329"/>
      <c r="J531" s="324"/>
      <c r="K531" s="215" t="s">
        <v>1607</v>
      </c>
      <c r="L531" s="216" t="s">
        <v>1608</v>
      </c>
      <c r="M531" s="217">
        <v>3.66</v>
      </c>
      <c r="N531" s="217">
        <v>3.66</v>
      </c>
      <c r="O531" s="215" t="s">
        <v>1609</v>
      </c>
      <c r="P531" s="379"/>
      <c r="Q531" s="379"/>
      <c r="R531" s="379"/>
      <c r="S531" s="379"/>
      <c r="T531" s="379"/>
      <c r="U531" s="379"/>
      <c r="V531" s="379"/>
      <c r="W531" s="379"/>
      <c r="X531" s="379"/>
      <c r="Y531" s="379"/>
      <c r="Z531" s="330"/>
      <c r="AA531" s="330"/>
      <c r="AB531" s="330"/>
      <c r="AC531" s="331"/>
    </row>
    <row r="532" spans="1:29" ht="17.25" customHeight="1">
      <c r="A532" s="333"/>
      <c r="B532" s="322"/>
      <c r="C532" s="322"/>
      <c r="D532" s="322"/>
      <c r="E532" s="328"/>
      <c r="F532" s="329"/>
      <c r="G532" s="340"/>
      <c r="H532" s="326"/>
      <c r="I532" s="329"/>
      <c r="J532" s="324" t="s">
        <v>370</v>
      </c>
      <c r="K532" s="215"/>
      <c r="L532" s="216"/>
      <c r="M532" s="217"/>
      <c r="N532" s="227"/>
      <c r="O532" s="215"/>
      <c r="P532" s="379"/>
      <c r="Q532" s="379"/>
      <c r="R532" s="379"/>
      <c r="S532" s="379"/>
      <c r="T532" s="379"/>
      <c r="U532" s="379"/>
      <c r="V532" s="379"/>
      <c r="W532" s="379"/>
      <c r="X532" s="379"/>
      <c r="Y532" s="379"/>
      <c r="Z532" s="330"/>
      <c r="AA532" s="330"/>
      <c r="AB532" s="330"/>
      <c r="AC532" s="331"/>
    </row>
    <row r="533" spans="1:29" ht="17.25" customHeight="1">
      <c r="A533" s="333"/>
      <c r="B533" s="323"/>
      <c r="C533" s="323"/>
      <c r="D533" s="323"/>
      <c r="E533" s="328"/>
      <c r="F533" s="329"/>
      <c r="G533" s="340"/>
      <c r="H533" s="327"/>
      <c r="I533" s="329"/>
      <c r="J533" s="324"/>
      <c r="K533" s="215"/>
      <c r="L533" s="215"/>
      <c r="M533" s="227"/>
      <c r="N533" s="227"/>
      <c r="O533" s="215"/>
      <c r="P533" s="379"/>
      <c r="Q533" s="379"/>
      <c r="R533" s="379"/>
      <c r="S533" s="379"/>
      <c r="T533" s="379"/>
      <c r="U533" s="379"/>
      <c r="V533" s="379"/>
      <c r="W533" s="379"/>
      <c r="X533" s="379"/>
      <c r="Y533" s="379"/>
      <c r="Z533" s="330"/>
      <c r="AA533" s="330"/>
      <c r="AB533" s="330"/>
      <c r="AC533" s="331"/>
    </row>
    <row r="534" spans="1:29" ht="17.25" customHeight="1">
      <c r="A534" s="333">
        <v>33600000</v>
      </c>
      <c r="B534" s="321" t="s">
        <v>554</v>
      </c>
      <c r="C534" s="321" t="s">
        <v>490</v>
      </c>
      <c r="D534" s="321" t="s">
        <v>1791</v>
      </c>
      <c r="E534" s="328" t="s">
        <v>1473</v>
      </c>
      <c r="F534" s="329" t="s">
        <v>1464</v>
      </c>
      <c r="G534" s="340">
        <v>21.72</v>
      </c>
      <c r="H534" s="325" t="s">
        <v>492</v>
      </c>
      <c r="I534" s="329" t="s">
        <v>493</v>
      </c>
      <c r="J534" s="324" t="s">
        <v>281</v>
      </c>
      <c r="K534" s="215"/>
      <c r="L534" s="216"/>
      <c r="M534" s="217"/>
      <c r="N534" s="227"/>
      <c r="O534" s="215"/>
      <c r="P534" s="379">
        <f>SUM(M534:M535)</f>
        <v>0</v>
      </c>
      <c r="Q534" s="379">
        <f>SUM(N534:N535)</f>
        <v>0</v>
      </c>
      <c r="R534" s="379">
        <f>SUM(M536:M537)</f>
        <v>0</v>
      </c>
      <c r="S534" s="379">
        <f>SUM(N536:N537)</f>
        <v>0</v>
      </c>
      <c r="T534" s="379">
        <f>SUM(M538:M539)</f>
        <v>0</v>
      </c>
      <c r="U534" s="379">
        <f>SUM(N538:N539)</f>
        <v>0</v>
      </c>
      <c r="V534" s="379">
        <f>SUM(M540:M541)</f>
        <v>0</v>
      </c>
      <c r="W534" s="379">
        <f>SUM(N540:N541)</f>
        <v>0</v>
      </c>
      <c r="X534" s="379">
        <f>P534+R534+T534+V534</f>
        <v>0</v>
      </c>
      <c r="Y534" s="379">
        <f>Q534+S534+U534+W534</f>
        <v>0</v>
      </c>
      <c r="Z534" s="330">
        <f>G534-X534</f>
        <v>21.72</v>
      </c>
      <c r="AA534" s="330">
        <f>G534-Y534</f>
        <v>21.72</v>
      </c>
      <c r="AB534" s="330">
        <f>X534*100/G534</f>
        <v>0</v>
      </c>
      <c r="AC534" s="331"/>
    </row>
    <row r="535" spans="1:29" ht="17.25" customHeight="1">
      <c r="A535" s="333"/>
      <c r="B535" s="322"/>
      <c r="C535" s="322"/>
      <c r="D535" s="322"/>
      <c r="E535" s="328"/>
      <c r="F535" s="329"/>
      <c r="G535" s="340"/>
      <c r="H535" s="326"/>
      <c r="I535" s="329"/>
      <c r="J535" s="324"/>
      <c r="K535" s="215"/>
      <c r="L535" s="216"/>
      <c r="M535" s="217"/>
      <c r="N535" s="227"/>
      <c r="O535" s="215"/>
      <c r="P535" s="379"/>
      <c r="Q535" s="379"/>
      <c r="R535" s="379"/>
      <c r="S535" s="379"/>
      <c r="T535" s="379"/>
      <c r="U535" s="379"/>
      <c r="V535" s="379"/>
      <c r="W535" s="379"/>
      <c r="X535" s="379"/>
      <c r="Y535" s="379"/>
      <c r="Z535" s="330"/>
      <c r="AA535" s="330"/>
      <c r="AB535" s="330"/>
      <c r="AC535" s="331"/>
    </row>
    <row r="536" spans="1:29" ht="17.25" customHeight="1">
      <c r="A536" s="333"/>
      <c r="B536" s="322"/>
      <c r="C536" s="322"/>
      <c r="D536" s="322"/>
      <c r="E536" s="328"/>
      <c r="F536" s="329"/>
      <c r="G536" s="340"/>
      <c r="H536" s="326"/>
      <c r="I536" s="329"/>
      <c r="J536" s="324" t="s">
        <v>369</v>
      </c>
      <c r="K536" s="215"/>
      <c r="L536" s="216"/>
      <c r="M536" s="217"/>
      <c r="N536" s="217"/>
      <c r="O536" s="215"/>
      <c r="P536" s="379"/>
      <c r="Q536" s="379"/>
      <c r="R536" s="379"/>
      <c r="S536" s="379"/>
      <c r="T536" s="379"/>
      <c r="U536" s="379"/>
      <c r="V536" s="379"/>
      <c r="W536" s="379"/>
      <c r="X536" s="379"/>
      <c r="Y536" s="379"/>
      <c r="Z536" s="330"/>
      <c r="AA536" s="330"/>
      <c r="AB536" s="330"/>
      <c r="AC536" s="331"/>
    </row>
    <row r="537" spans="1:29" ht="17.25" customHeight="1">
      <c r="A537" s="333"/>
      <c r="B537" s="322"/>
      <c r="C537" s="322"/>
      <c r="D537" s="322"/>
      <c r="E537" s="328"/>
      <c r="F537" s="329"/>
      <c r="G537" s="340"/>
      <c r="H537" s="326"/>
      <c r="I537" s="329"/>
      <c r="J537" s="324"/>
      <c r="K537" s="215"/>
      <c r="L537" s="216"/>
      <c r="M537" s="217"/>
      <c r="N537" s="217"/>
      <c r="O537" s="215"/>
      <c r="P537" s="379"/>
      <c r="Q537" s="379"/>
      <c r="R537" s="379"/>
      <c r="S537" s="379"/>
      <c r="T537" s="379"/>
      <c r="U537" s="379"/>
      <c r="V537" s="379"/>
      <c r="W537" s="379"/>
      <c r="X537" s="379"/>
      <c r="Y537" s="379"/>
      <c r="Z537" s="330"/>
      <c r="AA537" s="330"/>
      <c r="AB537" s="330"/>
      <c r="AC537" s="331"/>
    </row>
    <row r="538" spans="1:29" ht="17.25" customHeight="1">
      <c r="A538" s="333"/>
      <c r="B538" s="322"/>
      <c r="C538" s="322"/>
      <c r="D538" s="322"/>
      <c r="E538" s="328"/>
      <c r="F538" s="329"/>
      <c r="G538" s="340"/>
      <c r="H538" s="326"/>
      <c r="I538" s="329"/>
      <c r="J538" s="324" t="s">
        <v>289</v>
      </c>
      <c r="K538" s="215"/>
      <c r="L538" s="216"/>
      <c r="M538" s="217"/>
      <c r="N538" s="227"/>
      <c r="O538" s="215"/>
      <c r="P538" s="379"/>
      <c r="Q538" s="379"/>
      <c r="R538" s="379"/>
      <c r="S538" s="379"/>
      <c r="T538" s="379"/>
      <c r="U538" s="379"/>
      <c r="V538" s="379"/>
      <c r="W538" s="379"/>
      <c r="X538" s="379"/>
      <c r="Y538" s="379"/>
      <c r="Z538" s="330"/>
      <c r="AA538" s="330"/>
      <c r="AB538" s="330"/>
      <c r="AC538" s="331"/>
    </row>
    <row r="539" spans="1:29" ht="17.25" customHeight="1">
      <c r="A539" s="333"/>
      <c r="B539" s="322"/>
      <c r="C539" s="322"/>
      <c r="D539" s="322"/>
      <c r="E539" s="328"/>
      <c r="F539" s="329"/>
      <c r="G539" s="340"/>
      <c r="H539" s="326"/>
      <c r="I539" s="329"/>
      <c r="J539" s="324"/>
      <c r="K539" s="215"/>
      <c r="L539" s="216"/>
      <c r="M539" s="217"/>
      <c r="N539" s="217"/>
      <c r="O539" s="215"/>
      <c r="P539" s="379"/>
      <c r="Q539" s="379"/>
      <c r="R539" s="379"/>
      <c r="S539" s="379"/>
      <c r="T539" s="379"/>
      <c r="U539" s="379"/>
      <c r="V539" s="379"/>
      <c r="W539" s="379"/>
      <c r="X539" s="379"/>
      <c r="Y539" s="379"/>
      <c r="Z539" s="330"/>
      <c r="AA539" s="330"/>
      <c r="AB539" s="330"/>
      <c r="AC539" s="331"/>
    </row>
    <row r="540" spans="1:29" ht="17.25" customHeight="1">
      <c r="A540" s="333"/>
      <c r="B540" s="322"/>
      <c r="C540" s="322"/>
      <c r="D540" s="322"/>
      <c r="E540" s="328"/>
      <c r="F540" s="329"/>
      <c r="G540" s="340"/>
      <c r="H540" s="326"/>
      <c r="I540" s="329"/>
      <c r="J540" s="324" t="s">
        <v>370</v>
      </c>
      <c r="K540" s="215"/>
      <c r="L540" s="216"/>
      <c r="M540" s="217"/>
      <c r="N540" s="227"/>
      <c r="O540" s="215"/>
      <c r="P540" s="379"/>
      <c r="Q540" s="379"/>
      <c r="R540" s="379"/>
      <c r="S540" s="379"/>
      <c r="T540" s="379"/>
      <c r="U540" s="379"/>
      <c r="V540" s="379"/>
      <c r="W540" s="379"/>
      <c r="X540" s="379"/>
      <c r="Y540" s="379"/>
      <c r="Z540" s="330"/>
      <c r="AA540" s="330"/>
      <c r="AB540" s="330"/>
      <c r="AC540" s="331"/>
    </row>
    <row r="541" spans="1:29" ht="17.25" customHeight="1">
      <c r="A541" s="333"/>
      <c r="B541" s="323"/>
      <c r="C541" s="323"/>
      <c r="D541" s="323"/>
      <c r="E541" s="328"/>
      <c r="F541" s="329"/>
      <c r="G541" s="340"/>
      <c r="H541" s="327"/>
      <c r="I541" s="329"/>
      <c r="J541" s="324"/>
      <c r="K541" s="215"/>
      <c r="L541" s="215"/>
      <c r="M541" s="227"/>
      <c r="N541" s="227"/>
      <c r="O541" s="215"/>
      <c r="P541" s="379"/>
      <c r="Q541" s="379"/>
      <c r="R541" s="379"/>
      <c r="S541" s="379"/>
      <c r="T541" s="379"/>
      <c r="U541" s="379"/>
      <c r="V541" s="379"/>
      <c r="W541" s="379"/>
      <c r="X541" s="379"/>
      <c r="Y541" s="379"/>
      <c r="Z541" s="330"/>
      <c r="AA541" s="330"/>
      <c r="AB541" s="330"/>
      <c r="AC541" s="331"/>
    </row>
    <row r="542" spans="1:29" ht="17.25" customHeight="1">
      <c r="A542" s="333">
        <v>33600000</v>
      </c>
      <c r="B542" s="321" t="s">
        <v>554</v>
      </c>
      <c r="C542" s="321" t="s">
        <v>490</v>
      </c>
      <c r="D542" s="321" t="s">
        <v>1792</v>
      </c>
      <c r="E542" s="328" t="s">
        <v>1474</v>
      </c>
      <c r="F542" s="329" t="s">
        <v>1464</v>
      </c>
      <c r="G542" s="340">
        <v>635.20000000000005</v>
      </c>
      <c r="H542" s="325" t="s">
        <v>492</v>
      </c>
      <c r="I542" s="329" t="s">
        <v>493</v>
      </c>
      <c r="J542" s="324" t="s">
        <v>281</v>
      </c>
      <c r="K542" s="215"/>
      <c r="L542" s="216"/>
      <c r="M542" s="217"/>
      <c r="N542" s="227"/>
      <c r="O542" s="215"/>
      <c r="P542" s="379">
        <f>SUM(M542:M543)</f>
        <v>0</v>
      </c>
      <c r="Q542" s="379">
        <f>SUM(N542:N543)</f>
        <v>0</v>
      </c>
      <c r="R542" s="379">
        <f>SUM(M544:M545)</f>
        <v>0</v>
      </c>
      <c r="S542" s="379">
        <f>SUM(N544:N545)</f>
        <v>0</v>
      </c>
      <c r="T542" s="379">
        <f>SUM(M546:M547)</f>
        <v>316</v>
      </c>
      <c r="U542" s="379">
        <f>SUM(N546:N547)</f>
        <v>316</v>
      </c>
      <c r="V542" s="379">
        <f>SUM(M548:M549)</f>
        <v>0</v>
      </c>
      <c r="W542" s="379">
        <f>SUM(N548:N549)</f>
        <v>0</v>
      </c>
      <c r="X542" s="379">
        <f>P542+R542+T542+V542</f>
        <v>316</v>
      </c>
      <c r="Y542" s="379">
        <f>Q542+S542+U542+W542</f>
        <v>316</v>
      </c>
      <c r="Z542" s="330">
        <f>G542-X542</f>
        <v>319.20000000000005</v>
      </c>
      <c r="AA542" s="330">
        <f>G542-Y542</f>
        <v>319.20000000000005</v>
      </c>
      <c r="AB542" s="330">
        <f>X542*100/G542</f>
        <v>49.74811083123425</v>
      </c>
      <c r="AC542" s="331"/>
    </row>
    <row r="543" spans="1:29" ht="17.25" customHeight="1">
      <c r="A543" s="333"/>
      <c r="B543" s="322"/>
      <c r="C543" s="322"/>
      <c r="D543" s="322"/>
      <c r="E543" s="328"/>
      <c r="F543" s="329"/>
      <c r="G543" s="340"/>
      <c r="H543" s="326"/>
      <c r="I543" s="329"/>
      <c r="J543" s="324"/>
      <c r="K543" s="215"/>
      <c r="L543" s="216"/>
      <c r="M543" s="217"/>
      <c r="N543" s="227"/>
      <c r="O543" s="215"/>
      <c r="P543" s="379"/>
      <c r="Q543" s="379"/>
      <c r="R543" s="379"/>
      <c r="S543" s="379"/>
      <c r="T543" s="379"/>
      <c r="U543" s="379"/>
      <c r="V543" s="379"/>
      <c r="W543" s="379"/>
      <c r="X543" s="379"/>
      <c r="Y543" s="379"/>
      <c r="Z543" s="330"/>
      <c r="AA543" s="330"/>
      <c r="AB543" s="330"/>
      <c r="AC543" s="331"/>
    </row>
    <row r="544" spans="1:29" ht="17.25" customHeight="1">
      <c r="A544" s="333"/>
      <c r="B544" s="322"/>
      <c r="C544" s="322"/>
      <c r="D544" s="322"/>
      <c r="E544" s="328"/>
      <c r="F544" s="329"/>
      <c r="G544" s="340"/>
      <c r="H544" s="326"/>
      <c r="I544" s="329"/>
      <c r="J544" s="324" t="s">
        <v>369</v>
      </c>
      <c r="K544" s="215"/>
      <c r="L544" s="216"/>
      <c r="M544" s="217"/>
      <c r="N544" s="217"/>
      <c r="O544" s="215"/>
      <c r="P544" s="379"/>
      <c r="Q544" s="379"/>
      <c r="R544" s="379"/>
      <c r="S544" s="379"/>
      <c r="T544" s="379"/>
      <c r="U544" s="379"/>
      <c r="V544" s="379"/>
      <c r="W544" s="379"/>
      <c r="X544" s="379"/>
      <c r="Y544" s="379"/>
      <c r="Z544" s="330"/>
      <c r="AA544" s="330"/>
      <c r="AB544" s="330"/>
      <c r="AC544" s="331"/>
    </row>
    <row r="545" spans="1:29" ht="17.25" customHeight="1">
      <c r="A545" s="333"/>
      <c r="B545" s="322"/>
      <c r="C545" s="322"/>
      <c r="D545" s="322"/>
      <c r="E545" s="328"/>
      <c r="F545" s="329"/>
      <c r="G545" s="340"/>
      <c r="H545" s="326"/>
      <c r="I545" s="329"/>
      <c r="J545" s="324"/>
      <c r="K545" s="215"/>
      <c r="L545" s="216"/>
      <c r="M545" s="217"/>
      <c r="N545" s="217"/>
      <c r="O545" s="215"/>
      <c r="P545" s="379"/>
      <c r="Q545" s="379"/>
      <c r="R545" s="379"/>
      <c r="S545" s="379"/>
      <c r="T545" s="379"/>
      <c r="U545" s="379"/>
      <c r="V545" s="379"/>
      <c r="W545" s="379"/>
      <c r="X545" s="379"/>
      <c r="Y545" s="379"/>
      <c r="Z545" s="330"/>
      <c r="AA545" s="330"/>
      <c r="AB545" s="330"/>
      <c r="AC545" s="331"/>
    </row>
    <row r="546" spans="1:29" ht="17.25" customHeight="1">
      <c r="A546" s="333"/>
      <c r="B546" s="322"/>
      <c r="C546" s="322"/>
      <c r="D546" s="322"/>
      <c r="E546" s="328"/>
      <c r="F546" s="329"/>
      <c r="G546" s="340"/>
      <c r="H546" s="326"/>
      <c r="I546" s="329"/>
      <c r="J546" s="324" t="s">
        <v>289</v>
      </c>
      <c r="K546" s="215" t="s">
        <v>1603</v>
      </c>
      <c r="L546" s="216" t="s">
        <v>1566</v>
      </c>
      <c r="M546" s="217">
        <v>158</v>
      </c>
      <c r="N546" s="227">
        <v>158</v>
      </c>
      <c r="O546" s="215" t="s">
        <v>1587</v>
      </c>
      <c r="P546" s="379"/>
      <c r="Q546" s="379"/>
      <c r="R546" s="379"/>
      <c r="S546" s="379"/>
      <c r="T546" s="379"/>
      <c r="U546" s="379"/>
      <c r="V546" s="379"/>
      <c r="W546" s="379"/>
      <c r="X546" s="379"/>
      <c r="Y546" s="379"/>
      <c r="Z546" s="330"/>
      <c r="AA546" s="330"/>
      <c r="AB546" s="330"/>
      <c r="AC546" s="331"/>
    </row>
    <row r="547" spans="1:29" ht="17.25" customHeight="1">
      <c r="A547" s="333"/>
      <c r="B547" s="322"/>
      <c r="C547" s="322"/>
      <c r="D547" s="322"/>
      <c r="E547" s="328"/>
      <c r="F547" s="329"/>
      <c r="G547" s="340"/>
      <c r="H547" s="326"/>
      <c r="I547" s="329"/>
      <c r="J547" s="324"/>
      <c r="K547" s="215" t="s">
        <v>1868</v>
      </c>
      <c r="L547" s="216" t="s">
        <v>1849</v>
      </c>
      <c r="M547" s="217">
        <v>158</v>
      </c>
      <c r="N547" s="217">
        <v>158</v>
      </c>
      <c r="O547" s="215" t="s">
        <v>1869</v>
      </c>
      <c r="P547" s="379"/>
      <c r="Q547" s="379"/>
      <c r="R547" s="379"/>
      <c r="S547" s="379"/>
      <c r="T547" s="379"/>
      <c r="U547" s="379"/>
      <c r="V547" s="379"/>
      <c r="W547" s="379"/>
      <c r="X547" s="379"/>
      <c r="Y547" s="379"/>
      <c r="Z547" s="330"/>
      <c r="AA547" s="330"/>
      <c r="AB547" s="330"/>
      <c r="AC547" s="331"/>
    </row>
    <row r="548" spans="1:29" ht="17.25" customHeight="1">
      <c r="A548" s="333"/>
      <c r="B548" s="322"/>
      <c r="C548" s="322"/>
      <c r="D548" s="322"/>
      <c r="E548" s="328"/>
      <c r="F548" s="329"/>
      <c r="G548" s="340"/>
      <c r="H548" s="326"/>
      <c r="I548" s="329"/>
      <c r="J548" s="324" t="s">
        <v>370</v>
      </c>
      <c r="K548" s="215"/>
      <c r="L548" s="216"/>
      <c r="M548" s="217"/>
      <c r="N548" s="227"/>
      <c r="O548" s="215"/>
      <c r="P548" s="379"/>
      <c r="Q548" s="379"/>
      <c r="R548" s="379"/>
      <c r="S548" s="379"/>
      <c r="T548" s="379"/>
      <c r="U548" s="379"/>
      <c r="V548" s="379"/>
      <c r="W548" s="379"/>
      <c r="X548" s="379"/>
      <c r="Y548" s="379"/>
      <c r="Z548" s="330"/>
      <c r="AA548" s="330"/>
      <c r="AB548" s="330"/>
      <c r="AC548" s="331"/>
    </row>
    <row r="549" spans="1:29" ht="17.25" customHeight="1">
      <c r="A549" s="333"/>
      <c r="B549" s="323"/>
      <c r="C549" s="323"/>
      <c r="D549" s="323"/>
      <c r="E549" s="328"/>
      <c r="F549" s="329"/>
      <c r="G549" s="340"/>
      <c r="H549" s="327"/>
      <c r="I549" s="329"/>
      <c r="J549" s="324"/>
      <c r="K549" s="215"/>
      <c r="L549" s="215"/>
      <c r="M549" s="227"/>
      <c r="N549" s="227"/>
      <c r="O549" s="215"/>
      <c r="P549" s="379"/>
      <c r="Q549" s="379"/>
      <c r="R549" s="379"/>
      <c r="S549" s="379"/>
      <c r="T549" s="379"/>
      <c r="U549" s="379"/>
      <c r="V549" s="379"/>
      <c r="W549" s="379"/>
      <c r="X549" s="379"/>
      <c r="Y549" s="379"/>
      <c r="Z549" s="330"/>
      <c r="AA549" s="330"/>
      <c r="AB549" s="330"/>
      <c r="AC549" s="331"/>
    </row>
    <row r="550" spans="1:29" ht="17.25" customHeight="1">
      <c r="A550" s="333">
        <v>33600000</v>
      </c>
      <c r="B550" s="321" t="s">
        <v>554</v>
      </c>
      <c r="C550" s="321" t="s">
        <v>490</v>
      </c>
      <c r="D550" s="321" t="s">
        <v>1793</v>
      </c>
      <c r="E550" s="328" t="s">
        <v>1475</v>
      </c>
      <c r="F550" s="329" t="s">
        <v>1464</v>
      </c>
      <c r="G550" s="340">
        <v>254.4</v>
      </c>
      <c r="H550" s="325" t="s">
        <v>492</v>
      </c>
      <c r="I550" s="329" t="s">
        <v>493</v>
      </c>
      <c r="J550" s="324" t="s">
        <v>281</v>
      </c>
      <c r="K550" s="215"/>
      <c r="L550" s="216"/>
      <c r="M550" s="217"/>
      <c r="N550" s="227"/>
      <c r="O550" s="215"/>
      <c r="P550" s="379">
        <f>SUM(M550:M551)</f>
        <v>0</v>
      </c>
      <c r="Q550" s="379">
        <f>SUM(N550:N551)</f>
        <v>0</v>
      </c>
      <c r="R550" s="379">
        <f>SUM(M552:M553)</f>
        <v>127.2</v>
      </c>
      <c r="S550" s="379">
        <f>SUM(N552:N553)</f>
        <v>127.2</v>
      </c>
      <c r="T550" s="379">
        <f>SUM(M554:M555)</f>
        <v>0</v>
      </c>
      <c r="U550" s="379">
        <f>SUM(N554:N555)</f>
        <v>0</v>
      </c>
      <c r="V550" s="379">
        <f>SUM(M556:M557)</f>
        <v>0</v>
      </c>
      <c r="W550" s="379">
        <f>SUM(N556:N557)</f>
        <v>0</v>
      </c>
      <c r="X550" s="379">
        <f>P550+R550+T550+V550</f>
        <v>127.2</v>
      </c>
      <c r="Y550" s="379">
        <f>Q550+S550+U550+W550</f>
        <v>127.2</v>
      </c>
      <c r="Z550" s="330">
        <f>G550-X550</f>
        <v>127.2</v>
      </c>
      <c r="AA550" s="330">
        <f>G550-Y550</f>
        <v>127.2</v>
      </c>
      <c r="AB550" s="330">
        <f>X550*100/G550</f>
        <v>50</v>
      </c>
      <c r="AC550" s="331"/>
    </row>
    <row r="551" spans="1:29" ht="17.25" customHeight="1">
      <c r="A551" s="333"/>
      <c r="B551" s="322"/>
      <c r="C551" s="322"/>
      <c r="D551" s="322"/>
      <c r="E551" s="328"/>
      <c r="F551" s="329"/>
      <c r="G551" s="340"/>
      <c r="H551" s="326"/>
      <c r="I551" s="329"/>
      <c r="J551" s="324"/>
      <c r="K551" s="215"/>
      <c r="L551" s="216"/>
      <c r="M551" s="217"/>
      <c r="N551" s="227"/>
      <c r="O551" s="215"/>
      <c r="P551" s="379"/>
      <c r="Q551" s="379"/>
      <c r="R551" s="379"/>
      <c r="S551" s="379"/>
      <c r="T551" s="379"/>
      <c r="U551" s="379"/>
      <c r="V551" s="379"/>
      <c r="W551" s="379"/>
      <c r="X551" s="379"/>
      <c r="Y551" s="379"/>
      <c r="Z551" s="330"/>
      <c r="AA551" s="330"/>
      <c r="AB551" s="330"/>
      <c r="AC551" s="331"/>
    </row>
    <row r="552" spans="1:29" ht="17.25" customHeight="1">
      <c r="A552" s="333"/>
      <c r="B552" s="322"/>
      <c r="C552" s="322"/>
      <c r="D552" s="322"/>
      <c r="E552" s="328"/>
      <c r="F552" s="329"/>
      <c r="G552" s="340"/>
      <c r="H552" s="326"/>
      <c r="I552" s="329"/>
      <c r="J552" s="324" t="s">
        <v>369</v>
      </c>
      <c r="K552" s="215" t="s">
        <v>1514</v>
      </c>
      <c r="L552" s="216" t="s">
        <v>1468</v>
      </c>
      <c r="M552" s="217">
        <v>127.2</v>
      </c>
      <c r="N552" s="217">
        <v>127.2</v>
      </c>
      <c r="O552" s="215" t="s">
        <v>1469</v>
      </c>
      <c r="P552" s="379"/>
      <c r="Q552" s="379"/>
      <c r="R552" s="379"/>
      <c r="S552" s="379"/>
      <c r="T552" s="379"/>
      <c r="U552" s="379"/>
      <c r="V552" s="379"/>
      <c r="W552" s="379"/>
      <c r="X552" s="379"/>
      <c r="Y552" s="379"/>
      <c r="Z552" s="330"/>
      <c r="AA552" s="330"/>
      <c r="AB552" s="330"/>
      <c r="AC552" s="331"/>
    </row>
    <row r="553" spans="1:29" ht="17.25" customHeight="1">
      <c r="A553" s="333"/>
      <c r="B553" s="322"/>
      <c r="C553" s="322"/>
      <c r="D553" s="322"/>
      <c r="E553" s="328"/>
      <c r="F553" s="329"/>
      <c r="G553" s="340"/>
      <c r="H553" s="326"/>
      <c r="I553" s="329"/>
      <c r="J553" s="324"/>
      <c r="K553" s="215"/>
      <c r="L553" s="216"/>
      <c r="M553" s="217"/>
      <c r="N553" s="217"/>
      <c r="O553" s="215"/>
      <c r="P553" s="379"/>
      <c r="Q553" s="379"/>
      <c r="R553" s="379"/>
      <c r="S553" s="379"/>
      <c r="T553" s="379"/>
      <c r="U553" s="379"/>
      <c r="V553" s="379"/>
      <c r="W553" s="379"/>
      <c r="X553" s="379"/>
      <c r="Y553" s="379"/>
      <c r="Z553" s="330"/>
      <c r="AA553" s="330"/>
      <c r="AB553" s="330"/>
      <c r="AC553" s="331"/>
    </row>
    <row r="554" spans="1:29" ht="17.25" customHeight="1">
      <c r="A554" s="333"/>
      <c r="B554" s="322"/>
      <c r="C554" s="322"/>
      <c r="D554" s="322"/>
      <c r="E554" s="328"/>
      <c r="F554" s="329"/>
      <c r="G554" s="340"/>
      <c r="H554" s="326"/>
      <c r="I554" s="329"/>
      <c r="J554" s="324" t="s">
        <v>289</v>
      </c>
      <c r="K554" s="215"/>
      <c r="L554" s="216"/>
      <c r="M554" s="217"/>
      <c r="N554" s="227"/>
      <c r="O554" s="215"/>
      <c r="P554" s="379"/>
      <c r="Q554" s="379"/>
      <c r="R554" s="379"/>
      <c r="S554" s="379"/>
      <c r="T554" s="379"/>
      <c r="U554" s="379"/>
      <c r="V554" s="379"/>
      <c r="W554" s="379"/>
      <c r="X554" s="379"/>
      <c r="Y554" s="379"/>
      <c r="Z554" s="330"/>
      <c r="AA554" s="330"/>
      <c r="AB554" s="330"/>
      <c r="AC554" s="331"/>
    </row>
    <row r="555" spans="1:29" ht="17.25" customHeight="1">
      <c r="A555" s="333"/>
      <c r="B555" s="322"/>
      <c r="C555" s="322"/>
      <c r="D555" s="322"/>
      <c r="E555" s="328"/>
      <c r="F555" s="329"/>
      <c r="G555" s="340"/>
      <c r="H555" s="326"/>
      <c r="I555" s="329"/>
      <c r="J555" s="324"/>
      <c r="K555" s="215"/>
      <c r="L555" s="216"/>
      <c r="M555" s="217"/>
      <c r="N555" s="217"/>
      <c r="O555" s="215"/>
      <c r="P555" s="379"/>
      <c r="Q555" s="379"/>
      <c r="R555" s="379"/>
      <c r="S555" s="379"/>
      <c r="T555" s="379"/>
      <c r="U555" s="379"/>
      <c r="V555" s="379"/>
      <c r="W555" s="379"/>
      <c r="X555" s="379"/>
      <c r="Y555" s="379"/>
      <c r="Z555" s="330"/>
      <c r="AA555" s="330"/>
      <c r="AB555" s="330"/>
      <c r="AC555" s="331"/>
    </row>
    <row r="556" spans="1:29" ht="17.25" customHeight="1">
      <c r="A556" s="333"/>
      <c r="B556" s="322"/>
      <c r="C556" s="322"/>
      <c r="D556" s="322"/>
      <c r="E556" s="328"/>
      <c r="F556" s="329"/>
      <c r="G556" s="340"/>
      <c r="H556" s="326"/>
      <c r="I556" s="329"/>
      <c r="J556" s="324" t="s">
        <v>370</v>
      </c>
      <c r="K556" s="215"/>
      <c r="L556" s="216"/>
      <c r="M556" s="217"/>
      <c r="N556" s="227"/>
      <c r="O556" s="215"/>
      <c r="P556" s="379"/>
      <c r="Q556" s="379"/>
      <c r="R556" s="379"/>
      <c r="S556" s="379"/>
      <c r="T556" s="379"/>
      <c r="U556" s="379"/>
      <c r="V556" s="379"/>
      <c r="W556" s="379"/>
      <c r="X556" s="379"/>
      <c r="Y556" s="379"/>
      <c r="Z556" s="330"/>
      <c r="AA556" s="330"/>
      <c r="AB556" s="330"/>
      <c r="AC556" s="331"/>
    </row>
    <row r="557" spans="1:29" ht="17.25" customHeight="1">
      <c r="A557" s="333"/>
      <c r="B557" s="323"/>
      <c r="C557" s="323"/>
      <c r="D557" s="323"/>
      <c r="E557" s="328"/>
      <c r="F557" s="329"/>
      <c r="G557" s="340"/>
      <c r="H557" s="327"/>
      <c r="I557" s="329"/>
      <c r="J557" s="324"/>
      <c r="K557" s="215"/>
      <c r="L557" s="215"/>
      <c r="M557" s="227"/>
      <c r="N557" s="227"/>
      <c r="O557" s="215"/>
      <c r="P557" s="379"/>
      <c r="Q557" s="379"/>
      <c r="R557" s="379"/>
      <c r="S557" s="379"/>
      <c r="T557" s="379"/>
      <c r="U557" s="379"/>
      <c r="V557" s="379"/>
      <c r="W557" s="379"/>
      <c r="X557" s="379"/>
      <c r="Y557" s="379"/>
      <c r="Z557" s="330"/>
      <c r="AA557" s="330"/>
      <c r="AB557" s="330"/>
      <c r="AC557" s="331"/>
    </row>
    <row r="558" spans="1:29" ht="17.25" customHeight="1">
      <c r="A558" s="333">
        <v>33600000</v>
      </c>
      <c r="B558" s="321" t="s">
        <v>554</v>
      </c>
      <c r="C558" s="321" t="s">
        <v>490</v>
      </c>
      <c r="D558" s="321" t="s">
        <v>1794</v>
      </c>
      <c r="E558" s="328" t="s">
        <v>1476</v>
      </c>
      <c r="F558" s="329" t="s">
        <v>1464</v>
      </c>
      <c r="G558" s="340">
        <v>282.60000000000002</v>
      </c>
      <c r="H558" s="325" t="s">
        <v>492</v>
      </c>
      <c r="I558" s="329" t="s">
        <v>493</v>
      </c>
      <c r="J558" s="324" t="s">
        <v>281</v>
      </c>
      <c r="K558" s="215"/>
      <c r="L558" s="216"/>
      <c r="M558" s="217"/>
      <c r="N558" s="227"/>
      <c r="O558" s="215"/>
      <c r="P558" s="379">
        <f>SUM(M558:M559)</f>
        <v>0</v>
      </c>
      <c r="Q558" s="379">
        <f>SUM(N558:N559)</f>
        <v>0</v>
      </c>
      <c r="R558" s="379">
        <f>SUM(M560:M561)</f>
        <v>56.52</v>
      </c>
      <c r="S558" s="379">
        <f>SUM(N560:N561)</f>
        <v>56.52</v>
      </c>
      <c r="T558" s="379">
        <f>SUM(M562:M563)</f>
        <v>84.78</v>
      </c>
      <c r="U558" s="379">
        <f>SUM(N562:N563)</f>
        <v>84.78</v>
      </c>
      <c r="V558" s="379">
        <f>SUM(M564:M565)</f>
        <v>0</v>
      </c>
      <c r="W558" s="379">
        <f>SUM(N564:N565)</f>
        <v>0</v>
      </c>
      <c r="X558" s="379">
        <f>P558+R558+T558+V558</f>
        <v>141.30000000000001</v>
      </c>
      <c r="Y558" s="379">
        <f>Q558+S558+U558+W558</f>
        <v>141.30000000000001</v>
      </c>
      <c r="Z558" s="330">
        <f>G558-X558</f>
        <v>141.30000000000001</v>
      </c>
      <c r="AA558" s="330">
        <f>G558-Y558</f>
        <v>141.30000000000001</v>
      </c>
      <c r="AB558" s="330">
        <f>X558*100/G558</f>
        <v>50</v>
      </c>
      <c r="AC558" s="331"/>
    </row>
    <row r="559" spans="1:29" ht="17.25" customHeight="1">
      <c r="A559" s="333"/>
      <c r="B559" s="322"/>
      <c r="C559" s="322"/>
      <c r="D559" s="322"/>
      <c r="E559" s="328"/>
      <c r="F559" s="329"/>
      <c r="G559" s="340"/>
      <c r="H559" s="326"/>
      <c r="I559" s="329"/>
      <c r="J559" s="324"/>
      <c r="K559" s="215"/>
      <c r="L559" s="216"/>
      <c r="M559" s="217"/>
      <c r="N559" s="227"/>
      <c r="O559" s="215"/>
      <c r="P559" s="379"/>
      <c r="Q559" s="379"/>
      <c r="R559" s="379"/>
      <c r="S559" s="379"/>
      <c r="T559" s="379"/>
      <c r="U559" s="379"/>
      <c r="V559" s="379"/>
      <c r="W559" s="379"/>
      <c r="X559" s="379"/>
      <c r="Y559" s="379"/>
      <c r="Z559" s="330"/>
      <c r="AA559" s="330"/>
      <c r="AB559" s="330"/>
      <c r="AC559" s="331"/>
    </row>
    <row r="560" spans="1:29" ht="17.25" customHeight="1">
      <c r="A560" s="333"/>
      <c r="B560" s="322"/>
      <c r="C560" s="322"/>
      <c r="D560" s="322"/>
      <c r="E560" s="328"/>
      <c r="F560" s="329"/>
      <c r="G560" s="340"/>
      <c r="H560" s="326"/>
      <c r="I560" s="329"/>
      <c r="J560" s="324" t="s">
        <v>369</v>
      </c>
      <c r="K560" s="215" t="s">
        <v>1512</v>
      </c>
      <c r="L560" s="216" t="s">
        <v>1468</v>
      </c>
      <c r="M560" s="217">
        <v>56.52</v>
      </c>
      <c r="N560" s="217">
        <v>56.52</v>
      </c>
      <c r="O560" s="215" t="s">
        <v>1469</v>
      </c>
      <c r="P560" s="379"/>
      <c r="Q560" s="379"/>
      <c r="R560" s="379"/>
      <c r="S560" s="379"/>
      <c r="T560" s="379"/>
      <c r="U560" s="379"/>
      <c r="V560" s="379"/>
      <c r="W560" s="379"/>
      <c r="X560" s="379"/>
      <c r="Y560" s="379"/>
      <c r="Z560" s="330"/>
      <c r="AA560" s="330"/>
      <c r="AB560" s="330"/>
      <c r="AC560" s="331"/>
    </row>
    <row r="561" spans="1:29" ht="17.25" customHeight="1">
      <c r="A561" s="333"/>
      <c r="B561" s="322"/>
      <c r="C561" s="322"/>
      <c r="D561" s="322"/>
      <c r="E561" s="328"/>
      <c r="F561" s="329"/>
      <c r="G561" s="340"/>
      <c r="H561" s="326"/>
      <c r="I561" s="329"/>
      <c r="J561" s="324"/>
      <c r="K561" s="215"/>
      <c r="L561" s="216"/>
      <c r="M561" s="217"/>
      <c r="N561" s="217"/>
      <c r="O561" s="215"/>
      <c r="P561" s="379"/>
      <c r="Q561" s="379"/>
      <c r="R561" s="379"/>
      <c r="S561" s="379"/>
      <c r="T561" s="379"/>
      <c r="U561" s="379"/>
      <c r="V561" s="379"/>
      <c r="W561" s="379"/>
      <c r="X561" s="379"/>
      <c r="Y561" s="379"/>
      <c r="Z561" s="330"/>
      <c r="AA561" s="330"/>
      <c r="AB561" s="330"/>
      <c r="AC561" s="331"/>
    </row>
    <row r="562" spans="1:29" ht="17.25" customHeight="1">
      <c r="A562" s="333"/>
      <c r="B562" s="322"/>
      <c r="C562" s="322"/>
      <c r="D562" s="322"/>
      <c r="E562" s="328"/>
      <c r="F562" s="329"/>
      <c r="G562" s="340"/>
      <c r="H562" s="326"/>
      <c r="I562" s="329"/>
      <c r="J562" s="324" t="s">
        <v>289</v>
      </c>
      <c r="K562" s="215" t="s">
        <v>1931</v>
      </c>
      <c r="L562" s="216" t="s">
        <v>1802</v>
      </c>
      <c r="M562" s="217">
        <v>84.78</v>
      </c>
      <c r="N562" s="227">
        <v>84.78</v>
      </c>
      <c r="O562" s="215" t="s">
        <v>1917</v>
      </c>
      <c r="P562" s="379"/>
      <c r="Q562" s="379"/>
      <c r="R562" s="379"/>
      <c r="S562" s="379"/>
      <c r="T562" s="379"/>
      <c r="U562" s="379"/>
      <c r="V562" s="379"/>
      <c r="W562" s="379"/>
      <c r="X562" s="379"/>
      <c r="Y562" s="379"/>
      <c r="Z562" s="330"/>
      <c r="AA562" s="330"/>
      <c r="AB562" s="330"/>
      <c r="AC562" s="331"/>
    </row>
    <row r="563" spans="1:29" ht="17.25" customHeight="1">
      <c r="A563" s="333"/>
      <c r="B563" s="322"/>
      <c r="C563" s="322"/>
      <c r="D563" s="322"/>
      <c r="E563" s="328"/>
      <c r="F563" s="329"/>
      <c r="G563" s="340"/>
      <c r="H563" s="326"/>
      <c r="I563" s="329"/>
      <c r="J563" s="324"/>
      <c r="K563" s="215"/>
      <c r="L563" s="216"/>
      <c r="M563" s="217"/>
      <c r="N563" s="217"/>
      <c r="O563" s="215"/>
      <c r="P563" s="379"/>
      <c r="Q563" s="379"/>
      <c r="R563" s="379"/>
      <c r="S563" s="379"/>
      <c r="T563" s="379"/>
      <c r="U563" s="379"/>
      <c r="V563" s="379"/>
      <c r="W563" s="379"/>
      <c r="X563" s="379"/>
      <c r="Y563" s="379"/>
      <c r="Z563" s="330"/>
      <c r="AA563" s="330"/>
      <c r="AB563" s="330"/>
      <c r="AC563" s="331"/>
    </row>
    <row r="564" spans="1:29" ht="17.25" customHeight="1">
      <c r="A564" s="333"/>
      <c r="B564" s="322"/>
      <c r="C564" s="322"/>
      <c r="D564" s="322"/>
      <c r="E564" s="328"/>
      <c r="F564" s="329"/>
      <c r="G564" s="340"/>
      <c r="H564" s="326"/>
      <c r="I564" s="329"/>
      <c r="J564" s="324" t="s">
        <v>370</v>
      </c>
      <c r="K564" s="215"/>
      <c r="L564" s="216"/>
      <c r="M564" s="217"/>
      <c r="N564" s="227"/>
      <c r="O564" s="215"/>
      <c r="P564" s="379"/>
      <c r="Q564" s="379"/>
      <c r="R564" s="379"/>
      <c r="S564" s="379"/>
      <c r="T564" s="379"/>
      <c r="U564" s="379"/>
      <c r="V564" s="379"/>
      <c r="W564" s="379"/>
      <c r="X564" s="379"/>
      <c r="Y564" s="379"/>
      <c r="Z564" s="330"/>
      <c r="AA564" s="330"/>
      <c r="AB564" s="330"/>
      <c r="AC564" s="331"/>
    </row>
    <row r="565" spans="1:29" ht="17.25" customHeight="1">
      <c r="A565" s="333"/>
      <c r="B565" s="323"/>
      <c r="C565" s="323"/>
      <c r="D565" s="323"/>
      <c r="E565" s="328"/>
      <c r="F565" s="329"/>
      <c r="G565" s="340"/>
      <c r="H565" s="327"/>
      <c r="I565" s="329"/>
      <c r="J565" s="324"/>
      <c r="K565" s="215"/>
      <c r="L565" s="215"/>
      <c r="M565" s="227"/>
      <c r="N565" s="227"/>
      <c r="O565" s="215"/>
      <c r="P565" s="379"/>
      <c r="Q565" s="379"/>
      <c r="R565" s="379"/>
      <c r="S565" s="379"/>
      <c r="T565" s="379"/>
      <c r="U565" s="379"/>
      <c r="V565" s="379"/>
      <c r="W565" s="379"/>
      <c r="X565" s="379"/>
      <c r="Y565" s="379"/>
      <c r="Z565" s="330"/>
      <c r="AA565" s="330"/>
      <c r="AB565" s="330"/>
      <c r="AC565" s="331"/>
    </row>
    <row r="566" spans="1:29" ht="17.25" customHeight="1">
      <c r="A566" s="333">
        <v>33600000</v>
      </c>
      <c r="B566" s="321" t="s">
        <v>554</v>
      </c>
      <c r="C566" s="321" t="s">
        <v>490</v>
      </c>
      <c r="D566" s="321" t="s">
        <v>1795</v>
      </c>
      <c r="E566" s="328" t="s">
        <v>1477</v>
      </c>
      <c r="F566" s="329" t="s">
        <v>1464</v>
      </c>
      <c r="G566" s="340">
        <v>42590</v>
      </c>
      <c r="H566" s="325" t="s">
        <v>555</v>
      </c>
      <c r="I566" s="329" t="s">
        <v>493</v>
      </c>
      <c r="J566" s="324" t="s">
        <v>281</v>
      </c>
      <c r="K566" s="215"/>
      <c r="L566" s="216"/>
      <c r="M566" s="217"/>
      <c r="N566" s="227"/>
      <c r="O566" s="215"/>
      <c r="P566" s="379">
        <f>SUM(M566:M567)</f>
        <v>0</v>
      </c>
      <c r="Q566" s="379">
        <f>SUM(N566:N567)</f>
        <v>0</v>
      </c>
      <c r="R566" s="379">
        <f>SUM(M568:M569)</f>
        <v>0</v>
      </c>
      <c r="S566" s="379">
        <f>SUM(N568:N569)</f>
        <v>0</v>
      </c>
      <c r="T566" s="379">
        <f>SUM(M570:M571)</f>
        <v>6388.5</v>
      </c>
      <c r="U566" s="379">
        <f>SUM(N570:N571)</f>
        <v>6388.5</v>
      </c>
      <c r="V566" s="379">
        <f>SUM(M572:M573)</f>
        <v>0</v>
      </c>
      <c r="W566" s="379">
        <f>SUM(N572:N573)</f>
        <v>0</v>
      </c>
      <c r="X566" s="379">
        <f>P566+R566+T566+V566</f>
        <v>6388.5</v>
      </c>
      <c r="Y566" s="379">
        <f>Q566+S566+U566+W566</f>
        <v>6388.5</v>
      </c>
      <c r="Z566" s="330">
        <f>G566-X566</f>
        <v>36201.5</v>
      </c>
      <c r="AA566" s="330">
        <f>G566-Y566</f>
        <v>36201.5</v>
      </c>
      <c r="AB566" s="330">
        <f>X566*100/G566</f>
        <v>15</v>
      </c>
      <c r="AC566" s="331"/>
    </row>
    <row r="567" spans="1:29" ht="17.25" customHeight="1">
      <c r="A567" s="333"/>
      <c r="B567" s="322"/>
      <c r="C567" s="322"/>
      <c r="D567" s="322"/>
      <c r="E567" s="328"/>
      <c r="F567" s="329"/>
      <c r="G567" s="340"/>
      <c r="H567" s="326"/>
      <c r="I567" s="329"/>
      <c r="J567" s="324"/>
      <c r="K567" s="215"/>
      <c r="L567" s="216"/>
      <c r="M567" s="217"/>
      <c r="N567" s="227"/>
      <c r="O567" s="215"/>
      <c r="P567" s="379"/>
      <c r="Q567" s="379"/>
      <c r="R567" s="379"/>
      <c r="S567" s="379"/>
      <c r="T567" s="379"/>
      <c r="U567" s="379"/>
      <c r="V567" s="379"/>
      <c r="W567" s="379"/>
      <c r="X567" s="379"/>
      <c r="Y567" s="379"/>
      <c r="Z567" s="330"/>
      <c r="AA567" s="330"/>
      <c r="AB567" s="330"/>
      <c r="AC567" s="331"/>
    </row>
    <row r="568" spans="1:29" ht="17.25" customHeight="1">
      <c r="A568" s="333"/>
      <c r="B568" s="322"/>
      <c r="C568" s="322"/>
      <c r="D568" s="322"/>
      <c r="E568" s="328"/>
      <c r="F568" s="329"/>
      <c r="G568" s="340"/>
      <c r="H568" s="326"/>
      <c r="I568" s="329"/>
      <c r="J568" s="324" t="s">
        <v>369</v>
      </c>
      <c r="K568" s="215"/>
      <c r="L568" s="216"/>
      <c r="M568" s="217"/>
      <c r="N568" s="217"/>
      <c r="O568" s="215"/>
      <c r="P568" s="379"/>
      <c r="Q568" s="379"/>
      <c r="R568" s="379"/>
      <c r="S568" s="379"/>
      <c r="T568" s="379"/>
      <c r="U568" s="379"/>
      <c r="V568" s="379"/>
      <c r="W568" s="379"/>
      <c r="X568" s="379"/>
      <c r="Y568" s="379"/>
      <c r="Z568" s="330"/>
      <c r="AA568" s="330"/>
      <c r="AB568" s="330"/>
      <c r="AC568" s="331"/>
    </row>
    <row r="569" spans="1:29" ht="17.25" customHeight="1">
      <c r="A569" s="333"/>
      <c r="B569" s="322"/>
      <c r="C569" s="322"/>
      <c r="D569" s="322"/>
      <c r="E569" s="328"/>
      <c r="F569" s="329"/>
      <c r="G569" s="340"/>
      <c r="H569" s="326"/>
      <c r="I569" s="329"/>
      <c r="J569" s="324"/>
      <c r="K569" s="215"/>
      <c r="L569" s="216"/>
      <c r="M569" s="217"/>
      <c r="N569" s="217"/>
      <c r="O569" s="215"/>
      <c r="P569" s="379"/>
      <c r="Q569" s="379"/>
      <c r="R569" s="379"/>
      <c r="S569" s="379"/>
      <c r="T569" s="379"/>
      <c r="U569" s="379"/>
      <c r="V569" s="379"/>
      <c r="W569" s="379"/>
      <c r="X569" s="379"/>
      <c r="Y569" s="379"/>
      <c r="Z569" s="330"/>
      <c r="AA569" s="330"/>
      <c r="AB569" s="330"/>
      <c r="AC569" s="331"/>
    </row>
    <row r="570" spans="1:29" ht="17.25" customHeight="1">
      <c r="A570" s="333"/>
      <c r="B570" s="322"/>
      <c r="C570" s="322"/>
      <c r="D570" s="322"/>
      <c r="E570" s="328"/>
      <c r="F570" s="329"/>
      <c r="G570" s="340"/>
      <c r="H570" s="326"/>
      <c r="I570" s="329"/>
      <c r="J570" s="324" t="s">
        <v>289</v>
      </c>
      <c r="K570" s="215" t="s">
        <v>1807</v>
      </c>
      <c r="L570" s="216" t="s">
        <v>1776</v>
      </c>
      <c r="M570" s="217">
        <f>6028.18+360.32</f>
        <v>6388.5</v>
      </c>
      <c r="N570" s="227">
        <f>6028.18+360.32</f>
        <v>6388.5</v>
      </c>
      <c r="O570" s="215" t="s">
        <v>1808</v>
      </c>
      <c r="P570" s="379"/>
      <c r="Q570" s="379"/>
      <c r="R570" s="379"/>
      <c r="S570" s="379"/>
      <c r="T570" s="379"/>
      <c r="U570" s="379"/>
      <c r="V570" s="379"/>
      <c r="W570" s="379"/>
      <c r="X570" s="379"/>
      <c r="Y570" s="379"/>
      <c r="Z570" s="330"/>
      <c r="AA570" s="330"/>
      <c r="AB570" s="330"/>
      <c r="AC570" s="331"/>
    </row>
    <row r="571" spans="1:29" ht="17.25" customHeight="1">
      <c r="A571" s="333"/>
      <c r="B571" s="322"/>
      <c r="C571" s="322"/>
      <c r="D571" s="322"/>
      <c r="E571" s="328"/>
      <c r="F571" s="329"/>
      <c r="G571" s="340"/>
      <c r="H571" s="326"/>
      <c r="I571" s="329"/>
      <c r="J571" s="324"/>
      <c r="K571" s="215"/>
      <c r="L571" s="216"/>
      <c r="M571" s="217"/>
      <c r="N571" s="217"/>
      <c r="O571" s="215"/>
      <c r="P571" s="379"/>
      <c r="Q571" s="379"/>
      <c r="R571" s="379"/>
      <c r="S571" s="379"/>
      <c r="T571" s="379"/>
      <c r="U571" s="379"/>
      <c r="V571" s="379"/>
      <c r="W571" s="379"/>
      <c r="X571" s="379"/>
      <c r="Y571" s="379"/>
      <c r="Z571" s="330"/>
      <c r="AA571" s="330"/>
      <c r="AB571" s="330"/>
      <c r="AC571" s="331"/>
    </row>
    <row r="572" spans="1:29" ht="17.25" customHeight="1">
      <c r="A572" s="333"/>
      <c r="B572" s="322"/>
      <c r="C572" s="322"/>
      <c r="D572" s="322"/>
      <c r="E572" s="328"/>
      <c r="F572" s="329"/>
      <c r="G572" s="340"/>
      <c r="H572" s="326"/>
      <c r="I572" s="329"/>
      <c r="J572" s="324" t="s">
        <v>370</v>
      </c>
      <c r="K572" s="215"/>
      <c r="L572" s="216"/>
      <c r="M572" s="217"/>
      <c r="N572" s="227"/>
      <c r="O572" s="215"/>
      <c r="P572" s="379"/>
      <c r="Q572" s="379"/>
      <c r="R572" s="379"/>
      <c r="S572" s="379"/>
      <c r="T572" s="379"/>
      <c r="U572" s="379"/>
      <c r="V572" s="379"/>
      <c r="W572" s="379"/>
      <c r="X572" s="379"/>
      <c r="Y572" s="379"/>
      <c r="Z572" s="330"/>
      <c r="AA572" s="330"/>
      <c r="AB572" s="330"/>
      <c r="AC572" s="331"/>
    </row>
    <row r="573" spans="1:29" ht="17.25" customHeight="1">
      <c r="A573" s="333"/>
      <c r="B573" s="323"/>
      <c r="C573" s="323"/>
      <c r="D573" s="323"/>
      <c r="E573" s="328"/>
      <c r="F573" s="329"/>
      <c r="G573" s="340"/>
      <c r="H573" s="327"/>
      <c r="I573" s="329"/>
      <c r="J573" s="324"/>
      <c r="K573" s="215"/>
      <c r="L573" s="215"/>
      <c r="M573" s="227"/>
      <c r="N573" s="227"/>
      <c r="O573" s="215"/>
      <c r="P573" s="379"/>
      <c r="Q573" s="379"/>
      <c r="R573" s="379"/>
      <c r="S573" s="379"/>
      <c r="T573" s="379"/>
      <c r="U573" s="379"/>
      <c r="V573" s="379"/>
      <c r="W573" s="379"/>
      <c r="X573" s="379"/>
      <c r="Y573" s="379"/>
      <c r="Z573" s="330"/>
      <c r="AA573" s="330"/>
      <c r="AB573" s="330"/>
      <c r="AC573" s="331"/>
    </row>
    <row r="574" spans="1:29" ht="17.25" customHeight="1">
      <c r="A574" s="333">
        <v>33600000</v>
      </c>
      <c r="B574" s="321" t="s">
        <v>554</v>
      </c>
      <c r="C574" s="321" t="s">
        <v>490</v>
      </c>
      <c r="D574" s="321" t="s">
        <v>1796</v>
      </c>
      <c r="E574" s="328" t="s">
        <v>1478</v>
      </c>
      <c r="F574" s="329" t="s">
        <v>1464</v>
      </c>
      <c r="G574" s="340">
        <v>835.8</v>
      </c>
      <c r="H574" s="325" t="s">
        <v>555</v>
      </c>
      <c r="I574" s="329" t="s">
        <v>493</v>
      </c>
      <c r="J574" s="324" t="s">
        <v>281</v>
      </c>
      <c r="K574" s="215"/>
      <c r="L574" s="216"/>
      <c r="M574" s="217"/>
      <c r="N574" s="227"/>
      <c r="O574" s="215"/>
      <c r="P574" s="379">
        <f>SUM(M574:M575)</f>
        <v>0</v>
      </c>
      <c r="Q574" s="379">
        <f>SUM(N574:N575)</f>
        <v>0</v>
      </c>
      <c r="R574" s="379">
        <f>SUM(M576:M577)</f>
        <v>0</v>
      </c>
      <c r="S574" s="379">
        <f>SUM(N576:N577)</f>
        <v>0</v>
      </c>
      <c r="T574" s="379">
        <f>SUM(M578:M579)</f>
        <v>476.8</v>
      </c>
      <c r="U574" s="379">
        <f>SUM(N578:N579)</f>
        <v>476.8</v>
      </c>
      <c r="V574" s="379">
        <f>SUM(M580:M581)</f>
        <v>0</v>
      </c>
      <c r="W574" s="379">
        <f>SUM(N580:N581)</f>
        <v>0</v>
      </c>
      <c r="X574" s="379">
        <f>P574+R574+T574+V574</f>
        <v>476.8</v>
      </c>
      <c r="Y574" s="379">
        <f>Q574+S574+U574+W574</f>
        <v>476.8</v>
      </c>
      <c r="Z574" s="330">
        <f>G574-X574</f>
        <v>358.99999999999994</v>
      </c>
      <c r="AA574" s="330">
        <f>G574-Y574</f>
        <v>358.99999999999994</v>
      </c>
      <c r="AB574" s="330">
        <f>X574*100/G574</f>
        <v>57.047140464225897</v>
      </c>
      <c r="AC574" s="331"/>
    </row>
    <row r="575" spans="1:29" ht="17.25" customHeight="1">
      <c r="A575" s="333"/>
      <c r="B575" s="322"/>
      <c r="C575" s="322"/>
      <c r="D575" s="322"/>
      <c r="E575" s="328"/>
      <c r="F575" s="329"/>
      <c r="G575" s="340"/>
      <c r="H575" s="326"/>
      <c r="I575" s="329"/>
      <c r="J575" s="324"/>
      <c r="K575" s="215"/>
      <c r="L575" s="216"/>
      <c r="M575" s="217"/>
      <c r="N575" s="227"/>
      <c r="O575" s="215"/>
      <c r="P575" s="379"/>
      <c r="Q575" s="379"/>
      <c r="R575" s="379"/>
      <c r="S575" s="379"/>
      <c r="T575" s="379"/>
      <c r="U575" s="379"/>
      <c r="V575" s="379"/>
      <c r="W575" s="379"/>
      <c r="X575" s="379"/>
      <c r="Y575" s="379"/>
      <c r="Z575" s="330"/>
      <c r="AA575" s="330"/>
      <c r="AB575" s="330"/>
      <c r="AC575" s="331"/>
    </row>
    <row r="576" spans="1:29" ht="17.25" customHeight="1">
      <c r="A576" s="333"/>
      <c r="B576" s="322"/>
      <c r="C576" s="322"/>
      <c r="D576" s="322"/>
      <c r="E576" s="328"/>
      <c r="F576" s="329"/>
      <c r="G576" s="340"/>
      <c r="H576" s="326"/>
      <c r="I576" s="329"/>
      <c r="J576" s="324" t="s">
        <v>369</v>
      </c>
      <c r="K576" s="215"/>
      <c r="L576" s="216"/>
      <c r="M576" s="217"/>
      <c r="N576" s="217"/>
      <c r="O576" s="215"/>
      <c r="P576" s="379"/>
      <c r="Q576" s="379"/>
      <c r="R576" s="379"/>
      <c r="S576" s="379"/>
      <c r="T576" s="379"/>
      <c r="U576" s="379"/>
      <c r="V576" s="379"/>
      <c r="W576" s="379"/>
      <c r="X576" s="379"/>
      <c r="Y576" s="379"/>
      <c r="Z576" s="330"/>
      <c r="AA576" s="330"/>
      <c r="AB576" s="330"/>
      <c r="AC576" s="331"/>
    </row>
    <row r="577" spans="1:29" ht="17.25" customHeight="1">
      <c r="A577" s="333"/>
      <c r="B577" s="322"/>
      <c r="C577" s="322"/>
      <c r="D577" s="322"/>
      <c r="E577" s="328"/>
      <c r="F577" s="329"/>
      <c r="G577" s="340"/>
      <c r="H577" s="326"/>
      <c r="I577" s="329"/>
      <c r="J577" s="324"/>
      <c r="K577" s="215"/>
      <c r="L577" s="216"/>
      <c r="M577" s="217"/>
      <c r="N577" s="217"/>
      <c r="O577" s="215"/>
      <c r="P577" s="379"/>
      <c r="Q577" s="379"/>
      <c r="R577" s="379"/>
      <c r="S577" s="379"/>
      <c r="T577" s="379"/>
      <c r="U577" s="379"/>
      <c r="V577" s="379"/>
      <c r="W577" s="379"/>
      <c r="X577" s="379"/>
      <c r="Y577" s="379"/>
      <c r="Z577" s="330"/>
      <c r="AA577" s="330"/>
      <c r="AB577" s="330"/>
      <c r="AC577" s="331"/>
    </row>
    <row r="578" spans="1:29" ht="17.25" customHeight="1">
      <c r="A578" s="333"/>
      <c r="B578" s="322"/>
      <c r="C578" s="322"/>
      <c r="D578" s="322"/>
      <c r="E578" s="328"/>
      <c r="F578" s="329"/>
      <c r="G578" s="340"/>
      <c r="H578" s="326"/>
      <c r="I578" s="329"/>
      <c r="J578" s="324" t="s">
        <v>289</v>
      </c>
      <c r="K578" s="215" t="s">
        <v>1591</v>
      </c>
      <c r="L578" s="216" t="s">
        <v>1527</v>
      </c>
      <c r="M578" s="217">
        <v>238</v>
      </c>
      <c r="N578" s="227">
        <v>238</v>
      </c>
      <c r="O578" s="215" t="s">
        <v>1587</v>
      </c>
      <c r="P578" s="379"/>
      <c r="Q578" s="379"/>
      <c r="R578" s="379"/>
      <c r="S578" s="379"/>
      <c r="T578" s="379"/>
      <c r="U578" s="379"/>
      <c r="V578" s="379"/>
      <c r="W578" s="379"/>
      <c r="X578" s="379"/>
      <c r="Y578" s="379"/>
      <c r="Z578" s="330"/>
      <c r="AA578" s="330"/>
      <c r="AB578" s="330"/>
      <c r="AC578" s="331"/>
    </row>
    <row r="579" spans="1:29" ht="17.25" customHeight="1">
      <c r="A579" s="333"/>
      <c r="B579" s="322"/>
      <c r="C579" s="322"/>
      <c r="D579" s="322"/>
      <c r="E579" s="328"/>
      <c r="F579" s="329"/>
      <c r="G579" s="340"/>
      <c r="H579" s="326"/>
      <c r="I579" s="329"/>
      <c r="J579" s="324"/>
      <c r="K579" s="215" t="s">
        <v>1829</v>
      </c>
      <c r="L579" s="216" t="s">
        <v>1776</v>
      </c>
      <c r="M579" s="217">
        <v>238.8</v>
      </c>
      <c r="N579" s="217">
        <v>238.8</v>
      </c>
      <c r="O579" s="215" t="s">
        <v>1808</v>
      </c>
      <c r="P579" s="379"/>
      <c r="Q579" s="379"/>
      <c r="R579" s="379"/>
      <c r="S579" s="379"/>
      <c r="T579" s="379"/>
      <c r="U579" s="379"/>
      <c r="V579" s="379"/>
      <c r="W579" s="379"/>
      <c r="X579" s="379"/>
      <c r="Y579" s="379"/>
      <c r="Z579" s="330"/>
      <c r="AA579" s="330"/>
      <c r="AB579" s="330"/>
      <c r="AC579" s="331"/>
    </row>
    <row r="580" spans="1:29" ht="17.25" customHeight="1">
      <c r="A580" s="333"/>
      <c r="B580" s="322"/>
      <c r="C580" s="322"/>
      <c r="D580" s="322"/>
      <c r="E580" s="328"/>
      <c r="F580" s="329"/>
      <c r="G580" s="340"/>
      <c r="H580" s="326"/>
      <c r="I580" s="329"/>
      <c r="J580" s="324" t="s">
        <v>370</v>
      </c>
      <c r="K580" s="215"/>
      <c r="L580" s="216"/>
      <c r="M580" s="217"/>
      <c r="N580" s="227"/>
      <c r="O580" s="215"/>
      <c r="P580" s="379"/>
      <c r="Q580" s="379"/>
      <c r="R580" s="379"/>
      <c r="S580" s="379"/>
      <c r="T580" s="379"/>
      <c r="U580" s="379"/>
      <c r="V580" s="379"/>
      <c r="W580" s="379"/>
      <c r="X580" s="379"/>
      <c r="Y580" s="379"/>
      <c r="Z580" s="330"/>
      <c r="AA580" s="330"/>
      <c r="AB580" s="330"/>
      <c r="AC580" s="331"/>
    </row>
    <row r="581" spans="1:29" ht="17.25" customHeight="1">
      <c r="A581" s="333"/>
      <c r="B581" s="323"/>
      <c r="C581" s="323"/>
      <c r="D581" s="323"/>
      <c r="E581" s="328"/>
      <c r="F581" s="329"/>
      <c r="G581" s="340"/>
      <c r="H581" s="327"/>
      <c r="I581" s="329"/>
      <c r="J581" s="324"/>
      <c r="K581" s="215"/>
      <c r="L581" s="215"/>
      <c r="M581" s="227"/>
      <c r="N581" s="227"/>
      <c r="O581" s="215"/>
      <c r="P581" s="379"/>
      <c r="Q581" s="379"/>
      <c r="R581" s="379"/>
      <c r="S581" s="379"/>
      <c r="T581" s="379"/>
      <c r="U581" s="379"/>
      <c r="V581" s="379"/>
      <c r="W581" s="379"/>
      <c r="X581" s="379"/>
      <c r="Y581" s="379"/>
      <c r="Z581" s="330"/>
      <c r="AA581" s="330"/>
      <c r="AB581" s="330"/>
      <c r="AC581" s="331"/>
    </row>
    <row r="582" spans="1:29" ht="17.25" customHeight="1">
      <c r="A582" s="333">
        <v>33600000</v>
      </c>
      <c r="B582" s="321" t="s">
        <v>554</v>
      </c>
      <c r="C582" s="321" t="s">
        <v>490</v>
      </c>
      <c r="D582" s="321" t="s">
        <v>1797</v>
      </c>
      <c r="E582" s="328" t="s">
        <v>1479</v>
      </c>
      <c r="F582" s="329" t="s">
        <v>1464</v>
      </c>
      <c r="G582" s="340">
        <v>1780</v>
      </c>
      <c r="H582" s="325" t="s">
        <v>555</v>
      </c>
      <c r="I582" s="329" t="s">
        <v>493</v>
      </c>
      <c r="J582" s="324" t="s">
        <v>281</v>
      </c>
      <c r="K582" s="215"/>
      <c r="L582" s="216"/>
      <c r="M582" s="217"/>
      <c r="N582" s="227"/>
      <c r="O582" s="215"/>
      <c r="P582" s="379">
        <f>SUM(M582:M583)</f>
        <v>0</v>
      </c>
      <c r="Q582" s="379">
        <f>SUM(N582:N583)</f>
        <v>0</v>
      </c>
      <c r="R582" s="379">
        <f>SUM(M584:M585)</f>
        <v>0</v>
      </c>
      <c r="S582" s="379">
        <f>SUM(N584:N585)</f>
        <v>0</v>
      </c>
      <c r="T582" s="379">
        <f>SUM(M586:M587)</f>
        <v>445</v>
      </c>
      <c r="U582" s="379">
        <f>SUM(N586:N587)</f>
        <v>445</v>
      </c>
      <c r="V582" s="379">
        <f>SUM(M588:M589)</f>
        <v>0</v>
      </c>
      <c r="W582" s="379">
        <f>SUM(N588:N589)</f>
        <v>0</v>
      </c>
      <c r="X582" s="379">
        <f>P582+R582+T582+V582</f>
        <v>445</v>
      </c>
      <c r="Y582" s="379">
        <f>Q582+S582+U582+W582</f>
        <v>445</v>
      </c>
      <c r="Z582" s="330">
        <f>G582-X582</f>
        <v>1335</v>
      </c>
      <c r="AA582" s="330">
        <f>G582-Y582</f>
        <v>1335</v>
      </c>
      <c r="AB582" s="330">
        <f>X582*100/G582</f>
        <v>25</v>
      </c>
      <c r="AC582" s="331"/>
    </row>
    <row r="583" spans="1:29" ht="17.25" customHeight="1">
      <c r="A583" s="333"/>
      <c r="B583" s="322"/>
      <c r="C583" s="322"/>
      <c r="D583" s="322"/>
      <c r="E583" s="328"/>
      <c r="F583" s="329"/>
      <c r="G583" s="340"/>
      <c r="H583" s="326"/>
      <c r="I583" s="329"/>
      <c r="J583" s="324"/>
      <c r="K583" s="215"/>
      <c r="L583" s="216"/>
      <c r="M583" s="217"/>
      <c r="N583" s="227"/>
      <c r="O583" s="215"/>
      <c r="P583" s="379"/>
      <c r="Q583" s="379"/>
      <c r="R583" s="379"/>
      <c r="S583" s="379"/>
      <c r="T583" s="379"/>
      <c r="U583" s="379"/>
      <c r="V583" s="379"/>
      <c r="W583" s="379"/>
      <c r="X583" s="379"/>
      <c r="Y583" s="379"/>
      <c r="Z583" s="330"/>
      <c r="AA583" s="330"/>
      <c r="AB583" s="330"/>
      <c r="AC583" s="331"/>
    </row>
    <row r="584" spans="1:29" ht="17.25" customHeight="1">
      <c r="A584" s="333"/>
      <c r="B584" s="322"/>
      <c r="C584" s="322"/>
      <c r="D584" s="322"/>
      <c r="E584" s="328"/>
      <c r="F584" s="329"/>
      <c r="G584" s="340"/>
      <c r="H584" s="326"/>
      <c r="I584" s="329"/>
      <c r="J584" s="324" t="s">
        <v>369</v>
      </c>
      <c r="K584" s="215"/>
      <c r="L584" s="216"/>
      <c r="M584" s="217"/>
      <c r="N584" s="217"/>
      <c r="O584" s="215"/>
      <c r="P584" s="379"/>
      <c r="Q584" s="379"/>
      <c r="R584" s="379"/>
      <c r="S584" s="379"/>
      <c r="T584" s="379"/>
      <c r="U584" s="379"/>
      <c r="V584" s="379"/>
      <c r="W584" s="379"/>
      <c r="X584" s="379"/>
      <c r="Y584" s="379"/>
      <c r="Z584" s="330"/>
      <c r="AA584" s="330"/>
      <c r="AB584" s="330"/>
      <c r="AC584" s="331"/>
    </row>
    <row r="585" spans="1:29" ht="17.25" customHeight="1">
      <c r="A585" s="333"/>
      <c r="B585" s="322"/>
      <c r="C585" s="322"/>
      <c r="D585" s="322"/>
      <c r="E585" s="328"/>
      <c r="F585" s="329"/>
      <c r="G585" s="340"/>
      <c r="H585" s="326"/>
      <c r="I585" s="329"/>
      <c r="J585" s="324"/>
      <c r="K585" s="215"/>
      <c r="L585" s="216"/>
      <c r="M585" s="217"/>
      <c r="N585" s="217"/>
      <c r="O585" s="215"/>
      <c r="P585" s="379"/>
      <c r="Q585" s="379"/>
      <c r="R585" s="379"/>
      <c r="S585" s="379"/>
      <c r="T585" s="379"/>
      <c r="U585" s="379"/>
      <c r="V585" s="379"/>
      <c r="W585" s="379"/>
      <c r="X585" s="379"/>
      <c r="Y585" s="379"/>
      <c r="Z585" s="330"/>
      <c r="AA585" s="330"/>
      <c r="AB585" s="330"/>
      <c r="AC585" s="331"/>
    </row>
    <row r="586" spans="1:29" ht="17.25" customHeight="1">
      <c r="A586" s="333"/>
      <c r="B586" s="322"/>
      <c r="C586" s="322"/>
      <c r="D586" s="322"/>
      <c r="E586" s="328"/>
      <c r="F586" s="329"/>
      <c r="G586" s="340"/>
      <c r="H586" s="326"/>
      <c r="I586" s="329"/>
      <c r="J586" s="324" t="s">
        <v>289</v>
      </c>
      <c r="K586" s="215" t="s">
        <v>1657</v>
      </c>
      <c r="L586" s="216" t="s">
        <v>1633</v>
      </c>
      <c r="M586" s="217">
        <v>445</v>
      </c>
      <c r="N586" s="227">
        <v>445</v>
      </c>
      <c r="O586" s="215" t="s">
        <v>1663</v>
      </c>
      <c r="P586" s="379"/>
      <c r="Q586" s="379"/>
      <c r="R586" s="379"/>
      <c r="S586" s="379"/>
      <c r="T586" s="379"/>
      <c r="U586" s="379"/>
      <c r="V586" s="379"/>
      <c r="W586" s="379"/>
      <c r="X586" s="379"/>
      <c r="Y586" s="379"/>
      <c r="Z586" s="330"/>
      <c r="AA586" s="330"/>
      <c r="AB586" s="330"/>
      <c r="AC586" s="331"/>
    </row>
    <row r="587" spans="1:29" ht="17.25" customHeight="1">
      <c r="A587" s="333"/>
      <c r="B587" s="322"/>
      <c r="C587" s="322"/>
      <c r="D587" s="322"/>
      <c r="E587" s="328"/>
      <c r="F587" s="329"/>
      <c r="G587" s="340"/>
      <c r="H587" s="326"/>
      <c r="I587" s="329"/>
      <c r="J587" s="324"/>
      <c r="K587" s="215"/>
      <c r="L587" s="216"/>
      <c r="M587" s="217"/>
      <c r="N587" s="217"/>
      <c r="O587" s="215"/>
      <c r="P587" s="379"/>
      <c r="Q587" s="379"/>
      <c r="R587" s="379"/>
      <c r="S587" s="379"/>
      <c r="T587" s="379"/>
      <c r="U587" s="379"/>
      <c r="V587" s="379"/>
      <c r="W587" s="379"/>
      <c r="X587" s="379"/>
      <c r="Y587" s="379"/>
      <c r="Z587" s="330"/>
      <c r="AA587" s="330"/>
      <c r="AB587" s="330"/>
      <c r="AC587" s="331"/>
    </row>
    <row r="588" spans="1:29" ht="17.25" customHeight="1">
      <c r="A588" s="333"/>
      <c r="B588" s="322"/>
      <c r="C588" s="322"/>
      <c r="D588" s="322"/>
      <c r="E588" s="328"/>
      <c r="F588" s="329"/>
      <c r="G588" s="340"/>
      <c r="H588" s="326"/>
      <c r="I588" s="329"/>
      <c r="J588" s="324" t="s">
        <v>370</v>
      </c>
      <c r="K588" s="215"/>
      <c r="L588" s="216"/>
      <c r="M588" s="217"/>
      <c r="N588" s="227"/>
      <c r="O588" s="215"/>
      <c r="P588" s="379"/>
      <c r="Q588" s="379"/>
      <c r="R588" s="379"/>
      <c r="S588" s="379"/>
      <c r="T588" s="379"/>
      <c r="U588" s="379"/>
      <c r="V588" s="379"/>
      <c r="W588" s="379"/>
      <c r="X588" s="379"/>
      <c r="Y588" s="379"/>
      <c r="Z588" s="330"/>
      <c r="AA588" s="330"/>
      <c r="AB588" s="330"/>
      <c r="AC588" s="331"/>
    </row>
    <row r="589" spans="1:29" ht="17.25" customHeight="1">
      <c r="A589" s="333"/>
      <c r="B589" s="323"/>
      <c r="C589" s="323"/>
      <c r="D589" s="323"/>
      <c r="E589" s="328"/>
      <c r="F589" s="329"/>
      <c r="G589" s="340"/>
      <c r="H589" s="327"/>
      <c r="I589" s="329"/>
      <c r="J589" s="324"/>
      <c r="K589" s="215"/>
      <c r="L589" s="215"/>
      <c r="M589" s="227"/>
      <c r="N589" s="227"/>
      <c r="O589" s="215"/>
      <c r="P589" s="379"/>
      <c r="Q589" s="379"/>
      <c r="R589" s="379"/>
      <c r="S589" s="379"/>
      <c r="T589" s="379"/>
      <c r="U589" s="379"/>
      <c r="V589" s="379"/>
      <c r="W589" s="379"/>
      <c r="X589" s="379"/>
      <c r="Y589" s="379"/>
      <c r="Z589" s="330"/>
      <c r="AA589" s="330"/>
      <c r="AB589" s="330"/>
      <c r="AC589" s="331"/>
    </row>
    <row r="590" spans="1:29" ht="17.25" customHeight="1">
      <c r="A590" s="333">
        <v>33600000</v>
      </c>
      <c r="B590" s="321" t="s">
        <v>554</v>
      </c>
      <c r="C590" s="321" t="s">
        <v>490</v>
      </c>
      <c r="D590" s="321" t="s">
        <v>1798</v>
      </c>
      <c r="E590" s="328" t="s">
        <v>1480</v>
      </c>
      <c r="F590" s="329" t="s">
        <v>1464</v>
      </c>
      <c r="G590" s="340">
        <v>48.3</v>
      </c>
      <c r="H590" s="325" t="s">
        <v>555</v>
      </c>
      <c r="I590" s="329" t="s">
        <v>493</v>
      </c>
      <c r="J590" s="324" t="s">
        <v>281</v>
      </c>
      <c r="K590" s="215"/>
      <c r="L590" s="216"/>
      <c r="M590" s="217"/>
      <c r="N590" s="227"/>
      <c r="O590" s="215"/>
      <c r="P590" s="379">
        <f>SUM(M590:M591)</f>
        <v>0</v>
      </c>
      <c r="Q590" s="379">
        <f>SUM(N590:N591)</f>
        <v>0</v>
      </c>
      <c r="R590" s="379">
        <f>SUM(M592:M593)</f>
        <v>0</v>
      </c>
      <c r="S590" s="379">
        <f>SUM(N592:N593)</f>
        <v>0</v>
      </c>
      <c r="T590" s="379">
        <f>SUM(M594:M595)</f>
        <v>0</v>
      </c>
      <c r="U590" s="379">
        <f>SUM(N594:N595)</f>
        <v>0</v>
      </c>
      <c r="V590" s="379">
        <f>SUM(M596:M597)</f>
        <v>0</v>
      </c>
      <c r="W590" s="379">
        <f>SUM(N596:N597)</f>
        <v>0</v>
      </c>
      <c r="X590" s="379">
        <f>P590+R590+T590+V590</f>
        <v>0</v>
      </c>
      <c r="Y590" s="379">
        <f>Q590+S590+U590+W590</f>
        <v>0</v>
      </c>
      <c r="Z590" s="330">
        <f>G590-X590</f>
        <v>48.3</v>
      </c>
      <c r="AA590" s="330">
        <f>G590-Y590</f>
        <v>48.3</v>
      </c>
      <c r="AB590" s="330">
        <f>X590*100/G590</f>
        <v>0</v>
      </c>
      <c r="AC590" s="331"/>
    </row>
    <row r="591" spans="1:29" ht="17.25" customHeight="1">
      <c r="A591" s="333"/>
      <c r="B591" s="322"/>
      <c r="C591" s="322"/>
      <c r="D591" s="322"/>
      <c r="E591" s="328"/>
      <c r="F591" s="329"/>
      <c r="G591" s="340"/>
      <c r="H591" s="326"/>
      <c r="I591" s="329"/>
      <c r="J591" s="324"/>
      <c r="K591" s="215"/>
      <c r="L591" s="216"/>
      <c r="M591" s="217"/>
      <c r="N591" s="227"/>
      <c r="O591" s="215"/>
      <c r="P591" s="379"/>
      <c r="Q591" s="379"/>
      <c r="R591" s="379"/>
      <c r="S591" s="379"/>
      <c r="T591" s="379"/>
      <c r="U591" s="379"/>
      <c r="V591" s="379"/>
      <c r="W591" s="379"/>
      <c r="X591" s="379"/>
      <c r="Y591" s="379"/>
      <c r="Z591" s="330"/>
      <c r="AA591" s="330"/>
      <c r="AB591" s="330"/>
      <c r="AC591" s="331"/>
    </row>
    <row r="592" spans="1:29" ht="17.25" customHeight="1">
      <c r="A592" s="333"/>
      <c r="B592" s="322"/>
      <c r="C592" s="322"/>
      <c r="D592" s="322"/>
      <c r="E592" s="328"/>
      <c r="F592" s="329"/>
      <c r="G592" s="340"/>
      <c r="H592" s="326"/>
      <c r="I592" s="329"/>
      <c r="J592" s="324" t="s">
        <v>369</v>
      </c>
      <c r="K592" s="215"/>
      <c r="L592" s="216"/>
      <c r="M592" s="217"/>
      <c r="N592" s="217"/>
      <c r="O592" s="215"/>
      <c r="P592" s="379"/>
      <c r="Q592" s="379"/>
      <c r="R592" s="379"/>
      <c r="S592" s="379"/>
      <c r="T592" s="379"/>
      <c r="U592" s="379"/>
      <c r="V592" s="379"/>
      <c r="W592" s="379"/>
      <c r="X592" s="379"/>
      <c r="Y592" s="379"/>
      <c r="Z592" s="330"/>
      <c r="AA592" s="330"/>
      <c r="AB592" s="330"/>
      <c r="AC592" s="331"/>
    </row>
    <row r="593" spans="1:29" ht="17.25" customHeight="1">
      <c r="A593" s="333"/>
      <c r="B593" s="322"/>
      <c r="C593" s="322"/>
      <c r="D593" s="322"/>
      <c r="E593" s="328"/>
      <c r="F593" s="329"/>
      <c r="G593" s="340"/>
      <c r="H593" s="326"/>
      <c r="I593" s="329"/>
      <c r="J593" s="324"/>
      <c r="K593" s="215"/>
      <c r="L593" s="216"/>
      <c r="M593" s="217"/>
      <c r="N593" s="217"/>
      <c r="O593" s="215"/>
      <c r="P593" s="379"/>
      <c r="Q593" s="379"/>
      <c r="R593" s="379"/>
      <c r="S593" s="379"/>
      <c r="T593" s="379"/>
      <c r="U593" s="379"/>
      <c r="V593" s="379"/>
      <c r="W593" s="379"/>
      <c r="X593" s="379"/>
      <c r="Y593" s="379"/>
      <c r="Z593" s="330"/>
      <c r="AA593" s="330"/>
      <c r="AB593" s="330"/>
      <c r="AC593" s="331"/>
    </row>
    <row r="594" spans="1:29" ht="17.25" customHeight="1">
      <c r="A594" s="333"/>
      <c r="B594" s="322"/>
      <c r="C594" s="322"/>
      <c r="D594" s="322"/>
      <c r="E594" s="328"/>
      <c r="F594" s="329"/>
      <c r="G594" s="340"/>
      <c r="H594" s="326"/>
      <c r="I594" s="329"/>
      <c r="J594" s="324" t="s">
        <v>289</v>
      </c>
      <c r="K594" s="215"/>
      <c r="L594" s="216"/>
      <c r="M594" s="217"/>
      <c r="N594" s="227"/>
      <c r="O594" s="215"/>
      <c r="P594" s="379"/>
      <c r="Q594" s="379"/>
      <c r="R594" s="379"/>
      <c r="S594" s="379"/>
      <c r="T594" s="379"/>
      <c r="U594" s="379"/>
      <c r="V594" s="379"/>
      <c r="W594" s="379"/>
      <c r="X594" s="379"/>
      <c r="Y594" s="379"/>
      <c r="Z594" s="330"/>
      <c r="AA594" s="330"/>
      <c r="AB594" s="330"/>
      <c r="AC594" s="331"/>
    </row>
    <row r="595" spans="1:29" ht="17.25" customHeight="1">
      <c r="A595" s="333"/>
      <c r="B595" s="322"/>
      <c r="C595" s="322"/>
      <c r="D595" s="322"/>
      <c r="E595" s="328"/>
      <c r="F595" s="329"/>
      <c r="G595" s="340"/>
      <c r="H595" s="326"/>
      <c r="I595" s="329"/>
      <c r="J595" s="324"/>
      <c r="K595" s="215"/>
      <c r="L595" s="216"/>
      <c r="M595" s="217"/>
      <c r="N595" s="217"/>
      <c r="O595" s="215"/>
      <c r="P595" s="379"/>
      <c r="Q595" s="379"/>
      <c r="R595" s="379"/>
      <c r="S595" s="379"/>
      <c r="T595" s="379"/>
      <c r="U595" s="379"/>
      <c r="V595" s="379"/>
      <c r="W595" s="379"/>
      <c r="X595" s="379"/>
      <c r="Y595" s="379"/>
      <c r="Z595" s="330"/>
      <c r="AA595" s="330"/>
      <c r="AB595" s="330"/>
      <c r="AC595" s="331"/>
    </row>
    <row r="596" spans="1:29" ht="17.25" customHeight="1">
      <c r="A596" s="333"/>
      <c r="B596" s="322"/>
      <c r="C596" s="322"/>
      <c r="D596" s="322"/>
      <c r="E596" s="328"/>
      <c r="F596" s="329"/>
      <c r="G596" s="340"/>
      <c r="H596" s="326"/>
      <c r="I596" s="329"/>
      <c r="J596" s="324" t="s">
        <v>370</v>
      </c>
      <c r="K596" s="215"/>
      <c r="L596" s="216"/>
      <c r="M596" s="217"/>
      <c r="N596" s="227"/>
      <c r="O596" s="215"/>
      <c r="P596" s="379"/>
      <c r="Q596" s="379"/>
      <c r="R596" s="379"/>
      <c r="S596" s="379"/>
      <c r="T596" s="379"/>
      <c r="U596" s="379"/>
      <c r="V596" s="379"/>
      <c r="W596" s="379"/>
      <c r="X596" s="379"/>
      <c r="Y596" s="379"/>
      <c r="Z596" s="330"/>
      <c r="AA596" s="330"/>
      <c r="AB596" s="330"/>
      <c r="AC596" s="331"/>
    </row>
    <row r="597" spans="1:29" ht="17.25" customHeight="1">
      <c r="A597" s="333"/>
      <c r="B597" s="323"/>
      <c r="C597" s="323"/>
      <c r="D597" s="323"/>
      <c r="E597" s="328"/>
      <c r="F597" s="329"/>
      <c r="G597" s="340"/>
      <c r="H597" s="327"/>
      <c r="I597" s="329"/>
      <c r="J597" s="324"/>
      <c r="K597" s="215"/>
      <c r="L597" s="215"/>
      <c r="M597" s="227"/>
      <c r="N597" s="227"/>
      <c r="O597" s="215"/>
      <c r="P597" s="379"/>
      <c r="Q597" s="379"/>
      <c r="R597" s="379"/>
      <c r="S597" s="379"/>
      <c r="T597" s="379"/>
      <c r="U597" s="379"/>
      <c r="V597" s="379"/>
      <c r="W597" s="379"/>
      <c r="X597" s="379"/>
      <c r="Y597" s="379"/>
      <c r="Z597" s="330"/>
      <c r="AA597" s="330"/>
      <c r="AB597" s="330"/>
      <c r="AC597" s="331"/>
    </row>
    <row r="598" spans="1:29" ht="17.25" customHeight="1">
      <c r="A598" s="333">
        <v>33600000</v>
      </c>
      <c r="B598" s="321" t="s">
        <v>554</v>
      </c>
      <c r="C598" s="321" t="s">
        <v>490</v>
      </c>
      <c r="D598" s="321" t="s">
        <v>1799</v>
      </c>
      <c r="E598" s="328" t="s">
        <v>1481</v>
      </c>
      <c r="F598" s="329" t="s">
        <v>1464</v>
      </c>
      <c r="G598" s="340">
        <v>424.4</v>
      </c>
      <c r="H598" s="325" t="s">
        <v>555</v>
      </c>
      <c r="I598" s="329" t="s">
        <v>493</v>
      </c>
      <c r="J598" s="324" t="s">
        <v>281</v>
      </c>
      <c r="K598" s="215"/>
      <c r="L598" s="216"/>
      <c r="M598" s="217"/>
      <c r="N598" s="227"/>
      <c r="O598" s="215"/>
      <c r="P598" s="379">
        <f>SUM(M598:M599)</f>
        <v>0</v>
      </c>
      <c r="Q598" s="379">
        <f>SUM(N598:N599)</f>
        <v>0</v>
      </c>
      <c r="R598" s="379">
        <f>SUM(M600:M601)</f>
        <v>0</v>
      </c>
      <c r="S598" s="379">
        <f>SUM(N600:N601)</f>
        <v>0</v>
      </c>
      <c r="T598" s="379">
        <f>SUM(M602:M603)</f>
        <v>74.34</v>
      </c>
      <c r="U598" s="379">
        <f>SUM(N602:N603)</f>
        <v>148.68</v>
      </c>
      <c r="V598" s="379">
        <f>SUM(M604:M605)</f>
        <v>0</v>
      </c>
      <c r="W598" s="379">
        <f>SUM(N604:N605)</f>
        <v>0</v>
      </c>
      <c r="X598" s="379">
        <f>P598+R598+T598+V598</f>
        <v>74.34</v>
      </c>
      <c r="Y598" s="379">
        <f>Q598+S598+U598+W598</f>
        <v>148.68</v>
      </c>
      <c r="Z598" s="330">
        <f>G598-X598</f>
        <v>350.05999999999995</v>
      </c>
      <c r="AA598" s="330">
        <f>G598-Y598</f>
        <v>275.71999999999997</v>
      </c>
      <c r="AB598" s="330">
        <f>X598*100/G598</f>
        <v>17.516493873704054</v>
      </c>
      <c r="AC598" s="331"/>
    </row>
    <row r="599" spans="1:29" ht="17.25" customHeight="1">
      <c r="A599" s="333"/>
      <c r="B599" s="322"/>
      <c r="C599" s="322"/>
      <c r="D599" s="322"/>
      <c r="E599" s="328"/>
      <c r="F599" s="329"/>
      <c r="G599" s="340"/>
      <c r="H599" s="326"/>
      <c r="I599" s="329"/>
      <c r="J599" s="324"/>
      <c r="K599" s="215"/>
      <c r="L599" s="216"/>
      <c r="M599" s="217"/>
      <c r="N599" s="227"/>
      <c r="O599" s="215"/>
      <c r="P599" s="379"/>
      <c r="Q599" s="379"/>
      <c r="R599" s="379"/>
      <c r="S599" s="379"/>
      <c r="T599" s="379"/>
      <c r="U599" s="379"/>
      <c r="V599" s="379"/>
      <c r="W599" s="379"/>
      <c r="X599" s="379"/>
      <c r="Y599" s="379"/>
      <c r="Z599" s="330"/>
      <c r="AA599" s="330"/>
      <c r="AB599" s="330"/>
      <c r="AC599" s="331"/>
    </row>
    <row r="600" spans="1:29" ht="17.25" customHeight="1">
      <c r="A600" s="333"/>
      <c r="B600" s="322"/>
      <c r="C600" s="322"/>
      <c r="D600" s="322"/>
      <c r="E600" s="328"/>
      <c r="F600" s="329"/>
      <c r="G600" s="340"/>
      <c r="H600" s="326"/>
      <c r="I600" s="329"/>
      <c r="J600" s="324" t="s">
        <v>369</v>
      </c>
      <c r="K600" s="215"/>
      <c r="L600" s="216"/>
      <c r="M600" s="217"/>
      <c r="N600" s="217"/>
      <c r="O600" s="215"/>
      <c r="P600" s="379"/>
      <c r="Q600" s="379"/>
      <c r="R600" s="379"/>
      <c r="S600" s="379"/>
      <c r="T600" s="379"/>
      <c r="U600" s="379"/>
      <c r="V600" s="379"/>
      <c r="W600" s="379"/>
      <c r="X600" s="379"/>
      <c r="Y600" s="379"/>
      <c r="Z600" s="330"/>
      <c r="AA600" s="330"/>
      <c r="AB600" s="330"/>
      <c r="AC600" s="331"/>
    </row>
    <row r="601" spans="1:29" ht="17.25" customHeight="1">
      <c r="A601" s="333"/>
      <c r="B601" s="322"/>
      <c r="C601" s="322"/>
      <c r="D601" s="322"/>
      <c r="E601" s="328"/>
      <c r="F601" s="329"/>
      <c r="G601" s="340"/>
      <c r="H601" s="326"/>
      <c r="I601" s="329"/>
      <c r="J601" s="324"/>
      <c r="K601" s="215"/>
      <c r="L601" s="216"/>
      <c r="M601" s="217"/>
      <c r="N601" s="217"/>
      <c r="O601" s="215"/>
      <c r="P601" s="379"/>
      <c r="Q601" s="379"/>
      <c r="R601" s="379"/>
      <c r="S601" s="379"/>
      <c r="T601" s="379"/>
      <c r="U601" s="379"/>
      <c r="V601" s="379"/>
      <c r="W601" s="379"/>
      <c r="X601" s="379"/>
      <c r="Y601" s="379"/>
      <c r="Z601" s="330"/>
      <c r="AA601" s="330"/>
      <c r="AB601" s="330"/>
      <c r="AC601" s="331"/>
    </row>
    <row r="602" spans="1:29" ht="17.25" customHeight="1">
      <c r="A602" s="333"/>
      <c r="B602" s="322"/>
      <c r="C602" s="322"/>
      <c r="D602" s="322"/>
      <c r="E602" s="328"/>
      <c r="F602" s="329"/>
      <c r="G602" s="340"/>
      <c r="H602" s="326"/>
      <c r="I602" s="329"/>
      <c r="J602" s="324" t="s">
        <v>289</v>
      </c>
      <c r="K602" s="215" t="s">
        <v>1630</v>
      </c>
      <c r="L602" s="216" t="s">
        <v>1564</v>
      </c>
      <c r="M602" s="217" t="s">
        <v>1631</v>
      </c>
      <c r="N602" s="227">
        <v>74.34</v>
      </c>
      <c r="O602" s="215" t="s">
        <v>1609</v>
      </c>
      <c r="P602" s="379"/>
      <c r="Q602" s="379"/>
      <c r="R602" s="379"/>
      <c r="S602" s="379"/>
      <c r="T602" s="379"/>
      <c r="U602" s="379"/>
      <c r="V602" s="379"/>
      <c r="W602" s="379"/>
      <c r="X602" s="379"/>
      <c r="Y602" s="379"/>
      <c r="Z602" s="330"/>
      <c r="AA602" s="330"/>
      <c r="AB602" s="330"/>
      <c r="AC602" s="331"/>
    </row>
    <row r="603" spans="1:29" ht="17.25" customHeight="1">
      <c r="A603" s="333"/>
      <c r="B603" s="322"/>
      <c r="C603" s="322"/>
      <c r="D603" s="322"/>
      <c r="E603" s="328"/>
      <c r="F603" s="329"/>
      <c r="G603" s="340"/>
      <c r="H603" s="326"/>
      <c r="I603" s="329"/>
      <c r="J603" s="324"/>
      <c r="K603" s="215" t="s">
        <v>2040</v>
      </c>
      <c r="L603" s="216" t="s">
        <v>1984</v>
      </c>
      <c r="M603" s="217">
        <v>74.34</v>
      </c>
      <c r="N603" s="217">
        <v>74.34</v>
      </c>
      <c r="O603" s="215" t="s">
        <v>2034</v>
      </c>
      <c r="P603" s="379"/>
      <c r="Q603" s="379"/>
      <c r="R603" s="379"/>
      <c r="S603" s="379"/>
      <c r="T603" s="379"/>
      <c r="U603" s="379"/>
      <c r="V603" s="379"/>
      <c r="W603" s="379"/>
      <c r="X603" s="379"/>
      <c r="Y603" s="379"/>
      <c r="Z603" s="330"/>
      <c r="AA603" s="330"/>
      <c r="AB603" s="330"/>
      <c r="AC603" s="331"/>
    </row>
    <row r="604" spans="1:29" ht="17.25" customHeight="1">
      <c r="A604" s="333"/>
      <c r="B604" s="322"/>
      <c r="C604" s="322"/>
      <c r="D604" s="322"/>
      <c r="E604" s="328"/>
      <c r="F604" s="329"/>
      <c r="G604" s="340"/>
      <c r="H604" s="326"/>
      <c r="I604" s="329"/>
      <c r="J604" s="324" t="s">
        <v>370</v>
      </c>
      <c r="K604" s="215"/>
      <c r="L604" s="216"/>
      <c r="M604" s="217"/>
      <c r="N604" s="227"/>
      <c r="O604" s="215"/>
      <c r="P604" s="379"/>
      <c r="Q604" s="379"/>
      <c r="R604" s="379"/>
      <c r="S604" s="379"/>
      <c r="T604" s="379"/>
      <c r="U604" s="379"/>
      <c r="V604" s="379"/>
      <c r="W604" s="379"/>
      <c r="X604" s="379"/>
      <c r="Y604" s="379"/>
      <c r="Z604" s="330"/>
      <c r="AA604" s="330"/>
      <c r="AB604" s="330"/>
      <c r="AC604" s="331"/>
    </row>
    <row r="605" spans="1:29" ht="17.25" customHeight="1">
      <c r="A605" s="333"/>
      <c r="B605" s="323"/>
      <c r="C605" s="323"/>
      <c r="D605" s="323"/>
      <c r="E605" s="328"/>
      <c r="F605" s="329"/>
      <c r="G605" s="340"/>
      <c r="H605" s="327"/>
      <c r="I605" s="329"/>
      <c r="J605" s="324"/>
      <c r="K605" s="215"/>
      <c r="L605" s="215"/>
      <c r="M605" s="227"/>
      <c r="N605" s="227"/>
      <c r="O605" s="215"/>
      <c r="P605" s="379"/>
      <c r="Q605" s="379"/>
      <c r="R605" s="379"/>
      <c r="S605" s="379"/>
      <c r="T605" s="379"/>
      <c r="U605" s="379"/>
      <c r="V605" s="379"/>
      <c r="W605" s="379"/>
      <c r="X605" s="379"/>
      <c r="Y605" s="379"/>
      <c r="Z605" s="330"/>
      <c r="AA605" s="330"/>
      <c r="AB605" s="330"/>
      <c r="AC605" s="331"/>
    </row>
    <row r="606" spans="1:29" ht="17.25" customHeight="1">
      <c r="A606" s="333">
        <v>33600000</v>
      </c>
      <c r="B606" s="321" t="s">
        <v>554</v>
      </c>
      <c r="C606" s="321" t="s">
        <v>490</v>
      </c>
      <c r="D606" s="321" t="s">
        <v>1800</v>
      </c>
      <c r="E606" s="328" t="s">
        <v>1482</v>
      </c>
      <c r="F606" s="329" t="s">
        <v>1464</v>
      </c>
      <c r="G606" s="340">
        <v>175.04</v>
      </c>
      <c r="H606" s="325" t="s">
        <v>555</v>
      </c>
      <c r="I606" s="329" t="s">
        <v>493</v>
      </c>
      <c r="J606" s="324" t="s">
        <v>281</v>
      </c>
      <c r="K606" s="215"/>
      <c r="L606" s="216"/>
      <c r="M606" s="217"/>
      <c r="N606" s="227"/>
      <c r="O606" s="215"/>
      <c r="P606" s="379">
        <f>SUM(M606:M607)</f>
        <v>0</v>
      </c>
      <c r="Q606" s="379">
        <f>SUM(N606:N607)</f>
        <v>0</v>
      </c>
      <c r="R606" s="379">
        <f>SUM(M608:M609)</f>
        <v>0</v>
      </c>
      <c r="S606" s="379">
        <f>SUM(N608:N609)</f>
        <v>0</v>
      </c>
      <c r="T606" s="379">
        <f>SUM(M610:M611)</f>
        <v>7.88</v>
      </c>
      <c r="U606" s="379">
        <f>SUM(N610:N611)</f>
        <v>7.88</v>
      </c>
      <c r="V606" s="379">
        <f>SUM(M612:M613)</f>
        <v>0</v>
      </c>
      <c r="W606" s="379">
        <f>SUM(N612:N613)</f>
        <v>0</v>
      </c>
      <c r="X606" s="379">
        <f>P606+R606+T606+V606</f>
        <v>7.88</v>
      </c>
      <c r="Y606" s="379">
        <f>Q606+S606+U606+W606</f>
        <v>7.88</v>
      </c>
      <c r="Z606" s="330">
        <f>G606-X606</f>
        <v>167.16</v>
      </c>
      <c r="AA606" s="330">
        <f>G606-Y606</f>
        <v>167.16</v>
      </c>
      <c r="AB606" s="330">
        <f>X606*100/G606</f>
        <v>4.5018281535649001</v>
      </c>
      <c r="AC606" s="331"/>
    </row>
    <row r="607" spans="1:29" ht="17.25" customHeight="1">
      <c r="A607" s="333"/>
      <c r="B607" s="322"/>
      <c r="C607" s="322"/>
      <c r="D607" s="322"/>
      <c r="E607" s="328"/>
      <c r="F607" s="329"/>
      <c r="G607" s="340"/>
      <c r="H607" s="326"/>
      <c r="I607" s="329"/>
      <c r="J607" s="324"/>
      <c r="K607" s="215"/>
      <c r="L607" s="216"/>
      <c r="M607" s="217"/>
      <c r="N607" s="227"/>
      <c r="O607" s="215"/>
      <c r="P607" s="379"/>
      <c r="Q607" s="379"/>
      <c r="R607" s="379"/>
      <c r="S607" s="379"/>
      <c r="T607" s="379"/>
      <c r="U607" s="379"/>
      <c r="V607" s="379"/>
      <c r="W607" s="379"/>
      <c r="X607" s="379"/>
      <c r="Y607" s="379"/>
      <c r="Z607" s="330"/>
      <c r="AA607" s="330"/>
      <c r="AB607" s="330"/>
      <c r="AC607" s="331"/>
    </row>
    <row r="608" spans="1:29" ht="17.25" customHeight="1">
      <c r="A608" s="333"/>
      <c r="B608" s="322"/>
      <c r="C608" s="322"/>
      <c r="D608" s="322"/>
      <c r="E608" s="328"/>
      <c r="F608" s="329"/>
      <c r="G608" s="340"/>
      <c r="H608" s="326"/>
      <c r="I608" s="329"/>
      <c r="J608" s="324" t="s">
        <v>369</v>
      </c>
      <c r="K608" s="215"/>
      <c r="L608" s="216"/>
      <c r="M608" s="217"/>
      <c r="N608" s="217"/>
      <c r="O608" s="215"/>
      <c r="P608" s="379"/>
      <c r="Q608" s="379"/>
      <c r="R608" s="379"/>
      <c r="S608" s="379"/>
      <c r="T608" s="379"/>
      <c r="U608" s="379"/>
      <c r="V608" s="379"/>
      <c r="W608" s="379"/>
      <c r="X608" s="379"/>
      <c r="Y608" s="379"/>
      <c r="Z608" s="330"/>
      <c r="AA608" s="330"/>
      <c r="AB608" s="330"/>
      <c r="AC608" s="331"/>
    </row>
    <row r="609" spans="1:29" ht="17.25" customHeight="1">
      <c r="A609" s="333"/>
      <c r="B609" s="322"/>
      <c r="C609" s="322"/>
      <c r="D609" s="322"/>
      <c r="E609" s="328"/>
      <c r="F609" s="329"/>
      <c r="G609" s="340"/>
      <c r="H609" s="326"/>
      <c r="I609" s="329"/>
      <c r="J609" s="324"/>
      <c r="K609" s="215"/>
      <c r="L609" s="216"/>
      <c r="M609" s="217"/>
      <c r="N609" s="217"/>
      <c r="O609" s="215"/>
      <c r="P609" s="379"/>
      <c r="Q609" s="379"/>
      <c r="R609" s="379"/>
      <c r="S609" s="379"/>
      <c r="T609" s="379"/>
      <c r="U609" s="379"/>
      <c r="V609" s="379"/>
      <c r="W609" s="379"/>
      <c r="X609" s="379"/>
      <c r="Y609" s="379"/>
      <c r="Z609" s="330"/>
      <c r="AA609" s="330"/>
      <c r="AB609" s="330"/>
      <c r="AC609" s="331"/>
    </row>
    <row r="610" spans="1:29" ht="17.25" customHeight="1">
      <c r="A610" s="333"/>
      <c r="B610" s="322"/>
      <c r="C610" s="322"/>
      <c r="D610" s="322"/>
      <c r="E610" s="328"/>
      <c r="F610" s="329"/>
      <c r="G610" s="340"/>
      <c r="H610" s="326"/>
      <c r="I610" s="329"/>
      <c r="J610" s="324" t="s">
        <v>289</v>
      </c>
      <c r="K610" s="215" t="s">
        <v>1664</v>
      </c>
      <c r="L610" s="216" t="s">
        <v>1633</v>
      </c>
      <c r="M610" s="217">
        <v>7.88</v>
      </c>
      <c r="N610" s="227">
        <v>7.88</v>
      </c>
      <c r="O610" s="215" t="s">
        <v>1663</v>
      </c>
      <c r="P610" s="379"/>
      <c r="Q610" s="379"/>
      <c r="R610" s="379"/>
      <c r="S610" s="379"/>
      <c r="T610" s="379"/>
      <c r="U610" s="379"/>
      <c r="V610" s="379"/>
      <c r="W610" s="379"/>
      <c r="X610" s="379"/>
      <c r="Y610" s="379"/>
      <c r="Z610" s="330"/>
      <c r="AA610" s="330"/>
      <c r="AB610" s="330"/>
      <c r="AC610" s="331"/>
    </row>
    <row r="611" spans="1:29" ht="17.25" customHeight="1">
      <c r="A611" s="333"/>
      <c r="B611" s="322"/>
      <c r="C611" s="322"/>
      <c r="D611" s="322"/>
      <c r="E611" s="328"/>
      <c r="F611" s="329"/>
      <c r="G611" s="340"/>
      <c r="H611" s="326"/>
      <c r="I611" s="329"/>
      <c r="J611" s="324"/>
      <c r="K611" s="215"/>
      <c r="L611" s="216"/>
      <c r="M611" s="217"/>
      <c r="N611" s="217"/>
      <c r="O611" s="215"/>
      <c r="P611" s="379"/>
      <c r="Q611" s="379"/>
      <c r="R611" s="379"/>
      <c r="S611" s="379"/>
      <c r="T611" s="379"/>
      <c r="U611" s="379"/>
      <c r="V611" s="379"/>
      <c r="W611" s="379"/>
      <c r="X611" s="379"/>
      <c r="Y611" s="379"/>
      <c r="Z611" s="330"/>
      <c r="AA611" s="330"/>
      <c r="AB611" s="330"/>
      <c r="AC611" s="331"/>
    </row>
    <row r="612" spans="1:29" ht="17.25" customHeight="1">
      <c r="A612" s="333"/>
      <c r="B612" s="322"/>
      <c r="C612" s="322"/>
      <c r="D612" s="322"/>
      <c r="E612" s="328"/>
      <c r="F612" s="329"/>
      <c r="G612" s="340"/>
      <c r="H612" s="326"/>
      <c r="I612" s="329"/>
      <c r="J612" s="324" t="s">
        <v>370</v>
      </c>
      <c r="K612" s="215"/>
      <c r="L612" s="216"/>
      <c r="M612" s="217"/>
      <c r="N612" s="227"/>
      <c r="O612" s="215"/>
      <c r="P612" s="379"/>
      <c r="Q612" s="379"/>
      <c r="R612" s="379"/>
      <c r="S612" s="379"/>
      <c r="T612" s="379"/>
      <c r="U612" s="379"/>
      <c r="V612" s="379"/>
      <c r="W612" s="379"/>
      <c r="X612" s="379"/>
      <c r="Y612" s="379"/>
      <c r="Z612" s="330"/>
      <c r="AA612" s="330"/>
      <c r="AB612" s="330"/>
      <c r="AC612" s="331"/>
    </row>
    <row r="613" spans="1:29" ht="17.25" customHeight="1">
      <c r="A613" s="333"/>
      <c r="B613" s="323"/>
      <c r="C613" s="323"/>
      <c r="D613" s="323"/>
      <c r="E613" s="328"/>
      <c r="F613" s="329"/>
      <c r="G613" s="340"/>
      <c r="H613" s="327"/>
      <c r="I613" s="329"/>
      <c r="J613" s="324"/>
      <c r="K613" s="215"/>
      <c r="L613" s="215"/>
      <c r="M613" s="227"/>
      <c r="N613" s="227"/>
      <c r="O613" s="215"/>
      <c r="P613" s="379"/>
      <c r="Q613" s="379"/>
      <c r="R613" s="379"/>
      <c r="S613" s="379"/>
      <c r="T613" s="379"/>
      <c r="U613" s="379"/>
      <c r="V613" s="379"/>
      <c r="W613" s="379"/>
      <c r="X613" s="379"/>
      <c r="Y613" s="379"/>
      <c r="Z613" s="330"/>
      <c r="AA613" s="330"/>
      <c r="AB613" s="330"/>
      <c r="AC613" s="331"/>
    </row>
    <row r="614" spans="1:29" ht="17.25" customHeight="1">
      <c r="A614" s="333">
        <v>33600000</v>
      </c>
      <c r="B614" s="321" t="s">
        <v>554</v>
      </c>
      <c r="C614" s="321" t="s">
        <v>490</v>
      </c>
      <c r="D614" s="321" t="s">
        <v>1696</v>
      </c>
      <c r="E614" s="328" t="s">
        <v>1550</v>
      </c>
      <c r="F614" s="329" t="s">
        <v>1486</v>
      </c>
      <c r="G614" s="340">
        <v>820</v>
      </c>
      <c r="H614" s="325" t="s">
        <v>1551</v>
      </c>
      <c r="I614" s="329" t="s">
        <v>493</v>
      </c>
      <c r="J614" s="324" t="s">
        <v>281</v>
      </c>
      <c r="K614" s="215"/>
      <c r="L614" s="216"/>
      <c r="M614" s="217"/>
      <c r="N614" s="227"/>
      <c r="O614" s="215"/>
      <c r="P614" s="379">
        <f>SUM(M614:M615)</f>
        <v>0</v>
      </c>
      <c r="Q614" s="379">
        <f>SUM(N614:N615)</f>
        <v>0</v>
      </c>
      <c r="R614" s="379">
        <f>SUM(M616:M617)</f>
        <v>410</v>
      </c>
      <c r="S614" s="379">
        <f>SUM(N616:N617)</f>
        <v>410</v>
      </c>
      <c r="T614" s="379">
        <f>SUM(M618:M619)</f>
        <v>0</v>
      </c>
      <c r="U614" s="379">
        <f>SUM(N618:N619)</f>
        <v>0</v>
      </c>
      <c r="V614" s="379">
        <f>SUM(M620:M621)</f>
        <v>0</v>
      </c>
      <c r="W614" s="379">
        <f>SUM(N620:N621)</f>
        <v>0</v>
      </c>
      <c r="X614" s="379">
        <f>P614+R614+T614+V614</f>
        <v>410</v>
      </c>
      <c r="Y614" s="379">
        <f>Q614+S614+U614+W614</f>
        <v>410</v>
      </c>
      <c r="Z614" s="330">
        <f>G614-X614</f>
        <v>410</v>
      </c>
      <c r="AA614" s="330">
        <f>G614-Y614</f>
        <v>410</v>
      </c>
      <c r="AB614" s="330">
        <f>X614*100/G614</f>
        <v>50</v>
      </c>
      <c r="AC614" s="331"/>
    </row>
    <row r="615" spans="1:29" ht="17.25" customHeight="1">
      <c r="A615" s="333"/>
      <c r="B615" s="322"/>
      <c r="C615" s="322"/>
      <c r="D615" s="322"/>
      <c r="E615" s="328"/>
      <c r="F615" s="329"/>
      <c r="G615" s="340"/>
      <c r="H615" s="326"/>
      <c r="I615" s="329"/>
      <c r="J615" s="324"/>
      <c r="K615" s="215"/>
      <c r="L615" s="216"/>
      <c r="M615" s="217"/>
      <c r="N615" s="227"/>
      <c r="O615" s="215"/>
      <c r="P615" s="379"/>
      <c r="Q615" s="379"/>
      <c r="R615" s="379"/>
      <c r="S615" s="379"/>
      <c r="T615" s="379"/>
      <c r="U615" s="379"/>
      <c r="V615" s="379"/>
      <c r="W615" s="379"/>
      <c r="X615" s="379"/>
      <c r="Y615" s="379"/>
      <c r="Z615" s="330"/>
      <c r="AA615" s="330"/>
      <c r="AB615" s="330"/>
      <c r="AC615" s="331"/>
    </row>
    <row r="616" spans="1:29" ht="17.25" customHeight="1">
      <c r="A616" s="333"/>
      <c r="B616" s="322"/>
      <c r="C616" s="322"/>
      <c r="D616" s="322"/>
      <c r="E616" s="328"/>
      <c r="F616" s="329"/>
      <c r="G616" s="340"/>
      <c r="H616" s="326"/>
      <c r="I616" s="329"/>
      <c r="J616" s="324" t="s">
        <v>369</v>
      </c>
      <c r="K616" s="215" t="s">
        <v>1552</v>
      </c>
      <c r="L616" s="216" t="s">
        <v>1486</v>
      </c>
      <c r="M616" s="217">
        <v>410</v>
      </c>
      <c r="N616" s="217">
        <v>410</v>
      </c>
      <c r="O616" s="215" t="s">
        <v>1542</v>
      </c>
      <c r="P616" s="379"/>
      <c r="Q616" s="379"/>
      <c r="R616" s="379"/>
      <c r="S616" s="379"/>
      <c r="T616" s="379"/>
      <c r="U616" s="379"/>
      <c r="V616" s="379"/>
      <c r="W616" s="379"/>
      <c r="X616" s="379"/>
      <c r="Y616" s="379"/>
      <c r="Z616" s="330"/>
      <c r="AA616" s="330"/>
      <c r="AB616" s="330"/>
      <c r="AC616" s="331"/>
    </row>
    <row r="617" spans="1:29" ht="17.25" customHeight="1">
      <c r="A617" s="333"/>
      <c r="B617" s="322"/>
      <c r="C617" s="322"/>
      <c r="D617" s="322"/>
      <c r="E617" s="328"/>
      <c r="F617" s="329"/>
      <c r="G617" s="340"/>
      <c r="H617" s="326"/>
      <c r="I617" s="329"/>
      <c r="J617" s="324"/>
      <c r="K617" s="215"/>
      <c r="L617" s="216"/>
      <c r="M617" s="217"/>
      <c r="N617" s="217"/>
      <c r="O617" s="215"/>
      <c r="P617" s="379"/>
      <c r="Q617" s="379"/>
      <c r="R617" s="379"/>
      <c r="S617" s="379"/>
      <c r="T617" s="379"/>
      <c r="U617" s="379"/>
      <c r="V617" s="379"/>
      <c r="W617" s="379"/>
      <c r="X617" s="379"/>
      <c r="Y617" s="379"/>
      <c r="Z617" s="330"/>
      <c r="AA617" s="330"/>
      <c r="AB617" s="330"/>
      <c r="AC617" s="331"/>
    </row>
    <row r="618" spans="1:29" ht="17.25" customHeight="1">
      <c r="A618" s="333"/>
      <c r="B618" s="322"/>
      <c r="C618" s="322"/>
      <c r="D618" s="322"/>
      <c r="E618" s="328"/>
      <c r="F618" s="329"/>
      <c r="G618" s="340"/>
      <c r="H618" s="326"/>
      <c r="I618" s="329"/>
      <c r="J618" s="324" t="s">
        <v>289</v>
      </c>
      <c r="K618" s="215"/>
      <c r="L618" s="216"/>
      <c r="M618" s="217"/>
      <c r="N618" s="227"/>
      <c r="O618" s="215"/>
      <c r="P618" s="379"/>
      <c r="Q618" s="379"/>
      <c r="R618" s="379"/>
      <c r="S618" s="379"/>
      <c r="T618" s="379"/>
      <c r="U618" s="379"/>
      <c r="V618" s="379"/>
      <c r="W618" s="379"/>
      <c r="X618" s="379"/>
      <c r="Y618" s="379"/>
      <c r="Z618" s="330"/>
      <c r="AA618" s="330"/>
      <c r="AB618" s="330"/>
      <c r="AC618" s="331"/>
    </row>
    <row r="619" spans="1:29" ht="17.25" customHeight="1">
      <c r="A619" s="333"/>
      <c r="B619" s="322"/>
      <c r="C619" s="322"/>
      <c r="D619" s="322"/>
      <c r="E619" s="328"/>
      <c r="F619" s="329"/>
      <c r="G619" s="340"/>
      <c r="H619" s="326"/>
      <c r="I619" s="329"/>
      <c r="J619" s="324"/>
      <c r="K619" s="215"/>
      <c r="L619" s="216"/>
      <c r="M619" s="217"/>
      <c r="N619" s="217"/>
      <c r="O619" s="215"/>
      <c r="P619" s="379"/>
      <c r="Q619" s="379"/>
      <c r="R619" s="379"/>
      <c r="S619" s="379"/>
      <c r="T619" s="379"/>
      <c r="U619" s="379"/>
      <c r="V619" s="379"/>
      <c r="W619" s="379"/>
      <c r="X619" s="379"/>
      <c r="Y619" s="379"/>
      <c r="Z619" s="330"/>
      <c r="AA619" s="330"/>
      <c r="AB619" s="330"/>
      <c r="AC619" s="331"/>
    </row>
    <row r="620" spans="1:29" ht="17.25" customHeight="1">
      <c r="A620" s="333"/>
      <c r="B620" s="322"/>
      <c r="C620" s="322"/>
      <c r="D620" s="322"/>
      <c r="E620" s="328"/>
      <c r="F620" s="329"/>
      <c r="G620" s="340"/>
      <c r="H620" s="326"/>
      <c r="I620" s="329"/>
      <c r="J620" s="324" t="s">
        <v>370</v>
      </c>
      <c r="K620" s="215"/>
      <c r="L620" s="216"/>
      <c r="M620" s="217"/>
      <c r="N620" s="227"/>
      <c r="O620" s="215"/>
      <c r="P620" s="379"/>
      <c r="Q620" s="379"/>
      <c r="R620" s="379"/>
      <c r="S620" s="379"/>
      <c r="T620" s="379"/>
      <c r="U620" s="379"/>
      <c r="V620" s="379"/>
      <c r="W620" s="379"/>
      <c r="X620" s="379"/>
      <c r="Y620" s="379"/>
      <c r="Z620" s="330"/>
      <c r="AA620" s="330"/>
      <c r="AB620" s="330"/>
      <c r="AC620" s="331"/>
    </row>
    <row r="621" spans="1:29" ht="17.25" customHeight="1">
      <c r="A621" s="333"/>
      <c r="B621" s="323"/>
      <c r="C621" s="323"/>
      <c r="D621" s="323"/>
      <c r="E621" s="328"/>
      <c r="F621" s="329"/>
      <c r="G621" s="340"/>
      <c r="H621" s="327"/>
      <c r="I621" s="329"/>
      <c r="J621" s="324"/>
      <c r="K621" s="215"/>
      <c r="L621" s="215"/>
      <c r="M621" s="227"/>
      <c r="N621" s="227"/>
      <c r="O621" s="215"/>
      <c r="P621" s="379"/>
      <c r="Q621" s="379"/>
      <c r="R621" s="379"/>
      <c r="S621" s="379"/>
      <c r="T621" s="379"/>
      <c r="U621" s="379"/>
      <c r="V621" s="379"/>
      <c r="W621" s="379"/>
      <c r="X621" s="379"/>
      <c r="Y621" s="379"/>
      <c r="Z621" s="330"/>
      <c r="AA621" s="330"/>
      <c r="AB621" s="330"/>
      <c r="AC621" s="331"/>
    </row>
    <row r="622" spans="1:29" ht="17.25" customHeight="1">
      <c r="A622" s="333">
        <v>33600000</v>
      </c>
      <c r="B622" s="321" t="s">
        <v>554</v>
      </c>
      <c r="C622" s="321" t="s">
        <v>490</v>
      </c>
      <c r="D622" s="321" t="s">
        <v>1697</v>
      </c>
      <c r="E622" s="328" t="s">
        <v>1694</v>
      </c>
      <c r="F622" s="329" t="s">
        <v>1564</v>
      </c>
      <c r="G622" s="340">
        <v>583.79999999999995</v>
      </c>
      <c r="H622" s="325" t="s">
        <v>1698</v>
      </c>
      <c r="I622" s="329" t="s">
        <v>493</v>
      </c>
      <c r="J622" s="324" t="s">
        <v>281</v>
      </c>
      <c r="K622" s="215"/>
      <c r="L622" s="216"/>
      <c r="M622" s="217"/>
      <c r="N622" s="227"/>
      <c r="O622" s="215"/>
      <c r="P622" s="379">
        <f>SUM(M622:M623)</f>
        <v>0</v>
      </c>
      <c r="Q622" s="379">
        <f>SUM(N622:N623)</f>
        <v>0</v>
      </c>
      <c r="R622" s="379">
        <f>SUM(M624:M625)</f>
        <v>0</v>
      </c>
      <c r="S622" s="379">
        <f>SUM(N624:N625)</f>
        <v>0</v>
      </c>
      <c r="T622" s="379">
        <f>SUM(M626:M628)</f>
        <v>82.7</v>
      </c>
      <c r="U622" s="379">
        <f>SUM(N626:N628)</f>
        <v>82.7</v>
      </c>
      <c r="V622" s="379">
        <f>SUM(M629:M630)</f>
        <v>0</v>
      </c>
      <c r="W622" s="379">
        <f>SUM(N629:N630)</f>
        <v>0</v>
      </c>
      <c r="X622" s="379">
        <f>P622+R622+T622+V622</f>
        <v>82.7</v>
      </c>
      <c r="Y622" s="379">
        <f>Q622+S622+U622+W622</f>
        <v>82.7</v>
      </c>
      <c r="Z622" s="330">
        <f>G622-X622</f>
        <v>501.09999999999997</v>
      </c>
      <c r="AA622" s="330">
        <f>G622-Y622</f>
        <v>501.09999999999997</v>
      </c>
      <c r="AB622" s="330">
        <f>X622*100/G622</f>
        <v>14.165810208975678</v>
      </c>
      <c r="AC622" s="331"/>
    </row>
    <row r="623" spans="1:29" ht="17.25" customHeight="1">
      <c r="A623" s="333"/>
      <c r="B623" s="322"/>
      <c r="C623" s="322"/>
      <c r="D623" s="322"/>
      <c r="E623" s="328"/>
      <c r="F623" s="329"/>
      <c r="G623" s="340"/>
      <c r="H623" s="326"/>
      <c r="I623" s="329"/>
      <c r="J623" s="324"/>
      <c r="K623" s="215"/>
      <c r="L623" s="216"/>
      <c r="M623" s="217"/>
      <c r="N623" s="227"/>
      <c r="O623" s="215"/>
      <c r="P623" s="379"/>
      <c r="Q623" s="379"/>
      <c r="R623" s="379"/>
      <c r="S623" s="379"/>
      <c r="T623" s="379"/>
      <c r="U623" s="379"/>
      <c r="V623" s="379"/>
      <c r="W623" s="379"/>
      <c r="X623" s="379"/>
      <c r="Y623" s="379"/>
      <c r="Z623" s="330"/>
      <c r="AA623" s="330"/>
      <c r="AB623" s="330"/>
      <c r="AC623" s="331"/>
    </row>
    <row r="624" spans="1:29" ht="17.25" customHeight="1">
      <c r="A624" s="333"/>
      <c r="B624" s="322"/>
      <c r="C624" s="322"/>
      <c r="D624" s="322"/>
      <c r="E624" s="328"/>
      <c r="F624" s="329"/>
      <c r="G624" s="340"/>
      <c r="H624" s="326"/>
      <c r="I624" s="329"/>
      <c r="J624" s="324" t="s">
        <v>369</v>
      </c>
      <c r="K624" s="215"/>
      <c r="L624" s="216"/>
      <c r="M624" s="217"/>
      <c r="N624" s="217"/>
      <c r="O624" s="215"/>
      <c r="P624" s="379"/>
      <c r="Q624" s="379"/>
      <c r="R624" s="379"/>
      <c r="S624" s="379"/>
      <c r="T624" s="379"/>
      <c r="U624" s="379"/>
      <c r="V624" s="379"/>
      <c r="W624" s="379"/>
      <c r="X624" s="379"/>
      <c r="Y624" s="379"/>
      <c r="Z624" s="330"/>
      <c r="AA624" s="330"/>
      <c r="AB624" s="330"/>
      <c r="AC624" s="331"/>
    </row>
    <row r="625" spans="1:29" ht="17.25" customHeight="1">
      <c r="A625" s="333"/>
      <c r="B625" s="322"/>
      <c r="C625" s="322"/>
      <c r="D625" s="322"/>
      <c r="E625" s="328"/>
      <c r="F625" s="329"/>
      <c r="G625" s="340"/>
      <c r="H625" s="326"/>
      <c r="I625" s="329"/>
      <c r="J625" s="324"/>
      <c r="K625" s="215"/>
      <c r="L625" s="216"/>
      <c r="M625" s="217"/>
      <c r="N625" s="217"/>
      <c r="O625" s="215"/>
      <c r="P625" s="379"/>
      <c r="Q625" s="379"/>
      <c r="R625" s="379"/>
      <c r="S625" s="379"/>
      <c r="T625" s="379"/>
      <c r="U625" s="379"/>
      <c r="V625" s="379"/>
      <c r="W625" s="379"/>
      <c r="X625" s="379"/>
      <c r="Y625" s="379"/>
      <c r="Z625" s="330"/>
      <c r="AA625" s="330"/>
      <c r="AB625" s="330"/>
      <c r="AC625" s="331"/>
    </row>
    <row r="626" spans="1:29" ht="17.25" customHeight="1">
      <c r="A626" s="333"/>
      <c r="B626" s="322"/>
      <c r="C626" s="322"/>
      <c r="D626" s="322"/>
      <c r="E626" s="328"/>
      <c r="F626" s="329"/>
      <c r="G626" s="340"/>
      <c r="H626" s="326"/>
      <c r="I626" s="329"/>
      <c r="J626" s="324" t="s">
        <v>289</v>
      </c>
      <c r="K626" s="215" t="s">
        <v>1722</v>
      </c>
      <c r="L626" s="216" t="s">
        <v>1619</v>
      </c>
      <c r="M626" s="217">
        <v>38.6</v>
      </c>
      <c r="N626" s="227">
        <v>38.6</v>
      </c>
      <c r="O626" s="215" t="s">
        <v>1609</v>
      </c>
      <c r="P626" s="379"/>
      <c r="Q626" s="379"/>
      <c r="R626" s="379"/>
      <c r="S626" s="379"/>
      <c r="T626" s="379"/>
      <c r="U626" s="379"/>
      <c r="V626" s="379"/>
      <c r="W626" s="379"/>
      <c r="X626" s="379"/>
      <c r="Y626" s="379"/>
      <c r="Z626" s="330"/>
      <c r="AA626" s="330"/>
      <c r="AB626" s="330"/>
      <c r="AC626" s="331"/>
    </row>
    <row r="627" spans="1:29" ht="17.25" customHeight="1">
      <c r="A627" s="333"/>
      <c r="B627" s="322"/>
      <c r="C627" s="322"/>
      <c r="D627" s="322"/>
      <c r="E627" s="328"/>
      <c r="F627" s="329"/>
      <c r="G627" s="340"/>
      <c r="H627" s="326"/>
      <c r="I627" s="329"/>
      <c r="J627" s="324"/>
      <c r="K627" s="215" t="s">
        <v>1998</v>
      </c>
      <c r="L627" s="216" t="s">
        <v>1915</v>
      </c>
      <c r="M627" s="217">
        <v>38.4</v>
      </c>
      <c r="N627" s="227">
        <v>38.4</v>
      </c>
      <c r="O627" s="215" t="s">
        <v>1984</v>
      </c>
      <c r="P627" s="379"/>
      <c r="Q627" s="379"/>
      <c r="R627" s="379"/>
      <c r="S627" s="379"/>
      <c r="T627" s="379"/>
      <c r="U627" s="379"/>
      <c r="V627" s="379"/>
      <c r="W627" s="379"/>
      <c r="X627" s="379"/>
      <c r="Y627" s="379"/>
      <c r="Z627" s="330"/>
      <c r="AA627" s="330"/>
      <c r="AB627" s="330"/>
      <c r="AC627" s="331"/>
    </row>
    <row r="628" spans="1:29" ht="17.25" customHeight="1">
      <c r="A628" s="333"/>
      <c r="B628" s="322"/>
      <c r="C628" s="322"/>
      <c r="D628" s="322"/>
      <c r="E628" s="328"/>
      <c r="F628" s="329"/>
      <c r="G628" s="340"/>
      <c r="H628" s="326"/>
      <c r="I628" s="329"/>
      <c r="J628" s="324"/>
      <c r="K628" s="215" t="s">
        <v>1723</v>
      </c>
      <c r="L628" s="216" t="s">
        <v>1608</v>
      </c>
      <c r="M628" s="217">
        <v>5.7</v>
      </c>
      <c r="N628" s="217">
        <v>5.7</v>
      </c>
      <c r="O628" s="215" t="s">
        <v>1609</v>
      </c>
      <c r="P628" s="379"/>
      <c r="Q628" s="379"/>
      <c r="R628" s="379"/>
      <c r="S628" s="379"/>
      <c r="T628" s="379"/>
      <c r="U628" s="379"/>
      <c r="V628" s="379"/>
      <c r="W628" s="379"/>
      <c r="X628" s="379"/>
      <c r="Y628" s="379"/>
      <c r="Z628" s="330"/>
      <c r="AA628" s="330"/>
      <c r="AB628" s="330"/>
      <c r="AC628" s="331"/>
    </row>
    <row r="629" spans="1:29" ht="17.25" customHeight="1">
      <c r="A629" s="333"/>
      <c r="B629" s="322"/>
      <c r="C629" s="322"/>
      <c r="D629" s="322"/>
      <c r="E629" s="328"/>
      <c r="F629" s="329"/>
      <c r="G629" s="340"/>
      <c r="H629" s="326"/>
      <c r="I629" s="329"/>
      <c r="J629" s="324" t="s">
        <v>370</v>
      </c>
      <c r="K629" s="215"/>
      <c r="L629" s="216"/>
      <c r="M629" s="217"/>
      <c r="N629" s="227"/>
      <c r="O629" s="215"/>
      <c r="P629" s="379"/>
      <c r="Q629" s="379"/>
      <c r="R629" s="379"/>
      <c r="S629" s="379"/>
      <c r="T629" s="379"/>
      <c r="U629" s="379"/>
      <c r="V629" s="379"/>
      <c r="W629" s="379"/>
      <c r="X629" s="379"/>
      <c r="Y629" s="379"/>
      <c r="Z629" s="330"/>
      <c r="AA629" s="330"/>
      <c r="AB629" s="330"/>
      <c r="AC629" s="331"/>
    </row>
    <row r="630" spans="1:29" ht="17.25" customHeight="1">
      <c r="A630" s="333"/>
      <c r="B630" s="323"/>
      <c r="C630" s="323"/>
      <c r="D630" s="323"/>
      <c r="E630" s="328"/>
      <c r="F630" s="329"/>
      <c r="G630" s="340"/>
      <c r="H630" s="327"/>
      <c r="I630" s="329"/>
      <c r="J630" s="324"/>
      <c r="K630" s="215"/>
      <c r="L630" s="215"/>
      <c r="M630" s="227"/>
      <c r="N630" s="227"/>
      <c r="O630" s="215"/>
      <c r="P630" s="379"/>
      <c r="Q630" s="379"/>
      <c r="R630" s="379"/>
      <c r="S630" s="379"/>
      <c r="T630" s="379"/>
      <c r="U630" s="379"/>
      <c r="V630" s="379"/>
      <c r="W630" s="379"/>
      <c r="X630" s="379"/>
      <c r="Y630" s="379"/>
      <c r="Z630" s="330"/>
      <c r="AA630" s="330"/>
      <c r="AB630" s="330"/>
      <c r="AC630" s="331"/>
    </row>
    <row r="631" spans="1:29" ht="17.25" customHeight="1">
      <c r="A631" s="333">
        <v>33600000</v>
      </c>
      <c r="B631" s="321" t="s">
        <v>554</v>
      </c>
      <c r="C631" s="321" t="s">
        <v>490</v>
      </c>
      <c r="D631" s="321" t="s">
        <v>1695</v>
      </c>
      <c r="E631" s="328" t="s">
        <v>1699</v>
      </c>
      <c r="F631" s="329" t="s">
        <v>1564</v>
      </c>
      <c r="G631" s="340">
        <v>286.25</v>
      </c>
      <c r="H631" s="325" t="s">
        <v>1698</v>
      </c>
      <c r="I631" s="329" t="s">
        <v>493</v>
      </c>
      <c r="J631" s="324" t="s">
        <v>281</v>
      </c>
      <c r="K631" s="215"/>
      <c r="L631" s="216"/>
      <c r="M631" s="217"/>
      <c r="N631" s="227"/>
      <c r="O631" s="215"/>
      <c r="P631" s="379">
        <f>SUM(M631:M632)</f>
        <v>0</v>
      </c>
      <c r="Q631" s="379">
        <f>SUM(N631:N632)</f>
        <v>0</v>
      </c>
      <c r="R631" s="379">
        <f>SUM(M633:M634)</f>
        <v>0</v>
      </c>
      <c r="S631" s="379">
        <f>SUM(N633:N634)</f>
        <v>0</v>
      </c>
      <c r="T631" s="379">
        <f>SUM(M635:M636)</f>
        <v>20</v>
      </c>
      <c r="U631" s="379">
        <f>SUM(N635:N636)</f>
        <v>20</v>
      </c>
      <c r="V631" s="379">
        <f>SUM(M637:M638)</f>
        <v>0</v>
      </c>
      <c r="W631" s="379">
        <f>SUM(N637:N638)</f>
        <v>0</v>
      </c>
      <c r="X631" s="379">
        <f>P631+R631+T631+V631</f>
        <v>20</v>
      </c>
      <c r="Y631" s="379">
        <f>Q631+S631+U631+W631</f>
        <v>20</v>
      </c>
      <c r="Z631" s="330">
        <f>G631-X631</f>
        <v>266.25</v>
      </c>
      <c r="AA631" s="330">
        <f>G631-Y631</f>
        <v>266.25</v>
      </c>
      <c r="AB631" s="330">
        <f>X631*100/G631</f>
        <v>6.9868995633187776</v>
      </c>
      <c r="AC631" s="331"/>
    </row>
    <row r="632" spans="1:29" ht="17.25" customHeight="1">
      <c r="A632" s="333"/>
      <c r="B632" s="322"/>
      <c r="C632" s="322"/>
      <c r="D632" s="322"/>
      <c r="E632" s="328"/>
      <c r="F632" s="329"/>
      <c r="G632" s="340"/>
      <c r="H632" s="326"/>
      <c r="I632" s="329"/>
      <c r="J632" s="324"/>
      <c r="K632" s="215"/>
      <c r="L632" s="216"/>
      <c r="M632" s="217"/>
      <c r="N632" s="227"/>
      <c r="O632" s="215"/>
      <c r="P632" s="379"/>
      <c r="Q632" s="379"/>
      <c r="R632" s="379"/>
      <c r="S632" s="379"/>
      <c r="T632" s="379"/>
      <c r="U632" s="379"/>
      <c r="V632" s="379"/>
      <c r="W632" s="379"/>
      <c r="X632" s="379"/>
      <c r="Y632" s="379"/>
      <c r="Z632" s="330"/>
      <c r="AA632" s="330"/>
      <c r="AB632" s="330"/>
      <c r="AC632" s="331"/>
    </row>
    <row r="633" spans="1:29" ht="17.25" customHeight="1">
      <c r="A633" s="333"/>
      <c r="B633" s="322"/>
      <c r="C633" s="322"/>
      <c r="D633" s="322"/>
      <c r="E633" s="328"/>
      <c r="F633" s="329"/>
      <c r="G633" s="340"/>
      <c r="H633" s="326"/>
      <c r="I633" s="329"/>
      <c r="J633" s="324" t="s">
        <v>369</v>
      </c>
      <c r="K633" s="215"/>
      <c r="L633" s="216"/>
      <c r="M633" s="217"/>
      <c r="N633" s="217"/>
      <c r="O633" s="215"/>
      <c r="P633" s="379"/>
      <c r="Q633" s="379"/>
      <c r="R633" s="379"/>
      <c r="S633" s="379"/>
      <c r="T633" s="379"/>
      <c r="U633" s="379"/>
      <c r="V633" s="379"/>
      <c r="W633" s="379"/>
      <c r="X633" s="379"/>
      <c r="Y633" s="379"/>
      <c r="Z633" s="330"/>
      <c r="AA633" s="330"/>
      <c r="AB633" s="330"/>
      <c r="AC633" s="331"/>
    </row>
    <row r="634" spans="1:29" ht="17.25" customHeight="1">
      <c r="A634" s="333"/>
      <c r="B634" s="322"/>
      <c r="C634" s="322"/>
      <c r="D634" s="322"/>
      <c r="E634" s="328"/>
      <c r="F634" s="329"/>
      <c r="G634" s="340"/>
      <c r="H634" s="326"/>
      <c r="I634" s="329"/>
      <c r="J634" s="324"/>
      <c r="K634" s="215"/>
      <c r="L634" s="216"/>
      <c r="M634" s="217"/>
      <c r="N634" s="217"/>
      <c r="O634" s="215"/>
      <c r="P634" s="379"/>
      <c r="Q634" s="379"/>
      <c r="R634" s="379"/>
      <c r="S634" s="379"/>
      <c r="T634" s="379"/>
      <c r="U634" s="379"/>
      <c r="V634" s="379"/>
      <c r="W634" s="379"/>
      <c r="X634" s="379"/>
      <c r="Y634" s="379"/>
      <c r="Z634" s="330"/>
      <c r="AA634" s="330"/>
      <c r="AB634" s="330"/>
      <c r="AC634" s="331"/>
    </row>
    <row r="635" spans="1:29" ht="17.25" customHeight="1">
      <c r="A635" s="333"/>
      <c r="B635" s="322"/>
      <c r="C635" s="322"/>
      <c r="D635" s="322"/>
      <c r="E635" s="328"/>
      <c r="F635" s="329"/>
      <c r="G635" s="340"/>
      <c r="H635" s="326"/>
      <c r="I635" s="329"/>
      <c r="J635" s="324" t="s">
        <v>289</v>
      </c>
      <c r="K635" s="215" t="s">
        <v>1717</v>
      </c>
      <c r="L635" s="216" t="s">
        <v>1663</v>
      </c>
      <c r="M635" s="217">
        <v>20</v>
      </c>
      <c r="N635" s="227">
        <v>20</v>
      </c>
      <c r="O635" s="215" t="s">
        <v>1689</v>
      </c>
      <c r="P635" s="379"/>
      <c r="Q635" s="379"/>
      <c r="R635" s="379"/>
      <c r="S635" s="379"/>
      <c r="T635" s="379"/>
      <c r="U635" s="379"/>
      <c r="V635" s="379"/>
      <c r="W635" s="379"/>
      <c r="X635" s="379"/>
      <c r="Y635" s="379"/>
      <c r="Z635" s="330"/>
      <c r="AA635" s="330"/>
      <c r="AB635" s="330"/>
      <c r="AC635" s="331"/>
    </row>
    <row r="636" spans="1:29" ht="17.25" customHeight="1">
      <c r="A636" s="333"/>
      <c r="B636" s="322"/>
      <c r="C636" s="322"/>
      <c r="D636" s="322"/>
      <c r="E636" s="328"/>
      <c r="F636" s="329"/>
      <c r="G636" s="340"/>
      <c r="H636" s="326"/>
      <c r="I636" s="329"/>
      <c r="J636" s="324"/>
      <c r="K636" s="215"/>
      <c r="L636" s="216"/>
      <c r="M636" s="217"/>
      <c r="N636" s="217"/>
      <c r="O636" s="215"/>
      <c r="P636" s="379"/>
      <c r="Q636" s="379"/>
      <c r="R636" s="379"/>
      <c r="S636" s="379"/>
      <c r="T636" s="379"/>
      <c r="U636" s="379"/>
      <c r="V636" s="379"/>
      <c r="W636" s="379"/>
      <c r="X636" s="379"/>
      <c r="Y636" s="379"/>
      <c r="Z636" s="330"/>
      <c r="AA636" s="330"/>
      <c r="AB636" s="330"/>
      <c r="AC636" s="331"/>
    </row>
    <row r="637" spans="1:29" ht="17.25" customHeight="1">
      <c r="A637" s="333"/>
      <c r="B637" s="322"/>
      <c r="C637" s="322"/>
      <c r="D637" s="322"/>
      <c r="E637" s="328"/>
      <c r="F637" s="329"/>
      <c r="G637" s="340"/>
      <c r="H637" s="326"/>
      <c r="I637" s="329"/>
      <c r="J637" s="324" t="s">
        <v>370</v>
      </c>
      <c r="K637" s="215"/>
      <c r="L637" s="216"/>
      <c r="M637" s="217"/>
      <c r="N637" s="227"/>
      <c r="O637" s="215"/>
      <c r="P637" s="379"/>
      <c r="Q637" s="379"/>
      <c r="R637" s="379"/>
      <c r="S637" s="379"/>
      <c r="T637" s="379"/>
      <c r="U637" s="379"/>
      <c r="V637" s="379"/>
      <c r="W637" s="379"/>
      <c r="X637" s="379"/>
      <c r="Y637" s="379"/>
      <c r="Z637" s="330"/>
      <c r="AA637" s="330"/>
      <c r="AB637" s="330"/>
      <c r="AC637" s="331"/>
    </row>
    <row r="638" spans="1:29" ht="17.25" customHeight="1">
      <c r="A638" s="333"/>
      <c r="B638" s="323"/>
      <c r="C638" s="323"/>
      <c r="D638" s="323"/>
      <c r="E638" s="328"/>
      <c r="F638" s="329"/>
      <c r="G638" s="340"/>
      <c r="H638" s="327"/>
      <c r="I638" s="329"/>
      <c r="J638" s="324"/>
      <c r="K638" s="215"/>
      <c r="L638" s="215"/>
      <c r="M638" s="227"/>
      <c r="N638" s="227"/>
      <c r="O638" s="215"/>
      <c r="P638" s="379"/>
      <c r="Q638" s="379"/>
      <c r="R638" s="379"/>
      <c r="S638" s="379"/>
      <c r="T638" s="379"/>
      <c r="U638" s="379"/>
      <c r="V638" s="379"/>
      <c r="W638" s="379"/>
      <c r="X638" s="379"/>
      <c r="Y638" s="379"/>
      <c r="Z638" s="330"/>
      <c r="AA638" s="330"/>
      <c r="AB638" s="330"/>
      <c r="AC638" s="331"/>
    </row>
    <row r="639" spans="1:29" ht="17.25" customHeight="1">
      <c r="A639" s="333">
        <v>33600000</v>
      </c>
      <c r="B639" s="321" t="s">
        <v>554</v>
      </c>
      <c r="C639" s="321" t="s">
        <v>490</v>
      </c>
      <c r="D639" s="321" t="s">
        <v>1701</v>
      </c>
      <c r="E639" s="328" t="s">
        <v>1700</v>
      </c>
      <c r="F639" s="329" t="s">
        <v>1564</v>
      </c>
      <c r="G639" s="340">
        <v>304.7</v>
      </c>
      <c r="H639" s="325" t="s">
        <v>1698</v>
      </c>
      <c r="I639" s="329" t="s">
        <v>493</v>
      </c>
      <c r="J639" s="324" t="s">
        <v>281</v>
      </c>
      <c r="K639" s="215"/>
      <c r="L639" s="216"/>
      <c r="M639" s="217"/>
      <c r="N639" s="227"/>
      <c r="O639" s="215"/>
      <c r="P639" s="379">
        <f>SUM(M639:M640)</f>
        <v>0</v>
      </c>
      <c r="Q639" s="379">
        <f>SUM(N639:N640)</f>
        <v>0</v>
      </c>
      <c r="R639" s="379">
        <f>SUM(M641:M642)</f>
        <v>0</v>
      </c>
      <c r="S639" s="379">
        <f>SUM(N641:N642)</f>
        <v>0</v>
      </c>
      <c r="T639" s="379">
        <f>SUM(M643:M644)</f>
        <v>41.09</v>
      </c>
      <c r="U639" s="379">
        <f>SUM(N643:N644)</f>
        <v>41.09</v>
      </c>
      <c r="V639" s="379">
        <f>SUM(M645:M646)</f>
        <v>0</v>
      </c>
      <c r="W639" s="379">
        <f>SUM(N645:N646)</f>
        <v>0</v>
      </c>
      <c r="X639" s="379">
        <f>P639+R639+T639+V639</f>
        <v>41.09</v>
      </c>
      <c r="Y639" s="379">
        <f>Q639+S639+U639+W639</f>
        <v>41.09</v>
      </c>
      <c r="Z639" s="330">
        <f>G639-X639</f>
        <v>263.61</v>
      </c>
      <c r="AA639" s="330">
        <f>G639-Y639</f>
        <v>263.61</v>
      </c>
      <c r="AB639" s="330">
        <f>X639*100/G639</f>
        <v>13.485395470955039</v>
      </c>
      <c r="AC639" s="331"/>
    </row>
    <row r="640" spans="1:29" ht="17.25" customHeight="1">
      <c r="A640" s="333"/>
      <c r="B640" s="322"/>
      <c r="C640" s="322"/>
      <c r="D640" s="322"/>
      <c r="E640" s="328"/>
      <c r="F640" s="329"/>
      <c r="G640" s="340"/>
      <c r="H640" s="326"/>
      <c r="I640" s="329"/>
      <c r="J640" s="324"/>
      <c r="K640" s="215"/>
      <c r="L640" s="216"/>
      <c r="M640" s="217"/>
      <c r="N640" s="227"/>
      <c r="O640" s="215"/>
      <c r="P640" s="379"/>
      <c r="Q640" s="379"/>
      <c r="R640" s="379"/>
      <c r="S640" s="379"/>
      <c r="T640" s="379"/>
      <c r="U640" s="379"/>
      <c r="V640" s="379"/>
      <c r="W640" s="379"/>
      <c r="X640" s="379"/>
      <c r="Y640" s="379"/>
      <c r="Z640" s="330"/>
      <c r="AA640" s="330"/>
      <c r="AB640" s="330"/>
      <c r="AC640" s="331"/>
    </row>
    <row r="641" spans="1:29" ht="17.25" customHeight="1">
      <c r="A641" s="333"/>
      <c r="B641" s="322"/>
      <c r="C641" s="322"/>
      <c r="D641" s="322"/>
      <c r="E641" s="328"/>
      <c r="F641" s="329"/>
      <c r="G641" s="340"/>
      <c r="H641" s="326"/>
      <c r="I641" s="329"/>
      <c r="J641" s="324" t="s">
        <v>369</v>
      </c>
      <c r="K641" s="215"/>
      <c r="L641" s="216"/>
      <c r="M641" s="217"/>
      <c r="N641" s="217"/>
      <c r="O641" s="215"/>
      <c r="P641" s="379"/>
      <c r="Q641" s="379"/>
      <c r="R641" s="379"/>
      <c r="S641" s="379"/>
      <c r="T641" s="379"/>
      <c r="U641" s="379"/>
      <c r="V641" s="379"/>
      <c r="W641" s="379"/>
      <c r="X641" s="379"/>
      <c r="Y641" s="379"/>
      <c r="Z641" s="330"/>
      <c r="AA641" s="330"/>
      <c r="AB641" s="330"/>
      <c r="AC641" s="331"/>
    </row>
    <row r="642" spans="1:29" ht="17.25" customHeight="1">
      <c r="A642" s="333"/>
      <c r="B642" s="322"/>
      <c r="C642" s="322"/>
      <c r="D642" s="322"/>
      <c r="E642" s="328"/>
      <c r="F642" s="329"/>
      <c r="G642" s="340"/>
      <c r="H642" s="326"/>
      <c r="I642" s="329"/>
      <c r="J642" s="324"/>
      <c r="K642" s="215"/>
      <c r="L642" s="216"/>
      <c r="M642" s="217"/>
      <c r="N642" s="217"/>
      <c r="O642" s="215"/>
      <c r="P642" s="379"/>
      <c r="Q642" s="379"/>
      <c r="R642" s="379"/>
      <c r="S642" s="379"/>
      <c r="T642" s="379"/>
      <c r="U642" s="379"/>
      <c r="V642" s="379"/>
      <c r="W642" s="379"/>
      <c r="X642" s="379"/>
      <c r="Y642" s="379"/>
      <c r="Z642" s="330"/>
      <c r="AA642" s="330"/>
      <c r="AB642" s="330"/>
      <c r="AC642" s="331"/>
    </row>
    <row r="643" spans="1:29" ht="17.25" customHeight="1">
      <c r="A643" s="333"/>
      <c r="B643" s="322"/>
      <c r="C643" s="322"/>
      <c r="D643" s="322"/>
      <c r="E643" s="328"/>
      <c r="F643" s="329"/>
      <c r="G643" s="340"/>
      <c r="H643" s="326"/>
      <c r="I643" s="329"/>
      <c r="J643" s="324" t="s">
        <v>289</v>
      </c>
      <c r="K643" s="215" t="s">
        <v>1721</v>
      </c>
      <c r="L643" s="216" t="s">
        <v>1619</v>
      </c>
      <c r="M643" s="217">
        <v>29.35</v>
      </c>
      <c r="N643" s="227">
        <v>29.35</v>
      </c>
      <c r="O643" s="215" t="s">
        <v>1609</v>
      </c>
      <c r="P643" s="379"/>
      <c r="Q643" s="379"/>
      <c r="R643" s="379"/>
      <c r="S643" s="379"/>
      <c r="T643" s="379"/>
      <c r="U643" s="379"/>
      <c r="V643" s="379"/>
      <c r="W643" s="379"/>
      <c r="X643" s="379"/>
      <c r="Y643" s="379"/>
      <c r="Z643" s="330"/>
      <c r="AA643" s="330"/>
      <c r="AB643" s="330"/>
      <c r="AC643" s="331"/>
    </row>
    <row r="644" spans="1:29" ht="17.25" customHeight="1">
      <c r="A644" s="333"/>
      <c r="B644" s="322"/>
      <c r="C644" s="322"/>
      <c r="D644" s="322"/>
      <c r="E644" s="328"/>
      <c r="F644" s="329"/>
      <c r="G644" s="340"/>
      <c r="H644" s="326"/>
      <c r="I644" s="329"/>
      <c r="J644" s="324"/>
      <c r="K644" s="215" t="s">
        <v>2042</v>
      </c>
      <c r="L644" s="216" t="s">
        <v>1996</v>
      </c>
      <c r="M644" s="217">
        <v>11.74</v>
      </c>
      <c r="N644" s="217">
        <v>11.74</v>
      </c>
      <c r="O644" s="215" t="s">
        <v>2034</v>
      </c>
      <c r="P644" s="379"/>
      <c r="Q644" s="379"/>
      <c r="R644" s="379"/>
      <c r="S644" s="379"/>
      <c r="T644" s="379"/>
      <c r="U644" s="379"/>
      <c r="V644" s="379"/>
      <c r="W644" s="379"/>
      <c r="X644" s="379"/>
      <c r="Y644" s="379"/>
      <c r="Z644" s="330"/>
      <c r="AA644" s="330"/>
      <c r="AB644" s="330"/>
      <c r="AC644" s="331"/>
    </row>
    <row r="645" spans="1:29" ht="17.25" customHeight="1">
      <c r="A645" s="333"/>
      <c r="B645" s="322"/>
      <c r="C645" s="322"/>
      <c r="D645" s="322"/>
      <c r="E645" s="328"/>
      <c r="F645" s="329"/>
      <c r="G645" s="340"/>
      <c r="H645" s="326"/>
      <c r="I645" s="329"/>
      <c r="J645" s="324" t="s">
        <v>370</v>
      </c>
      <c r="K645" s="215"/>
      <c r="L645" s="216"/>
      <c r="M645" s="217"/>
      <c r="N645" s="227"/>
      <c r="O645" s="215"/>
      <c r="P645" s="379"/>
      <c r="Q645" s="379"/>
      <c r="R645" s="379"/>
      <c r="S645" s="379"/>
      <c r="T645" s="379"/>
      <c r="U645" s="379"/>
      <c r="V645" s="379"/>
      <c r="W645" s="379"/>
      <c r="X645" s="379"/>
      <c r="Y645" s="379"/>
      <c r="Z645" s="330"/>
      <c r="AA645" s="330"/>
      <c r="AB645" s="330"/>
      <c r="AC645" s="331"/>
    </row>
    <row r="646" spans="1:29" ht="17.25" customHeight="1">
      <c r="A646" s="333"/>
      <c r="B646" s="323"/>
      <c r="C646" s="323"/>
      <c r="D646" s="323"/>
      <c r="E646" s="328"/>
      <c r="F646" s="329"/>
      <c r="G646" s="340"/>
      <c r="H646" s="327"/>
      <c r="I646" s="329"/>
      <c r="J646" s="324"/>
      <c r="K646" s="215"/>
      <c r="L646" s="215"/>
      <c r="M646" s="227"/>
      <c r="N646" s="227"/>
      <c r="O646" s="215"/>
      <c r="P646" s="379"/>
      <c r="Q646" s="379"/>
      <c r="R646" s="379"/>
      <c r="S646" s="379"/>
      <c r="T646" s="379"/>
      <c r="U646" s="379"/>
      <c r="V646" s="379"/>
      <c r="W646" s="379"/>
      <c r="X646" s="379"/>
      <c r="Y646" s="379"/>
      <c r="Z646" s="330"/>
      <c r="AA646" s="330"/>
      <c r="AB646" s="330"/>
      <c r="AC646" s="331"/>
    </row>
    <row r="647" spans="1:29" ht="17.25" customHeight="1">
      <c r="A647" s="333">
        <v>33600000</v>
      </c>
      <c r="B647" s="321" t="s">
        <v>554</v>
      </c>
      <c r="C647" s="321" t="s">
        <v>490</v>
      </c>
      <c r="D647" s="321" t="s">
        <v>1703</v>
      </c>
      <c r="E647" s="328" t="s">
        <v>1702</v>
      </c>
      <c r="F647" s="329" t="s">
        <v>1564</v>
      </c>
      <c r="G647" s="340">
        <v>853</v>
      </c>
      <c r="H647" s="325" t="s">
        <v>1698</v>
      </c>
      <c r="I647" s="329" t="s">
        <v>493</v>
      </c>
      <c r="J647" s="324" t="s">
        <v>281</v>
      </c>
      <c r="K647" s="215"/>
      <c r="L647" s="216"/>
      <c r="M647" s="217"/>
      <c r="N647" s="227"/>
      <c r="O647" s="215"/>
      <c r="P647" s="379">
        <f>SUM(M647:M648)</f>
        <v>0</v>
      </c>
      <c r="Q647" s="379">
        <f>SUM(N647:N648)</f>
        <v>0</v>
      </c>
      <c r="R647" s="379">
        <f>SUM(M649:M650)</f>
        <v>0</v>
      </c>
      <c r="S647" s="379">
        <f>SUM(N649:N650)</f>
        <v>0</v>
      </c>
      <c r="T647" s="379">
        <f>SUM(M651:M652)</f>
        <v>255.9</v>
      </c>
      <c r="U647" s="379">
        <f>SUM(N651:N652)</f>
        <v>255.9</v>
      </c>
      <c r="V647" s="379">
        <f>SUM(M653:M654)</f>
        <v>0</v>
      </c>
      <c r="W647" s="379">
        <f>SUM(N653:N654)</f>
        <v>0</v>
      </c>
      <c r="X647" s="379">
        <f>P647+R647+T647+V647</f>
        <v>255.9</v>
      </c>
      <c r="Y647" s="379">
        <f>Q647+S647+U647+W647</f>
        <v>255.9</v>
      </c>
      <c r="Z647" s="330">
        <f>G647-X647</f>
        <v>597.1</v>
      </c>
      <c r="AA647" s="330">
        <f>G647-Y647</f>
        <v>597.1</v>
      </c>
      <c r="AB647" s="330">
        <f>X647*100/G647</f>
        <v>30</v>
      </c>
      <c r="AC647" s="331"/>
    </row>
    <row r="648" spans="1:29" ht="17.25" customHeight="1">
      <c r="A648" s="333"/>
      <c r="B648" s="322"/>
      <c r="C648" s="322"/>
      <c r="D648" s="322"/>
      <c r="E648" s="328"/>
      <c r="F648" s="329"/>
      <c r="G648" s="340"/>
      <c r="H648" s="326"/>
      <c r="I648" s="329"/>
      <c r="J648" s="324"/>
      <c r="K648" s="215"/>
      <c r="L648" s="216"/>
      <c r="M648" s="217"/>
      <c r="N648" s="227"/>
      <c r="O648" s="215"/>
      <c r="P648" s="379"/>
      <c r="Q648" s="379"/>
      <c r="R648" s="379"/>
      <c r="S648" s="379"/>
      <c r="T648" s="379"/>
      <c r="U648" s="379"/>
      <c r="V648" s="379"/>
      <c r="W648" s="379"/>
      <c r="X648" s="379"/>
      <c r="Y648" s="379"/>
      <c r="Z648" s="330"/>
      <c r="AA648" s="330"/>
      <c r="AB648" s="330"/>
      <c r="AC648" s="331"/>
    </row>
    <row r="649" spans="1:29" ht="17.25" customHeight="1">
      <c r="A649" s="333"/>
      <c r="B649" s="322"/>
      <c r="C649" s="322"/>
      <c r="D649" s="322"/>
      <c r="E649" s="328"/>
      <c r="F649" s="329"/>
      <c r="G649" s="340"/>
      <c r="H649" s="326"/>
      <c r="I649" s="329"/>
      <c r="J649" s="324" t="s">
        <v>369</v>
      </c>
      <c r="K649" s="215"/>
      <c r="L649" s="216"/>
      <c r="M649" s="217"/>
      <c r="N649" s="217"/>
      <c r="O649" s="215"/>
      <c r="P649" s="379"/>
      <c r="Q649" s="379"/>
      <c r="R649" s="379"/>
      <c r="S649" s="379"/>
      <c r="T649" s="379"/>
      <c r="U649" s="379"/>
      <c r="V649" s="379"/>
      <c r="W649" s="379"/>
      <c r="X649" s="379"/>
      <c r="Y649" s="379"/>
      <c r="Z649" s="330"/>
      <c r="AA649" s="330"/>
      <c r="AB649" s="330"/>
      <c r="AC649" s="331"/>
    </row>
    <row r="650" spans="1:29" ht="17.25" customHeight="1">
      <c r="A650" s="333"/>
      <c r="B650" s="322"/>
      <c r="C650" s="322"/>
      <c r="D650" s="322"/>
      <c r="E650" s="328"/>
      <c r="F650" s="329"/>
      <c r="G650" s="340"/>
      <c r="H650" s="326"/>
      <c r="I650" s="329"/>
      <c r="J650" s="324"/>
      <c r="K650" s="215"/>
      <c r="L650" s="216"/>
      <c r="M650" s="217"/>
      <c r="N650" s="217"/>
      <c r="O650" s="215"/>
      <c r="P650" s="379"/>
      <c r="Q650" s="379"/>
      <c r="R650" s="379"/>
      <c r="S650" s="379"/>
      <c r="T650" s="379"/>
      <c r="U650" s="379"/>
      <c r="V650" s="379"/>
      <c r="W650" s="379"/>
      <c r="X650" s="379"/>
      <c r="Y650" s="379"/>
      <c r="Z650" s="330"/>
      <c r="AA650" s="330"/>
      <c r="AB650" s="330"/>
      <c r="AC650" s="331"/>
    </row>
    <row r="651" spans="1:29" ht="17.25" customHeight="1">
      <c r="A651" s="333"/>
      <c r="B651" s="322"/>
      <c r="C651" s="322"/>
      <c r="D651" s="322"/>
      <c r="E651" s="328"/>
      <c r="F651" s="329"/>
      <c r="G651" s="340"/>
      <c r="H651" s="326"/>
      <c r="I651" s="329"/>
      <c r="J651" s="324" t="s">
        <v>289</v>
      </c>
      <c r="K651" s="215" t="s">
        <v>1713</v>
      </c>
      <c r="L651" s="216" t="s">
        <v>1663</v>
      </c>
      <c r="M651" s="217">
        <v>255.9</v>
      </c>
      <c r="N651" s="227">
        <v>255.9</v>
      </c>
      <c r="O651" s="215" t="s">
        <v>1671</v>
      </c>
      <c r="P651" s="379"/>
      <c r="Q651" s="379"/>
      <c r="R651" s="379"/>
      <c r="S651" s="379"/>
      <c r="T651" s="379"/>
      <c r="U651" s="379"/>
      <c r="V651" s="379"/>
      <c r="W651" s="379"/>
      <c r="X651" s="379"/>
      <c r="Y651" s="379"/>
      <c r="Z651" s="330"/>
      <c r="AA651" s="330"/>
      <c r="AB651" s="330"/>
      <c r="AC651" s="331"/>
    </row>
    <row r="652" spans="1:29" ht="17.25" customHeight="1">
      <c r="A652" s="333"/>
      <c r="B652" s="322"/>
      <c r="C652" s="322"/>
      <c r="D652" s="322"/>
      <c r="E652" s="328"/>
      <c r="F652" s="329"/>
      <c r="G652" s="340"/>
      <c r="H652" s="326"/>
      <c r="I652" s="329"/>
      <c r="J652" s="324"/>
      <c r="K652" s="215"/>
      <c r="L652" s="216"/>
      <c r="M652" s="217"/>
      <c r="N652" s="217"/>
      <c r="O652" s="215"/>
      <c r="P652" s="379"/>
      <c r="Q652" s="379"/>
      <c r="R652" s="379"/>
      <c r="S652" s="379"/>
      <c r="T652" s="379"/>
      <c r="U652" s="379"/>
      <c r="V652" s="379"/>
      <c r="W652" s="379"/>
      <c r="X652" s="379"/>
      <c r="Y652" s="379"/>
      <c r="Z652" s="330"/>
      <c r="AA652" s="330"/>
      <c r="AB652" s="330"/>
      <c r="AC652" s="331"/>
    </row>
    <row r="653" spans="1:29" ht="17.25" customHeight="1">
      <c r="A653" s="333"/>
      <c r="B653" s="322"/>
      <c r="C653" s="322"/>
      <c r="D653" s="322"/>
      <c r="E653" s="328"/>
      <c r="F653" s="329"/>
      <c r="G653" s="340"/>
      <c r="H653" s="326"/>
      <c r="I653" s="329"/>
      <c r="J653" s="324" t="s">
        <v>370</v>
      </c>
      <c r="K653" s="215"/>
      <c r="L653" s="216"/>
      <c r="M653" s="217"/>
      <c r="N653" s="227"/>
      <c r="O653" s="215"/>
      <c r="P653" s="379"/>
      <c r="Q653" s="379"/>
      <c r="R653" s="379"/>
      <c r="S653" s="379"/>
      <c r="T653" s="379"/>
      <c r="U653" s="379"/>
      <c r="V653" s="379"/>
      <c r="W653" s="379"/>
      <c r="X653" s="379"/>
      <c r="Y653" s="379"/>
      <c r="Z653" s="330"/>
      <c r="AA653" s="330"/>
      <c r="AB653" s="330"/>
      <c r="AC653" s="331"/>
    </row>
    <row r="654" spans="1:29" ht="17.25" customHeight="1">
      <c r="A654" s="333"/>
      <c r="B654" s="323"/>
      <c r="C654" s="323"/>
      <c r="D654" s="323"/>
      <c r="E654" s="328"/>
      <c r="F654" s="329"/>
      <c r="G654" s="340"/>
      <c r="H654" s="327"/>
      <c r="I654" s="329"/>
      <c r="J654" s="324"/>
      <c r="K654" s="215"/>
      <c r="L654" s="215"/>
      <c r="M654" s="227"/>
      <c r="N654" s="227"/>
      <c r="O654" s="215"/>
      <c r="P654" s="379"/>
      <c r="Q654" s="379"/>
      <c r="R654" s="379"/>
      <c r="S654" s="379"/>
      <c r="T654" s="379"/>
      <c r="U654" s="379"/>
      <c r="V654" s="379"/>
      <c r="W654" s="379"/>
      <c r="X654" s="379"/>
      <c r="Y654" s="379"/>
      <c r="Z654" s="330"/>
      <c r="AA654" s="330"/>
      <c r="AB654" s="330"/>
      <c r="AC654" s="331"/>
    </row>
    <row r="655" spans="1:29" ht="17.25" customHeight="1">
      <c r="A655" s="333">
        <v>33600000</v>
      </c>
      <c r="B655" s="321" t="s">
        <v>554</v>
      </c>
      <c r="C655" s="321" t="s">
        <v>490</v>
      </c>
      <c r="D655" s="321" t="s">
        <v>1705</v>
      </c>
      <c r="E655" s="328" t="s">
        <v>1704</v>
      </c>
      <c r="F655" s="329" t="s">
        <v>1609</v>
      </c>
      <c r="G655" s="340">
        <v>3594</v>
      </c>
      <c r="H655" s="325" t="s">
        <v>1698</v>
      </c>
      <c r="I655" s="329" t="s">
        <v>493</v>
      </c>
      <c r="J655" s="324" t="s">
        <v>281</v>
      </c>
      <c r="K655" s="215"/>
      <c r="L655" s="216"/>
      <c r="M655" s="217"/>
      <c r="N655" s="227"/>
      <c r="O655" s="215"/>
      <c r="P655" s="379">
        <f>SUM(M655:M656)</f>
        <v>0</v>
      </c>
      <c r="Q655" s="379">
        <f>SUM(N655:N656)</f>
        <v>0</v>
      </c>
      <c r="R655" s="379">
        <f>SUM(M657:M658)</f>
        <v>0</v>
      </c>
      <c r="S655" s="379">
        <f>SUM(N657:N658)</f>
        <v>0</v>
      </c>
      <c r="T655" s="379">
        <f>SUM(M659:M660)</f>
        <v>599</v>
      </c>
      <c r="U655" s="379">
        <f>SUM(N659:N660)</f>
        <v>599</v>
      </c>
      <c r="V655" s="379">
        <f>SUM(M661:M662)</f>
        <v>0</v>
      </c>
      <c r="W655" s="379">
        <f>SUM(N661:N662)</f>
        <v>0</v>
      </c>
      <c r="X655" s="379">
        <f>P655+R655+T655+V655</f>
        <v>599</v>
      </c>
      <c r="Y655" s="379">
        <f>Q655+S655+U655+W655</f>
        <v>599</v>
      </c>
      <c r="Z655" s="330">
        <f>G655-X655</f>
        <v>2995</v>
      </c>
      <c r="AA655" s="330">
        <f>G655-Y655</f>
        <v>2995</v>
      </c>
      <c r="AB655" s="330">
        <f>X655*100/G655</f>
        <v>16.666666666666668</v>
      </c>
      <c r="AC655" s="331"/>
    </row>
    <row r="656" spans="1:29" ht="17.25" customHeight="1">
      <c r="A656" s="333"/>
      <c r="B656" s="322"/>
      <c r="C656" s="322"/>
      <c r="D656" s="322"/>
      <c r="E656" s="328"/>
      <c r="F656" s="329"/>
      <c r="G656" s="340"/>
      <c r="H656" s="326"/>
      <c r="I656" s="329"/>
      <c r="J656" s="324"/>
      <c r="K656" s="215"/>
      <c r="L656" s="216"/>
      <c r="M656" s="217"/>
      <c r="N656" s="227"/>
      <c r="O656" s="215"/>
      <c r="P656" s="379"/>
      <c r="Q656" s="379"/>
      <c r="R656" s="379"/>
      <c r="S656" s="379"/>
      <c r="T656" s="379"/>
      <c r="U656" s="379"/>
      <c r="V656" s="379"/>
      <c r="W656" s="379"/>
      <c r="X656" s="379"/>
      <c r="Y656" s="379"/>
      <c r="Z656" s="330"/>
      <c r="AA656" s="330"/>
      <c r="AB656" s="330"/>
      <c r="AC656" s="331"/>
    </row>
    <row r="657" spans="1:29" ht="17.25" customHeight="1">
      <c r="A657" s="333"/>
      <c r="B657" s="322"/>
      <c r="C657" s="322"/>
      <c r="D657" s="322"/>
      <c r="E657" s="328"/>
      <c r="F657" s="329"/>
      <c r="G657" s="340"/>
      <c r="H657" s="326"/>
      <c r="I657" s="329"/>
      <c r="J657" s="324" t="s">
        <v>369</v>
      </c>
      <c r="K657" s="215"/>
      <c r="L657" s="216"/>
      <c r="M657" s="217"/>
      <c r="N657" s="217"/>
      <c r="O657" s="215"/>
      <c r="P657" s="379"/>
      <c r="Q657" s="379"/>
      <c r="R657" s="379"/>
      <c r="S657" s="379"/>
      <c r="T657" s="379"/>
      <c r="U657" s="379"/>
      <c r="V657" s="379"/>
      <c r="W657" s="379"/>
      <c r="X657" s="379"/>
      <c r="Y657" s="379"/>
      <c r="Z657" s="330"/>
      <c r="AA657" s="330"/>
      <c r="AB657" s="330"/>
      <c r="AC657" s="331"/>
    </row>
    <row r="658" spans="1:29" ht="17.25" customHeight="1">
      <c r="A658" s="333"/>
      <c r="B658" s="322"/>
      <c r="C658" s="322"/>
      <c r="D658" s="322"/>
      <c r="E658" s="328"/>
      <c r="F658" s="329"/>
      <c r="G658" s="340"/>
      <c r="H658" s="326"/>
      <c r="I658" s="329"/>
      <c r="J658" s="324"/>
      <c r="K658" s="215"/>
      <c r="L658" s="216"/>
      <c r="M658" s="217"/>
      <c r="N658" s="217"/>
      <c r="O658" s="215"/>
      <c r="P658" s="379"/>
      <c r="Q658" s="379"/>
      <c r="R658" s="379"/>
      <c r="S658" s="379"/>
      <c r="T658" s="379"/>
      <c r="U658" s="379"/>
      <c r="V658" s="379"/>
      <c r="W658" s="379"/>
      <c r="X658" s="379"/>
      <c r="Y658" s="379"/>
      <c r="Z658" s="330"/>
      <c r="AA658" s="330"/>
      <c r="AB658" s="330"/>
      <c r="AC658" s="331"/>
    </row>
    <row r="659" spans="1:29" ht="17.25" customHeight="1">
      <c r="A659" s="333"/>
      <c r="B659" s="322"/>
      <c r="C659" s="322"/>
      <c r="D659" s="322"/>
      <c r="E659" s="328"/>
      <c r="F659" s="329"/>
      <c r="G659" s="340"/>
      <c r="H659" s="326"/>
      <c r="I659" s="329"/>
      <c r="J659" s="324" t="s">
        <v>289</v>
      </c>
      <c r="K659" s="215" t="s">
        <v>1718</v>
      </c>
      <c r="L659" s="216" t="s">
        <v>1670</v>
      </c>
      <c r="M659" s="217">
        <v>599</v>
      </c>
      <c r="N659" s="227">
        <v>599</v>
      </c>
      <c r="O659" s="215" t="s">
        <v>1689</v>
      </c>
      <c r="P659" s="379"/>
      <c r="Q659" s="379"/>
      <c r="R659" s="379"/>
      <c r="S659" s="379"/>
      <c r="T659" s="379"/>
      <c r="U659" s="379"/>
      <c r="V659" s="379"/>
      <c r="W659" s="379"/>
      <c r="X659" s="379"/>
      <c r="Y659" s="379"/>
      <c r="Z659" s="330"/>
      <c r="AA659" s="330"/>
      <c r="AB659" s="330"/>
      <c r="AC659" s="331"/>
    </row>
    <row r="660" spans="1:29" ht="17.25" customHeight="1">
      <c r="A660" s="333"/>
      <c r="B660" s="322"/>
      <c r="C660" s="322"/>
      <c r="D660" s="322"/>
      <c r="E660" s="328"/>
      <c r="F660" s="329"/>
      <c r="G660" s="340"/>
      <c r="H660" s="326"/>
      <c r="I660" s="329"/>
      <c r="J660" s="324"/>
      <c r="K660" s="215"/>
      <c r="L660" s="216"/>
      <c r="M660" s="217"/>
      <c r="N660" s="217"/>
      <c r="O660" s="215"/>
      <c r="P660" s="379"/>
      <c r="Q660" s="379"/>
      <c r="R660" s="379"/>
      <c r="S660" s="379"/>
      <c r="T660" s="379"/>
      <c r="U660" s="379"/>
      <c r="V660" s="379"/>
      <c r="W660" s="379"/>
      <c r="X660" s="379"/>
      <c r="Y660" s="379"/>
      <c r="Z660" s="330"/>
      <c r="AA660" s="330"/>
      <c r="AB660" s="330"/>
      <c r="AC660" s="331"/>
    </row>
    <row r="661" spans="1:29" ht="17.25" customHeight="1">
      <c r="A661" s="333"/>
      <c r="B661" s="322"/>
      <c r="C661" s="322"/>
      <c r="D661" s="322"/>
      <c r="E661" s="328"/>
      <c r="F661" s="329"/>
      <c r="G661" s="340"/>
      <c r="H661" s="326"/>
      <c r="I661" s="329"/>
      <c r="J661" s="324" t="s">
        <v>370</v>
      </c>
      <c r="K661" s="215"/>
      <c r="L661" s="216"/>
      <c r="M661" s="217"/>
      <c r="N661" s="227"/>
      <c r="O661" s="215"/>
      <c r="P661" s="379"/>
      <c r="Q661" s="379"/>
      <c r="R661" s="379"/>
      <c r="S661" s="379"/>
      <c r="T661" s="379"/>
      <c r="U661" s="379"/>
      <c r="V661" s="379"/>
      <c r="W661" s="379"/>
      <c r="X661" s="379"/>
      <c r="Y661" s="379"/>
      <c r="Z661" s="330"/>
      <c r="AA661" s="330"/>
      <c r="AB661" s="330"/>
      <c r="AC661" s="331"/>
    </row>
    <row r="662" spans="1:29" ht="17.25" customHeight="1">
      <c r="A662" s="333"/>
      <c r="B662" s="323"/>
      <c r="C662" s="323"/>
      <c r="D662" s="323"/>
      <c r="E662" s="328"/>
      <c r="F662" s="329"/>
      <c r="G662" s="340"/>
      <c r="H662" s="327"/>
      <c r="I662" s="329"/>
      <c r="J662" s="324"/>
      <c r="K662" s="215"/>
      <c r="L662" s="215"/>
      <c r="M662" s="227"/>
      <c r="N662" s="227"/>
      <c r="O662" s="215"/>
      <c r="P662" s="379"/>
      <c r="Q662" s="379"/>
      <c r="R662" s="379"/>
      <c r="S662" s="379"/>
      <c r="T662" s="379"/>
      <c r="U662" s="379"/>
      <c r="V662" s="379"/>
      <c r="W662" s="379"/>
      <c r="X662" s="379"/>
      <c r="Y662" s="379"/>
      <c r="Z662" s="330"/>
      <c r="AA662" s="330"/>
      <c r="AB662" s="330"/>
      <c r="AC662" s="331"/>
    </row>
    <row r="663" spans="1:29" ht="17.25" customHeight="1">
      <c r="A663" s="333">
        <v>33600000</v>
      </c>
      <c r="B663" s="321" t="s">
        <v>554</v>
      </c>
      <c r="C663" s="321" t="s">
        <v>490</v>
      </c>
      <c r="D663" s="321" t="s">
        <v>1697</v>
      </c>
      <c r="E663" s="328" t="s">
        <v>1706</v>
      </c>
      <c r="F663" s="329" t="s">
        <v>1609</v>
      </c>
      <c r="G663" s="340">
        <v>34.200000000000003</v>
      </c>
      <c r="H663" s="325" t="s">
        <v>1698</v>
      </c>
      <c r="I663" s="329" t="s">
        <v>493</v>
      </c>
      <c r="J663" s="324" t="s">
        <v>281</v>
      </c>
      <c r="K663" s="215"/>
      <c r="L663" s="216"/>
      <c r="M663" s="217"/>
      <c r="N663" s="227"/>
      <c r="O663" s="215"/>
      <c r="P663" s="379">
        <f>SUM(M663:M664)</f>
        <v>0</v>
      </c>
      <c r="Q663" s="379">
        <f>SUM(N663:N664)</f>
        <v>0</v>
      </c>
      <c r="R663" s="379">
        <f>SUM(M665:M666)</f>
        <v>0</v>
      </c>
      <c r="S663" s="379">
        <f>SUM(N665:N666)</f>
        <v>0</v>
      </c>
      <c r="T663" s="379">
        <f>SUM(M667:M669)</f>
        <v>34.200000000000003</v>
      </c>
      <c r="U663" s="379">
        <f>SUM(N667:N669)</f>
        <v>34.200000000000003</v>
      </c>
      <c r="V663" s="379">
        <f>SUM(M670:M671)</f>
        <v>0</v>
      </c>
      <c r="W663" s="379">
        <f>SUM(N670:N671)</f>
        <v>0</v>
      </c>
      <c r="X663" s="379">
        <f>P663+R663+T663+V663</f>
        <v>34.200000000000003</v>
      </c>
      <c r="Y663" s="379">
        <f>Q663+S663+U663+W663</f>
        <v>34.200000000000003</v>
      </c>
      <c r="Z663" s="330">
        <f>G663-X663</f>
        <v>0</v>
      </c>
      <c r="AA663" s="330">
        <f>G663-Y663</f>
        <v>0</v>
      </c>
      <c r="AB663" s="330">
        <f>X663*100/G663</f>
        <v>100</v>
      </c>
      <c r="AC663" s="331"/>
    </row>
    <row r="664" spans="1:29" ht="17.25" customHeight="1">
      <c r="A664" s="333"/>
      <c r="B664" s="322"/>
      <c r="C664" s="322"/>
      <c r="D664" s="322"/>
      <c r="E664" s="328"/>
      <c r="F664" s="329"/>
      <c r="G664" s="340"/>
      <c r="H664" s="326"/>
      <c r="I664" s="329"/>
      <c r="J664" s="324"/>
      <c r="K664" s="215"/>
      <c r="L664" s="216"/>
      <c r="M664" s="217"/>
      <c r="N664" s="227"/>
      <c r="O664" s="215"/>
      <c r="P664" s="379"/>
      <c r="Q664" s="379"/>
      <c r="R664" s="379"/>
      <c r="S664" s="379"/>
      <c r="T664" s="379"/>
      <c r="U664" s="379"/>
      <c r="V664" s="379"/>
      <c r="W664" s="379"/>
      <c r="X664" s="379"/>
      <c r="Y664" s="379"/>
      <c r="Z664" s="330"/>
      <c r="AA664" s="330"/>
      <c r="AB664" s="330"/>
      <c r="AC664" s="331"/>
    </row>
    <row r="665" spans="1:29" ht="17.25" customHeight="1">
      <c r="A665" s="333"/>
      <c r="B665" s="322"/>
      <c r="C665" s="322"/>
      <c r="D665" s="322"/>
      <c r="E665" s="328"/>
      <c r="F665" s="329"/>
      <c r="G665" s="340"/>
      <c r="H665" s="326"/>
      <c r="I665" s="329"/>
      <c r="J665" s="324" t="s">
        <v>369</v>
      </c>
      <c r="K665" s="215"/>
      <c r="L665" s="216"/>
      <c r="M665" s="217"/>
      <c r="N665" s="217"/>
      <c r="O665" s="215"/>
      <c r="P665" s="379"/>
      <c r="Q665" s="379"/>
      <c r="R665" s="379"/>
      <c r="S665" s="379"/>
      <c r="T665" s="379"/>
      <c r="U665" s="379"/>
      <c r="V665" s="379"/>
      <c r="W665" s="379"/>
      <c r="X665" s="379"/>
      <c r="Y665" s="379"/>
      <c r="Z665" s="330"/>
      <c r="AA665" s="330"/>
      <c r="AB665" s="330"/>
      <c r="AC665" s="331"/>
    </row>
    <row r="666" spans="1:29" ht="17.25" customHeight="1">
      <c r="A666" s="333"/>
      <c r="B666" s="322"/>
      <c r="C666" s="322"/>
      <c r="D666" s="322"/>
      <c r="E666" s="328"/>
      <c r="F666" s="329"/>
      <c r="G666" s="340"/>
      <c r="H666" s="326"/>
      <c r="I666" s="329"/>
      <c r="J666" s="324"/>
      <c r="K666" s="215"/>
      <c r="L666" s="216"/>
      <c r="M666" s="217"/>
      <c r="N666" s="217"/>
      <c r="O666" s="215"/>
      <c r="P666" s="379"/>
      <c r="Q666" s="379"/>
      <c r="R666" s="379"/>
      <c r="S666" s="379"/>
      <c r="T666" s="379"/>
      <c r="U666" s="379"/>
      <c r="V666" s="379"/>
      <c r="W666" s="379"/>
      <c r="X666" s="379"/>
      <c r="Y666" s="379"/>
      <c r="Z666" s="330"/>
      <c r="AA666" s="330"/>
      <c r="AB666" s="330"/>
      <c r="AC666" s="331"/>
    </row>
    <row r="667" spans="1:29" ht="17.25" customHeight="1">
      <c r="A667" s="333"/>
      <c r="B667" s="322"/>
      <c r="C667" s="322"/>
      <c r="D667" s="322"/>
      <c r="E667" s="328"/>
      <c r="F667" s="329"/>
      <c r="G667" s="340"/>
      <c r="H667" s="326"/>
      <c r="I667" s="329"/>
      <c r="J667" s="324" t="s">
        <v>289</v>
      </c>
      <c r="K667" s="215" t="s">
        <v>1719</v>
      </c>
      <c r="L667" s="216" t="s">
        <v>1670</v>
      </c>
      <c r="M667" s="217">
        <v>11.4</v>
      </c>
      <c r="N667" s="227">
        <v>11.4</v>
      </c>
      <c r="O667" s="215" t="s">
        <v>1689</v>
      </c>
      <c r="P667" s="379"/>
      <c r="Q667" s="379"/>
      <c r="R667" s="379"/>
      <c r="S667" s="379"/>
      <c r="T667" s="379"/>
      <c r="U667" s="379"/>
      <c r="V667" s="379"/>
      <c r="W667" s="379"/>
      <c r="X667" s="379"/>
      <c r="Y667" s="379"/>
      <c r="Z667" s="330"/>
      <c r="AA667" s="330"/>
      <c r="AB667" s="330"/>
      <c r="AC667" s="331"/>
    </row>
    <row r="668" spans="1:29" ht="17.25" customHeight="1">
      <c r="A668" s="333"/>
      <c r="B668" s="322"/>
      <c r="C668" s="322"/>
      <c r="D668" s="322"/>
      <c r="E668" s="328"/>
      <c r="F668" s="329"/>
      <c r="G668" s="340"/>
      <c r="H668" s="326"/>
      <c r="I668" s="329"/>
      <c r="J668" s="324"/>
      <c r="K668" s="215" t="s">
        <v>2028</v>
      </c>
      <c r="L668" s="216" t="s">
        <v>1915</v>
      </c>
      <c r="M668" s="217">
        <v>11.4</v>
      </c>
      <c r="N668" s="227">
        <v>11.4</v>
      </c>
      <c r="O668" s="215" t="s">
        <v>1984</v>
      </c>
      <c r="P668" s="379"/>
      <c r="Q668" s="379"/>
      <c r="R668" s="379"/>
      <c r="S668" s="379"/>
      <c r="T668" s="379"/>
      <c r="U668" s="379"/>
      <c r="V668" s="379"/>
      <c r="W668" s="379"/>
      <c r="X668" s="379"/>
      <c r="Y668" s="379"/>
      <c r="Z668" s="330"/>
      <c r="AA668" s="330"/>
      <c r="AB668" s="330"/>
      <c r="AC668" s="331"/>
    </row>
    <row r="669" spans="1:29" ht="17.25" customHeight="1">
      <c r="A669" s="333"/>
      <c r="B669" s="322"/>
      <c r="C669" s="322"/>
      <c r="D669" s="322"/>
      <c r="E669" s="328"/>
      <c r="F669" s="329"/>
      <c r="G669" s="340"/>
      <c r="H669" s="326"/>
      <c r="I669" s="329"/>
      <c r="J669" s="324"/>
      <c r="K669" s="215" t="s">
        <v>1908</v>
      </c>
      <c r="L669" s="216" t="s">
        <v>1899</v>
      </c>
      <c r="M669" s="217">
        <v>11.4</v>
      </c>
      <c r="N669" s="217">
        <v>11.4</v>
      </c>
      <c r="O669" s="215" t="s">
        <v>1905</v>
      </c>
      <c r="P669" s="379"/>
      <c r="Q669" s="379"/>
      <c r="R669" s="379"/>
      <c r="S669" s="379"/>
      <c r="T669" s="379"/>
      <c r="U669" s="379"/>
      <c r="V669" s="379"/>
      <c r="W669" s="379"/>
      <c r="X669" s="379"/>
      <c r="Y669" s="379"/>
      <c r="Z669" s="330"/>
      <c r="AA669" s="330"/>
      <c r="AB669" s="330"/>
      <c r="AC669" s="331"/>
    </row>
    <row r="670" spans="1:29" ht="17.25" customHeight="1">
      <c r="A670" s="333"/>
      <c r="B670" s="322"/>
      <c r="C670" s="322"/>
      <c r="D670" s="322"/>
      <c r="E670" s="328"/>
      <c r="F670" s="329"/>
      <c r="G670" s="340"/>
      <c r="H670" s="326"/>
      <c r="I670" s="329"/>
      <c r="J670" s="324" t="s">
        <v>370</v>
      </c>
      <c r="K670" s="215"/>
      <c r="L670" s="216"/>
      <c r="M670" s="217"/>
      <c r="N670" s="227"/>
      <c r="O670" s="215"/>
      <c r="P670" s="379"/>
      <c r="Q670" s="379"/>
      <c r="R670" s="379"/>
      <c r="S670" s="379"/>
      <c r="T670" s="379"/>
      <c r="U670" s="379"/>
      <c r="V670" s="379"/>
      <c r="W670" s="379"/>
      <c r="X670" s="379"/>
      <c r="Y670" s="379"/>
      <c r="Z670" s="330"/>
      <c r="AA670" s="330"/>
      <c r="AB670" s="330"/>
      <c r="AC670" s="331"/>
    </row>
    <row r="671" spans="1:29" ht="17.25" customHeight="1">
      <c r="A671" s="333"/>
      <c r="B671" s="323"/>
      <c r="C671" s="323"/>
      <c r="D671" s="323"/>
      <c r="E671" s="328"/>
      <c r="F671" s="329"/>
      <c r="G671" s="340"/>
      <c r="H671" s="327"/>
      <c r="I671" s="329"/>
      <c r="J671" s="324"/>
      <c r="K671" s="215"/>
      <c r="L671" s="215"/>
      <c r="M671" s="227"/>
      <c r="N671" s="227"/>
      <c r="O671" s="215"/>
      <c r="P671" s="379"/>
      <c r="Q671" s="379"/>
      <c r="R671" s="379"/>
      <c r="S671" s="379"/>
      <c r="T671" s="379"/>
      <c r="U671" s="379"/>
      <c r="V671" s="379"/>
      <c r="W671" s="379"/>
      <c r="X671" s="379"/>
      <c r="Y671" s="379"/>
      <c r="Z671" s="330"/>
      <c r="AA671" s="330"/>
      <c r="AB671" s="330"/>
      <c r="AC671" s="331"/>
    </row>
    <row r="672" spans="1:29" ht="17.25" customHeight="1">
      <c r="A672" s="333">
        <v>33600000</v>
      </c>
      <c r="B672" s="321" t="s">
        <v>554</v>
      </c>
      <c r="C672" s="321" t="s">
        <v>490</v>
      </c>
      <c r="D672" s="321" t="s">
        <v>1708</v>
      </c>
      <c r="E672" s="328" t="s">
        <v>1707</v>
      </c>
      <c r="F672" s="329" t="s">
        <v>1609</v>
      </c>
      <c r="G672" s="340">
        <v>900</v>
      </c>
      <c r="H672" s="325" t="s">
        <v>555</v>
      </c>
      <c r="I672" s="329" t="s">
        <v>493</v>
      </c>
      <c r="J672" s="324" t="s">
        <v>281</v>
      </c>
      <c r="K672" s="215"/>
      <c r="L672" s="216"/>
      <c r="M672" s="217"/>
      <c r="N672" s="227"/>
      <c r="O672" s="215"/>
      <c r="P672" s="379">
        <f>SUM(M672:M673)</f>
        <v>0</v>
      </c>
      <c r="Q672" s="379">
        <f>SUM(N672:N673)</f>
        <v>0</v>
      </c>
      <c r="R672" s="379">
        <f>SUM(M674:M675)</f>
        <v>0</v>
      </c>
      <c r="S672" s="379">
        <f>SUM(N674:N675)</f>
        <v>0</v>
      </c>
      <c r="T672" s="379">
        <f>SUM(M676:M677)</f>
        <v>180</v>
      </c>
      <c r="U672" s="379">
        <f>SUM(N676:N677)</f>
        <v>180</v>
      </c>
      <c r="V672" s="379">
        <f>SUM(M678:M679)</f>
        <v>0</v>
      </c>
      <c r="W672" s="379">
        <f>SUM(N678:N679)</f>
        <v>0</v>
      </c>
      <c r="X672" s="379">
        <f>P672+R672+T672+V672</f>
        <v>180</v>
      </c>
      <c r="Y672" s="379">
        <f>Q672+S672+U672+W672</f>
        <v>180</v>
      </c>
      <c r="Z672" s="330">
        <f>G672-X672</f>
        <v>720</v>
      </c>
      <c r="AA672" s="330">
        <f>G672-Y672</f>
        <v>720</v>
      </c>
      <c r="AB672" s="330">
        <f>X672*100/G672</f>
        <v>20</v>
      </c>
      <c r="AC672" s="331"/>
    </row>
    <row r="673" spans="1:29" ht="17.25" customHeight="1">
      <c r="A673" s="333"/>
      <c r="B673" s="322"/>
      <c r="C673" s="322"/>
      <c r="D673" s="322"/>
      <c r="E673" s="328"/>
      <c r="F673" s="329"/>
      <c r="G673" s="340"/>
      <c r="H673" s="326"/>
      <c r="I673" s="329"/>
      <c r="J673" s="324"/>
      <c r="K673" s="215"/>
      <c r="L673" s="216"/>
      <c r="M673" s="217"/>
      <c r="N673" s="227"/>
      <c r="O673" s="215"/>
      <c r="P673" s="379"/>
      <c r="Q673" s="379"/>
      <c r="R673" s="379"/>
      <c r="S673" s="379"/>
      <c r="T673" s="379"/>
      <c r="U673" s="379"/>
      <c r="V673" s="379"/>
      <c r="W673" s="379"/>
      <c r="X673" s="379"/>
      <c r="Y673" s="379"/>
      <c r="Z673" s="330"/>
      <c r="AA673" s="330"/>
      <c r="AB673" s="330"/>
      <c r="AC673" s="331"/>
    </row>
    <row r="674" spans="1:29" ht="17.25" customHeight="1">
      <c r="A674" s="333"/>
      <c r="B674" s="322"/>
      <c r="C674" s="322"/>
      <c r="D674" s="322"/>
      <c r="E674" s="328"/>
      <c r="F674" s="329"/>
      <c r="G674" s="340"/>
      <c r="H674" s="326"/>
      <c r="I674" s="329"/>
      <c r="J674" s="324" t="s">
        <v>369</v>
      </c>
      <c r="K674" s="215"/>
      <c r="L674" s="216"/>
      <c r="M674" s="217"/>
      <c r="N674" s="217"/>
      <c r="O674" s="215"/>
      <c r="P674" s="379"/>
      <c r="Q674" s="379"/>
      <c r="R674" s="379"/>
      <c r="S674" s="379"/>
      <c r="T674" s="379"/>
      <c r="U674" s="379"/>
      <c r="V674" s="379"/>
      <c r="W674" s="379"/>
      <c r="X674" s="379"/>
      <c r="Y674" s="379"/>
      <c r="Z674" s="330"/>
      <c r="AA674" s="330"/>
      <c r="AB674" s="330"/>
      <c r="AC674" s="331"/>
    </row>
    <row r="675" spans="1:29" ht="17.25" customHeight="1">
      <c r="A675" s="333"/>
      <c r="B675" s="322"/>
      <c r="C675" s="322"/>
      <c r="D675" s="322"/>
      <c r="E675" s="328"/>
      <c r="F675" s="329"/>
      <c r="G675" s="340"/>
      <c r="H675" s="326"/>
      <c r="I675" s="329"/>
      <c r="J675" s="324"/>
      <c r="K675" s="215"/>
      <c r="L675" s="216"/>
      <c r="M675" s="217"/>
      <c r="N675" s="217"/>
      <c r="O675" s="215"/>
      <c r="P675" s="379"/>
      <c r="Q675" s="379"/>
      <c r="R675" s="379"/>
      <c r="S675" s="379"/>
      <c r="T675" s="379"/>
      <c r="U675" s="379"/>
      <c r="V675" s="379"/>
      <c r="W675" s="379"/>
      <c r="X675" s="379"/>
      <c r="Y675" s="379"/>
      <c r="Z675" s="330"/>
      <c r="AA675" s="330"/>
      <c r="AB675" s="330"/>
      <c r="AC675" s="331"/>
    </row>
    <row r="676" spans="1:29" ht="17.25" customHeight="1">
      <c r="A676" s="333"/>
      <c r="B676" s="322"/>
      <c r="C676" s="322"/>
      <c r="D676" s="322"/>
      <c r="E676" s="328"/>
      <c r="F676" s="329"/>
      <c r="G676" s="340"/>
      <c r="H676" s="326"/>
      <c r="I676" s="329"/>
      <c r="J676" s="324" t="s">
        <v>289</v>
      </c>
      <c r="K676" s="215" t="s">
        <v>1840</v>
      </c>
      <c r="L676" s="216" t="s">
        <v>1776</v>
      </c>
      <c r="M676" s="217">
        <v>72</v>
      </c>
      <c r="N676" s="227">
        <v>72</v>
      </c>
      <c r="O676" s="215" t="s">
        <v>1805</v>
      </c>
      <c r="P676" s="379"/>
      <c r="Q676" s="379"/>
      <c r="R676" s="379"/>
      <c r="S676" s="379"/>
      <c r="T676" s="379"/>
      <c r="U676" s="379"/>
      <c r="V676" s="379"/>
      <c r="W676" s="379"/>
      <c r="X676" s="379"/>
      <c r="Y676" s="379"/>
      <c r="Z676" s="330"/>
      <c r="AA676" s="330"/>
      <c r="AB676" s="330"/>
      <c r="AC676" s="331"/>
    </row>
    <row r="677" spans="1:29" ht="17.25" customHeight="1">
      <c r="A677" s="333"/>
      <c r="B677" s="322"/>
      <c r="C677" s="322"/>
      <c r="D677" s="322"/>
      <c r="E677" s="328"/>
      <c r="F677" s="329"/>
      <c r="G677" s="340"/>
      <c r="H677" s="326"/>
      <c r="I677" s="329"/>
      <c r="J677" s="324"/>
      <c r="K677" s="215" t="s">
        <v>1873</v>
      </c>
      <c r="L677" s="216" t="s">
        <v>1874</v>
      </c>
      <c r="M677" s="217">
        <v>108</v>
      </c>
      <c r="N677" s="217">
        <v>108</v>
      </c>
      <c r="O677" s="215" t="s">
        <v>1869</v>
      </c>
      <c r="P677" s="379"/>
      <c r="Q677" s="379"/>
      <c r="R677" s="379"/>
      <c r="S677" s="379"/>
      <c r="T677" s="379"/>
      <c r="U677" s="379"/>
      <c r="V677" s="379"/>
      <c r="W677" s="379"/>
      <c r="X677" s="379"/>
      <c r="Y677" s="379"/>
      <c r="Z677" s="330"/>
      <c r="AA677" s="330"/>
      <c r="AB677" s="330"/>
      <c r="AC677" s="331"/>
    </row>
    <row r="678" spans="1:29" ht="17.25" customHeight="1">
      <c r="A678" s="333"/>
      <c r="B678" s="322"/>
      <c r="C678" s="322"/>
      <c r="D678" s="322"/>
      <c r="E678" s="328"/>
      <c r="F678" s="329"/>
      <c r="G678" s="340"/>
      <c r="H678" s="326"/>
      <c r="I678" s="329"/>
      <c r="J678" s="324" t="s">
        <v>370</v>
      </c>
      <c r="K678" s="215"/>
      <c r="L678" s="216"/>
      <c r="M678" s="217"/>
      <c r="N678" s="227"/>
      <c r="O678" s="215"/>
      <c r="P678" s="379"/>
      <c r="Q678" s="379"/>
      <c r="R678" s="379"/>
      <c r="S678" s="379"/>
      <c r="T678" s="379"/>
      <c r="U678" s="379"/>
      <c r="V678" s="379"/>
      <c r="W678" s="379"/>
      <c r="X678" s="379"/>
      <c r="Y678" s="379"/>
      <c r="Z678" s="330"/>
      <c r="AA678" s="330"/>
      <c r="AB678" s="330"/>
      <c r="AC678" s="331"/>
    </row>
    <row r="679" spans="1:29" ht="17.25" customHeight="1">
      <c r="A679" s="333"/>
      <c r="B679" s="323"/>
      <c r="C679" s="323"/>
      <c r="D679" s="323"/>
      <c r="E679" s="328"/>
      <c r="F679" s="329"/>
      <c r="G679" s="340"/>
      <c r="H679" s="327"/>
      <c r="I679" s="329"/>
      <c r="J679" s="324"/>
      <c r="K679" s="215"/>
      <c r="L679" s="215"/>
      <c r="M679" s="227"/>
      <c r="N679" s="227"/>
      <c r="O679" s="215"/>
      <c r="P679" s="379"/>
      <c r="Q679" s="379"/>
      <c r="R679" s="379"/>
      <c r="S679" s="379"/>
      <c r="T679" s="379"/>
      <c r="U679" s="379"/>
      <c r="V679" s="379"/>
      <c r="W679" s="379"/>
      <c r="X679" s="379"/>
      <c r="Y679" s="379"/>
      <c r="Z679" s="330"/>
      <c r="AA679" s="330"/>
      <c r="AB679" s="330"/>
      <c r="AC679" s="331"/>
    </row>
    <row r="680" spans="1:29" ht="17.25" customHeight="1">
      <c r="A680" s="333">
        <v>33600000</v>
      </c>
      <c r="B680" s="321" t="s">
        <v>554</v>
      </c>
      <c r="C680" s="321" t="s">
        <v>490</v>
      </c>
      <c r="D680" s="321" t="s">
        <v>1710</v>
      </c>
      <c r="E680" s="328" t="s">
        <v>1709</v>
      </c>
      <c r="F680" s="329" t="s">
        <v>1609</v>
      </c>
      <c r="G680" s="340">
        <v>588.29999999999995</v>
      </c>
      <c r="H680" s="325" t="s">
        <v>555</v>
      </c>
      <c r="I680" s="329" t="s">
        <v>493</v>
      </c>
      <c r="J680" s="324" t="s">
        <v>281</v>
      </c>
      <c r="K680" s="215"/>
      <c r="L680" s="216"/>
      <c r="M680" s="217"/>
      <c r="N680" s="227"/>
      <c r="O680" s="215"/>
      <c r="P680" s="379">
        <f>SUM(M680:M681)</f>
        <v>0</v>
      </c>
      <c r="Q680" s="379">
        <f>SUM(N680:N681)</f>
        <v>0</v>
      </c>
      <c r="R680" s="379">
        <f>SUM(M682:M683)</f>
        <v>0</v>
      </c>
      <c r="S680" s="379">
        <f>SUM(N682:N683)</f>
        <v>0</v>
      </c>
      <c r="T680" s="379">
        <f>SUM(M684:M687)</f>
        <v>311.54000000000002</v>
      </c>
      <c r="U680" s="379">
        <f>SUM(N684:N687)</f>
        <v>311.54000000000002</v>
      </c>
      <c r="V680" s="379">
        <f>SUM(M688:M689)</f>
        <v>0</v>
      </c>
      <c r="W680" s="379">
        <f>SUM(N688:N689)</f>
        <v>0</v>
      </c>
      <c r="X680" s="379">
        <f>P680+R680+T680+V680</f>
        <v>311.54000000000002</v>
      </c>
      <c r="Y680" s="379">
        <f>Q680+S680+U680+W680</f>
        <v>311.54000000000002</v>
      </c>
      <c r="Z680" s="330">
        <f>G680-X680</f>
        <v>276.75999999999993</v>
      </c>
      <c r="AA680" s="330">
        <f>G680-Y680</f>
        <v>276.75999999999993</v>
      </c>
      <c r="AB680" s="330">
        <f>X680*100/G680</f>
        <v>52.955974842767304</v>
      </c>
      <c r="AC680" s="331"/>
    </row>
    <row r="681" spans="1:29" ht="17.25" customHeight="1">
      <c r="A681" s="333"/>
      <c r="B681" s="322"/>
      <c r="C681" s="322"/>
      <c r="D681" s="322"/>
      <c r="E681" s="328"/>
      <c r="F681" s="329"/>
      <c r="G681" s="340"/>
      <c r="H681" s="326"/>
      <c r="I681" s="329"/>
      <c r="J681" s="324"/>
      <c r="K681" s="215"/>
      <c r="L681" s="216"/>
      <c r="M681" s="217"/>
      <c r="N681" s="227"/>
      <c r="O681" s="215"/>
      <c r="P681" s="379"/>
      <c r="Q681" s="379"/>
      <c r="R681" s="379"/>
      <c r="S681" s="379"/>
      <c r="T681" s="379"/>
      <c r="U681" s="379"/>
      <c r="V681" s="379"/>
      <c r="W681" s="379"/>
      <c r="X681" s="379"/>
      <c r="Y681" s="379"/>
      <c r="Z681" s="330"/>
      <c r="AA681" s="330"/>
      <c r="AB681" s="330"/>
      <c r="AC681" s="331"/>
    </row>
    <row r="682" spans="1:29" ht="17.25" customHeight="1">
      <c r="A682" s="333"/>
      <c r="B682" s="322"/>
      <c r="C682" s="322"/>
      <c r="D682" s="322"/>
      <c r="E682" s="328"/>
      <c r="F682" s="329"/>
      <c r="G682" s="340"/>
      <c r="H682" s="326"/>
      <c r="I682" s="329"/>
      <c r="J682" s="324" t="s">
        <v>369</v>
      </c>
      <c r="K682" s="215"/>
      <c r="L682" s="216"/>
      <c r="M682" s="217"/>
      <c r="N682" s="217"/>
      <c r="O682" s="215"/>
      <c r="P682" s="379"/>
      <c r="Q682" s="379"/>
      <c r="R682" s="379"/>
      <c r="S682" s="379"/>
      <c r="T682" s="379"/>
      <c r="U682" s="379"/>
      <c r="V682" s="379"/>
      <c r="W682" s="379"/>
      <c r="X682" s="379"/>
      <c r="Y682" s="379"/>
      <c r="Z682" s="330"/>
      <c r="AA682" s="330"/>
      <c r="AB682" s="330"/>
      <c r="AC682" s="331"/>
    </row>
    <row r="683" spans="1:29" ht="17.25" customHeight="1">
      <c r="A683" s="333"/>
      <c r="B683" s="322"/>
      <c r="C683" s="322"/>
      <c r="D683" s="322"/>
      <c r="E683" s="328"/>
      <c r="F683" s="329"/>
      <c r="G683" s="340"/>
      <c r="H683" s="326"/>
      <c r="I683" s="329"/>
      <c r="J683" s="324"/>
      <c r="K683" s="215"/>
      <c r="L683" s="216"/>
      <c r="M683" s="217"/>
      <c r="N683" s="217"/>
      <c r="O683" s="215"/>
      <c r="P683" s="379"/>
      <c r="Q683" s="379"/>
      <c r="R683" s="379"/>
      <c r="S683" s="379"/>
      <c r="T683" s="379"/>
      <c r="U683" s="379"/>
      <c r="V683" s="379"/>
      <c r="W683" s="379"/>
      <c r="X683" s="379"/>
      <c r="Y683" s="379"/>
      <c r="Z683" s="330"/>
      <c r="AA683" s="330"/>
      <c r="AB683" s="330"/>
      <c r="AC683" s="331"/>
    </row>
    <row r="684" spans="1:29" ht="17.25" customHeight="1">
      <c r="A684" s="333"/>
      <c r="B684" s="322"/>
      <c r="C684" s="322"/>
      <c r="D684" s="322"/>
      <c r="E684" s="328"/>
      <c r="F684" s="329"/>
      <c r="G684" s="340"/>
      <c r="H684" s="326"/>
      <c r="I684" s="329"/>
      <c r="J684" s="324" t="s">
        <v>289</v>
      </c>
      <c r="K684" s="215" t="s">
        <v>1714</v>
      </c>
      <c r="L684" s="216" t="s">
        <v>1715</v>
      </c>
      <c r="M684" s="217">
        <v>103.6</v>
      </c>
      <c r="N684" s="227">
        <v>103.6</v>
      </c>
      <c r="O684" s="215" t="s">
        <v>1671</v>
      </c>
      <c r="P684" s="379"/>
      <c r="Q684" s="379"/>
      <c r="R684" s="379"/>
      <c r="S684" s="379"/>
      <c r="T684" s="379"/>
      <c r="U684" s="379"/>
      <c r="V684" s="379"/>
      <c r="W684" s="379"/>
      <c r="X684" s="379"/>
      <c r="Y684" s="379"/>
      <c r="Z684" s="330"/>
      <c r="AA684" s="330"/>
      <c r="AB684" s="330"/>
      <c r="AC684" s="331"/>
    </row>
    <row r="685" spans="1:29" ht="17.25" customHeight="1">
      <c r="A685" s="333"/>
      <c r="B685" s="322"/>
      <c r="C685" s="322"/>
      <c r="D685" s="322"/>
      <c r="E685" s="328"/>
      <c r="F685" s="329"/>
      <c r="G685" s="340"/>
      <c r="H685" s="326"/>
      <c r="I685" s="329"/>
      <c r="J685" s="324"/>
      <c r="K685" s="215" t="s">
        <v>2035</v>
      </c>
      <c r="L685" s="216" t="s">
        <v>1988</v>
      </c>
      <c r="M685" s="217">
        <v>96.94</v>
      </c>
      <c r="N685" s="227">
        <v>96.94</v>
      </c>
      <c r="O685" s="215" t="s">
        <v>2034</v>
      </c>
      <c r="P685" s="379"/>
      <c r="Q685" s="379"/>
      <c r="R685" s="379"/>
      <c r="S685" s="379"/>
      <c r="T685" s="379"/>
      <c r="U685" s="379"/>
      <c r="V685" s="379"/>
      <c r="W685" s="379"/>
      <c r="X685" s="379"/>
      <c r="Y685" s="379"/>
      <c r="Z685" s="330"/>
      <c r="AA685" s="330"/>
      <c r="AB685" s="330"/>
      <c r="AC685" s="331"/>
    </row>
    <row r="686" spans="1:29" ht="17.25" customHeight="1">
      <c r="A686" s="333"/>
      <c r="B686" s="322"/>
      <c r="C686" s="322"/>
      <c r="D686" s="322"/>
      <c r="E686" s="328"/>
      <c r="F686" s="329"/>
      <c r="G686" s="340"/>
      <c r="H686" s="326"/>
      <c r="I686" s="329"/>
      <c r="J686" s="324"/>
      <c r="K686" s="215" t="s">
        <v>1903</v>
      </c>
      <c r="L686" s="216" t="s">
        <v>1904</v>
      </c>
      <c r="M686" s="217">
        <v>77.7</v>
      </c>
      <c r="N686" s="227">
        <v>77.7</v>
      </c>
      <c r="O686" s="215" t="s">
        <v>1905</v>
      </c>
      <c r="P686" s="379"/>
      <c r="Q686" s="379"/>
      <c r="R686" s="379"/>
      <c r="S686" s="379"/>
      <c r="T686" s="379"/>
      <c r="U686" s="379"/>
      <c r="V686" s="379"/>
      <c r="W686" s="379"/>
      <c r="X686" s="379"/>
      <c r="Y686" s="379"/>
      <c r="Z686" s="330"/>
      <c r="AA686" s="330"/>
      <c r="AB686" s="330"/>
      <c r="AC686" s="331"/>
    </row>
    <row r="687" spans="1:29" ht="17.25" customHeight="1">
      <c r="A687" s="333"/>
      <c r="B687" s="322"/>
      <c r="C687" s="322"/>
      <c r="D687" s="322"/>
      <c r="E687" s="328"/>
      <c r="F687" s="329"/>
      <c r="G687" s="340"/>
      <c r="H687" s="326"/>
      <c r="I687" s="329"/>
      <c r="J687" s="324"/>
      <c r="K687" s="215" t="s">
        <v>1872</v>
      </c>
      <c r="L687" s="216" t="s">
        <v>1805</v>
      </c>
      <c r="M687" s="217">
        <v>33.299999999999997</v>
      </c>
      <c r="N687" s="217">
        <v>33.299999999999997</v>
      </c>
      <c r="O687" s="215" t="s">
        <v>1869</v>
      </c>
      <c r="P687" s="379"/>
      <c r="Q687" s="379"/>
      <c r="R687" s="379"/>
      <c r="S687" s="379"/>
      <c r="T687" s="379"/>
      <c r="U687" s="379"/>
      <c r="V687" s="379"/>
      <c r="W687" s="379"/>
      <c r="X687" s="379"/>
      <c r="Y687" s="379"/>
      <c r="Z687" s="330"/>
      <c r="AA687" s="330"/>
      <c r="AB687" s="330"/>
      <c r="AC687" s="331"/>
    </row>
    <row r="688" spans="1:29" ht="17.25" customHeight="1">
      <c r="A688" s="333"/>
      <c r="B688" s="322"/>
      <c r="C688" s="322"/>
      <c r="D688" s="322"/>
      <c r="E688" s="328"/>
      <c r="F688" s="329"/>
      <c r="G688" s="340"/>
      <c r="H688" s="326"/>
      <c r="I688" s="329"/>
      <c r="J688" s="324" t="s">
        <v>370</v>
      </c>
      <c r="K688" s="215"/>
      <c r="L688" s="216"/>
      <c r="M688" s="217"/>
      <c r="N688" s="227"/>
      <c r="O688" s="215"/>
      <c r="P688" s="379"/>
      <c r="Q688" s="379"/>
      <c r="R688" s="379"/>
      <c r="S688" s="379"/>
      <c r="T688" s="379"/>
      <c r="U688" s="379"/>
      <c r="V688" s="379"/>
      <c r="W688" s="379"/>
      <c r="X688" s="379"/>
      <c r="Y688" s="379"/>
      <c r="Z688" s="330"/>
      <c r="AA688" s="330"/>
      <c r="AB688" s="330"/>
      <c r="AC688" s="331"/>
    </row>
    <row r="689" spans="1:29" ht="17.25" customHeight="1">
      <c r="A689" s="333"/>
      <c r="B689" s="323"/>
      <c r="C689" s="323"/>
      <c r="D689" s="323"/>
      <c r="E689" s="328"/>
      <c r="F689" s="329"/>
      <c r="G689" s="340"/>
      <c r="H689" s="327"/>
      <c r="I689" s="329"/>
      <c r="J689" s="324"/>
      <c r="K689" s="215"/>
      <c r="L689" s="215"/>
      <c r="M689" s="227"/>
      <c r="N689" s="227"/>
      <c r="O689" s="215"/>
      <c r="P689" s="379"/>
      <c r="Q689" s="379"/>
      <c r="R689" s="379"/>
      <c r="S689" s="379"/>
      <c r="T689" s="379"/>
      <c r="U689" s="379"/>
      <c r="V689" s="379"/>
      <c r="W689" s="379"/>
      <c r="X689" s="379"/>
      <c r="Y689" s="379"/>
      <c r="Z689" s="330"/>
      <c r="AA689" s="330"/>
      <c r="AB689" s="330"/>
      <c r="AC689" s="331"/>
    </row>
    <row r="690" spans="1:29" ht="17.25" customHeight="1">
      <c r="A690" s="333">
        <v>33600000</v>
      </c>
      <c r="B690" s="321" t="s">
        <v>554</v>
      </c>
      <c r="C690" s="321" t="s">
        <v>490</v>
      </c>
      <c r="D690" s="321" t="s">
        <v>1712</v>
      </c>
      <c r="E690" s="328" t="s">
        <v>1711</v>
      </c>
      <c r="F690" s="329" t="s">
        <v>1662</v>
      </c>
      <c r="G690" s="340">
        <v>1300</v>
      </c>
      <c r="H690" s="325" t="s">
        <v>492</v>
      </c>
      <c r="I690" s="329" t="s">
        <v>493</v>
      </c>
      <c r="J690" s="324" t="s">
        <v>281</v>
      </c>
      <c r="K690" s="215"/>
      <c r="L690" s="216"/>
      <c r="M690" s="217"/>
      <c r="N690" s="227"/>
      <c r="O690" s="215"/>
      <c r="P690" s="379">
        <f>SUM(M690:M691)</f>
        <v>0</v>
      </c>
      <c r="Q690" s="379">
        <f>SUM(N690:N691)</f>
        <v>0</v>
      </c>
      <c r="R690" s="379">
        <f>SUM(M692:M693)</f>
        <v>0</v>
      </c>
      <c r="S690" s="379">
        <f>SUM(N692:N693)</f>
        <v>0</v>
      </c>
      <c r="T690" s="379">
        <f>SUM(M694:M695)</f>
        <v>1300</v>
      </c>
      <c r="U690" s="379">
        <f>SUM(N694:N695)</f>
        <v>1300</v>
      </c>
      <c r="V690" s="379">
        <f>SUM(M696:M697)</f>
        <v>0</v>
      </c>
      <c r="W690" s="379">
        <f>SUM(N696:N697)</f>
        <v>0</v>
      </c>
      <c r="X690" s="379">
        <f>P690+R690+T690+V690</f>
        <v>1300</v>
      </c>
      <c r="Y690" s="379">
        <f>Q690+S690+U690+W690</f>
        <v>1300</v>
      </c>
      <c r="Z690" s="330">
        <f>G690-X690</f>
        <v>0</v>
      </c>
      <c r="AA690" s="330">
        <f>G690-Y690</f>
        <v>0</v>
      </c>
      <c r="AB690" s="330">
        <f>X690*100/G690</f>
        <v>100</v>
      </c>
      <c r="AC690" s="331"/>
    </row>
    <row r="691" spans="1:29" ht="17.25" customHeight="1">
      <c r="A691" s="333"/>
      <c r="B691" s="322"/>
      <c r="C691" s="322"/>
      <c r="D691" s="322"/>
      <c r="E691" s="328"/>
      <c r="F691" s="329"/>
      <c r="G691" s="340"/>
      <c r="H691" s="326"/>
      <c r="I691" s="329"/>
      <c r="J691" s="324"/>
      <c r="K691" s="215"/>
      <c r="L691" s="216"/>
      <c r="M691" s="217"/>
      <c r="N691" s="227"/>
      <c r="O691" s="215"/>
      <c r="P691" s="379"/>
      <c r="Q691" s="379"/>
      <c r="R691" s="379"/>
      <c r="S691" s="379"/>
      <c r="T691" s="379"/>
      <c r="U691" s="379"/>
      <c r="V691" s="379"/>
      <c r="W691" s="379"/>
      <c r="X691" s="379"/>
      <c r="Y691" s="379"/>
      <c r="Z691" s="330"/>
      <c r="AA691" s="330"/>
      <c r="AB691" s="330"/>
      <c r="AC691" s="331"/>
    </row>
    <row r="692" spans="1:29" ht="17.25" customHeight="1">
      <c r="A692" s="333"/>
      <c r="B692" s="322"/>
      <c r="C692" s="322"/>
      <c r="D692" s="322"/>
      <c r="E692" s="328"/>
      <c r="F692" s="329"/>
      <c r="G692" s="340"/>
      <c r="H692" s="326"/>
      <c r="I692" s="329"/>
      <c r="J692" s="324" t="s">
        <v>369</v>
      </c>
      <c r="K692" s="215"/>
      <c r="L692" s="216"/>
      <c r="M692" s="217"/>
      <c r="N692" s="217"/>
      <c r="O692" s="215"/>
      <c r="P692" s="379"/>
      <c r="Q692" s="379"/>
      <c r="R692" s="379"/>
      <c r="S692" s="379"/>
      <c r="T692" s="379"/>
      <c r="U692" s="379"/>
      <c r="V692" s="379"/>
      <c r="W692" s="379"/>
      <c r="X692" s="379"/>
      <c r="Y692" s="379"/>
      <c r="Z692" s="330"/>
      <c r="AA692" s="330"/>
      <c r="AB692" s="330"/>
      <c r="AC692" s="331"/>
    </row>
    <row r="693" spans="1:29" ht="17.25" customHeight="1">
      <c r="A693" s="333"/>
      <c r="B693" s="322"/>
      <c r="C693" s="322"/>
      <c r="D693" s="322"/>
      <c r="E693" s="328"/>
      <c r="F693" s="329"/>
      <c r="G693" s="340"/>
      <c r="H693" s="326"/>
      <c r="I693" s="329"/>
      <c r="J693" s="324"/>
      <c r="K693" s="215"/>
      <c r="L693" s="216"/>
      <c r="M693" s="217"/>
      <c r="N693" s="217"/>
      <c r="O693" s="215"/>
      <c r="P693" s="379"/>
      <c r="Q693" s="379"/>
      <c r="R693" s="379"/>
      <c r="S693" s="379"/>
      <c r="T693" s="379"/>
      <c r="U693" s="379"/>
      <c r="V693" s="379"/>
      <c r="W693" s="379"/>
      <c r="X693" s="379"/>
      <c r="Y693" s="379"/>
      <c r="Z693" s="330"/>
      <c r="AA693" s="330"/>
      <c r="AB693" s="330"/>
      <c r="AC693" s="331"/>
    </row>
    <row r="694" spans="1:29" ht="17.25" customHeight="1">
      <c r="A694" s="333"/>
      <c r="B694" s="322"/>
      <c r="C694" s="322"/>
      <c r="D694" s="322"/>
      <c r="E694" s="328"/>
      <c r="F694" s="329"/>
      <c r="G694" s="340"/>
      <c r="H694" s="326"/>
      <c r="I694" s="329"/>
      <c r="J694" s="324" t="s">
        <v>289</v>
      </c>
      <c r="K694" s="215" t="s">
        <v>1720</v>
      </c>
      <c r="L694" s="216" t="s">
        <v>1662</v>
      </c>
      <c r="M694" s="217">
        <v>1300</v>
      </c>
      <c r="N694" s="227">
        <v>1300</v>
      </c>
      <c r="O694" s="215" t="s">
        <v>1689</v>
      </c>
      <c r="P694" s="379"/>
      <c r="Q694" s="379"/>
      <c r="R694" s="379"/>
      <c r="S694" s="379"/>
      <c r="T694" s="379"/>
      <c r="U694" s="379"/>
      <c r="V694" s="379"/>
      <c r="W694" s="379"/>
      <c r="X694" s="379"/>
      <c r="Y694" s="379"/>
      <c r="Z694" s="330"/>
      <c r="AA694" s="330"/>
      <c r="AB694" s="330"/>
      <c r="AC694" s="331"/>
    </row>
    <row r="695" spans="1:29" ht="17.25" customHeight="1">
      <c r="A695" s="333"/>
      <c r="B695" s="322"/>
      <c r="C695" s="322"/>
      <c r="D695" s="322"/>
      <c r="E695" s="328"/>
      <c r="F695" s="329"/>
      <c r="G695" s="340"/>
      <c r="H695" s="326"/>
      <c r="I695" s="329"/>
      <c r="J695" s="324"/>
      <c r="K695" s="215"/>
      <c r="L695" s="216"/>
      <c r="M695" s="217"/>
      <c r="N695" s="217"/>
      <c r="O695" s="215"/>
      <c r="P695" s="379"/>
      <c r="Q695" s="379"/>
      <c r="R695" s="379"/>
      <c r="S695" s="379"/>
      <c r="T695" s="379"/>
      <c r="U695" s="379"/>
      <c r="V695" s="379"/>
      <c r="W695" s="379"/>
      <c r="X695" s="379"/>
      <c r="Y695" s="379"/>
      <c r="Z695" s="330"/>
      <c r="AA695" s="330"/>
      <c r="AB695" s="330"/>
      <c r="AC695" s="331"/>
    </row>
    <row r="696" spans="1:29" ht="17.25" customHeight="1">
      <c r="A696" s="333"/>
      <c r="B696" s="322"/>
      <c r="C696" s="322"/>
      <c r="D696" s="322"/>
      <c r="E696" s="328"/>
      <c r="F696" s="329"/>
      <c r="G696" s="340"/>
      <c r="H696" s="326"/>
      <c r="I696" s="329"/>
      <c r="J696" s="324" t="s">
        <v>370</v>
      </c>
      <c r="K696" s="215"/>
      <c r="L696" s="216"/>
      <c r="M696" s="217"/>
      <c r="N696" s="227"/>
      <c r="O696" s="215"/>
      <c r="P696" s="379"/>
      <c r="Q696" s="379"/>
      <c r="R696" s="379"/>
      <c r="S696" s="379"/>
      <c r="T696" s="379"/>
      <c r="U696" s="379"/>
      <c r="V696" s="379"/>
      <c r="W696" s="379"/>
      <c r="X696" s="379"/>
      <c r="Y696" s="379"/>
      <c r="Z696" s="330"/>
      <c r="AA696" s="330"/>
      <c r="AB696" s="330"/>
      <c r="AC696" s="331"/>
    </row>
    <row r="697" spans="1:29" ht="17.25" customHeight="1">
      <c r="A697" s="333"/>
      <c r="B697" s="323"/>
      <c r="C697" s="323"/>
      <c r="D697" s="323"/>
      <c r="E697" s="328"/>
      <c r="F697" s="329"/>
      <c r="G697" s="340"/>
      <c r="H697" s="327"/>
      <c r="I697" s="329"/>
      <c r="J697" s="324"/>
      <c r="K697" s="215"/>
      <c r="L697" s="215"/>
      <c r="M697" s="227"/>
      <c r="N697" s="227"/>
      <c r="O697" s="215"/>
      <c r="P697" s="379"/>
      <c r="Q697" s="379"/>
      <c r="R697" s="379"/>
      <c r="S697" s="379"/>
      <c r="T697" s="379"/>
      <c r="U697" s="379"/>
      <c r="V697" s="379"/>
      <c r="W697" s="379"/>
      <c r="X697" s="379"/>
      <c r="Y697" s="379"/>
      <c r="Z697" s="330"/>
      <c r="AA697" s="330"/>
      <c r="AB697" s="330"/>
      <c r="AC697" s="331"/>
    </row>
    <row r="698" spans="1:29" ht="17.25" customHeight="1">
      <c r="A698" s="333">
        <v>33600000</v>
      </c>
      <c r="B698" s="321" t="s">
        <v>554</v>
      </c>
      <c r="C698" s="321" t="s">
        <v>490</v>
      </c>
      <c r="D698" s="321" t="s">
        <v>1887</v>
      </c>
      <c r="E698" s="328" t="s">
        <v>1888</v>
      </c>
      <c r="F698" s="329" t="s">
        <v>1776</v>
      </c>
      <c r="G698" s="340">
        <v>90.9</v>
      </c>
      <c r="H698" s="325" t="s">
        <v>492</v>
      </c>
      <c r="I698" s="329" t="s">
        <v>493</v>
      </c>
      <c r="J698" s="324" t="s">
        <v>281</v>
      </c>
      <c r="K698" s="215"/>
      <c r="L698" s="216"/>
      <c r="M698" s="217"/>
      <c r="N698" s="227"/>
      <c r="O698" s="215"/>
      <c r="P698" s="379">
        <f>SUM(M698:M699)</f>
        <v>0</v>
      </c>
      <c r="Q698" s="379">
        <f>SUM(N698:N699)</f>
        <v>0</v>
      </c>
      <c r="R698" s="379">
        <f>SUM(M700:M701)</f>
        <v>0</v>
      </c>
      <c r="S698" s="379">
        <f>SUM(N700:N701)</f>
        <v>0</v>
      </c>
      <c r="T698" s="379">
        <f>SUM(M702:M703)</f>
        <v>17.22</v>
      </c>
      <c r="U698" s="379">
        <f>SUM(N702:N703)</f>
        <v>17.22</v>
      </c>
      <c r="V698" s="379">
        <f>SUM(M704:M705)</f>
        <v>0</v>
      </c>
      <c r="W698" s="379">
        <f>SUM(N704:N705)</f>
        <v>0</v>
      </c>
      <c r="X698" s="379">
        <f>P698+R698+T698+V698</f>
        <v>17.22</v>
      </c>
      <c r="Y698" s="379">
        <f>Q698+S698+U698+W698</f>
        <v>17.22</v>
      </c>
      <c r="Z698" s="330">
        <f>G698-X698</f>
        <v>73.680000000000007</v>
      </c>
      <c r="AA698" s="330">
        <f>G698-Y698</f>
        <v>73.680000000000007</v>
      </c>
      <c r="AB698" s="330">
        <f>X698*100/G698</f>
        <v>18.943894389438942</v>
      </c>
      <c r="AC698" s="331"/>
    </row>
    <row r="699" spans="1:29" ht="17.25" customHeight="1">
      <c r="A699" s="333"/>
      <c r="B699" s="322"/>
      <c r="C699" s="322"/>
      <c r="D699" s="322"/>
      <c r="E699" s="328"/>
      <c r="F699" s="329"/>
      <c r="G699" s="340"/>
      <c r="H699" s="326"/>
      <c r="I699" s="329"/>
      <c r="J699" s="324"/>
      <c r="K699" s="215"/>
      <c r="L699" s="216"/>
      <c r="M699" s="217"/>
      <c r="N699" s="227"/>
      <c r="O699" s="215"/>
      <c r="P699" s="379"/>
      <c r="Q699" s="379"/>
      <c r="R699" s="379"/>
      <c r="S699" s="379"/>
      <c r="T699" s="379"/>
      <c r="U699" s="379"/>
      <c r="V699" s="379"/>
      <c r="W699" s="379"/>
      <c r="X699" s="379"/>
      <c r="Y699" s="379"/>
      <c r="Z699" s="330"/>
      <c r="AA699" s="330"/>
      <c r="AB699" s="330"/>
      <c r="AC699" s="331"/>
    </row>
    <row r="700" spans="1:29" ht="17.25" customHeight="1">
      <c r="A700" s="333"/>
      <c r="B700" s="322"/>
      <c r="C700" s="322"/>
      <c r="D700" s="322"/>
      <c r="E700" s="328"/>
      <c r="F700" s="329"/>
      <c r="G700" s="340"/>
      <c r="H700" s="326"/>
      <c r="I700" s="329"/>
      <c r="J700" s="324" t="s">
        <v>369</v>
      </c>
      <c r="K700" s="215"/>
      <c r="L700" s="216"/>
      <c r="M700" s="217"/>
      <c r="N700" s="217"/>
      <c r="O700" s="215"/>
      <c r="P700" s="379"/>
      <c r="Q700" s="379"/>
      <c r="R700" s="379"/>
      <c r="S700" s="379"/>
      <c r="T700" s="379"/>
      <c r="U700" s="379"/>
      <c r="V700" s="379"/>
      <c r="W700" s="379"/>
      <c r="X700" s="379"/>
      <c r="Y700" s="379"/>
      <c r="Z700" s="330"/>
      <c r="AA700" s="330"/>
      <c r="AB700" s="330"/>
      <c r="AC700" s="331"/>
    </row>
    <row r="701" spans="1:29" ht="17.25" customHeight="1">
      <c r="A701" s="333"/>
      <c r="B701" s="322"/>
      <c r="C701" s="322"/>
      <c r="D701" s="322"/>
      <c r="E701" s="328"/>
      <c r="F701" s="329"/>
      <c r="G701" s="340"/>
      <c r="H701" s="326"/>
      <c r="I701" s="329"/>
      <c r="J701" s="324"/>
      <c r="K701" s="215"/>
      <c r="L701" s="216"/>
      <c r="M701" s="217"/>
      <c r="N701" s="217"/>
      <c r="O701" s="215"/>
      <c r="P701" s="379"/>
      <c r="Q701" s="379"/>
      <c r="R701" s="379"/>
      <c r="S701" s="379"/>
      <c r="T701" s="379"/>
      <c r="U701" s="379"/>
      <c r="V701" s="379"/>
      <c r="W701" s="379"/>
      <c r="X701" s="379"/>
      <c r="Y701" s="379"/>
      <c r="Z701" s="330"/>
      <c r="AA701" s="330"/>
      <c r="AB701" s="330"/>
      <c r="AC701" s="331"/>
    </row>
    <row r="702" spans="1:29" ht="17.25" customHeight="1">
      <c r="A702" s="333"/>
      <c r="B702" s="322"/>
      <c r="C702" s="322"/>
      <c r="D702" s="322"/>
      <c r="E702" s="328"/>
      <c r="F702" s="329"/>
      <c r="G702" s="340"/>
      <c r="H702" s="326"/>
      <c r="I702" s="329"/>
      <c r="J702" s="324" t="s">
        <v>289</v>
      </c>
      <c r="K702" s="215"/>
      <c r="L702" s="216"/>
      <c r="M702" s="217"/>
      <c r="N702" s="227"/>
      <c r="O702" s="215"/>
      <c r="P702" s="379"/>
      <c r="Q702" s="379"/>
      <c r="R702" s="379"/>
      <c r="S702" s="379"/>
      <c r="T702" s="379"/>
      <c r="U702" s="379"/>
      <c r="V702" s="379"/>
      <c r="W702" s="379"/>
      <c r="X702" s="379"/>
      <c r="Y702" s="379"/>
      <c r="Z702" s="330"/>
      <c r="AA702" s="330"/>
      <c r="AB702" s="330"/>
      <c r="AC702" s="331"/>
    </row>
    <row r="703" spans="1:29" ht="17.25" customHeight="1">
      <c r="A703" s="333"/>
      <c r="B703" s="322"/>
      <c r="C703" s="322"/>
      <c r="D703" s="322"/>
      <c r="E703" s="328"/>
      <c r="F703" s="329"/>
      <c r="G703" s="340"/>
      <c r="H703" s="326"/>
      <c r="I703" s="329"/>
      <c r="J703" s="324"/>
      <c r="K703" s="215" t="s">
        <v>1897</v>
      </c>
      <c r="L703" s="216" t="s">
        <v>1849</v>
      </c>
      <c r="M703" s="217">
        <v>17.22</v>
      </c>
      <c r="N703" s="217">
        <v>17.22</v>
      </c>
      <c r="O703" s="215" t="s">
        <v>1869</v>
      </c>
      <c r="P703" s="379"/>
      <c r="Q703" s="379"/>
      <c r="R703" s="379"/>
      <c r="S703" s="379"/>
      <c r="T703" s="379"/>
      <c r="U703" s="379"/>
      <c r="V703" s="379"/>
      <c r="W703" s="379"/>
      <c r="X703" s="379"/>
      <c r="Y703" s="379"/>
      <c r="Z703" s="330"/>
      <c r="AA703" s="330"/>
      <c r="AB703" s="330"/>
      <c r="AC703" s="331"/>
    </row>
    <row r="704" spans="1:29" ht="17.25" customHeight="1">
      <c r="A704" s="333"/>
      <c r="B704" s="322"/>
      <c r="C704" s="322"/>
      <c r="D704" s="322"/>
      <c r="E704" s="328"/>
      <c r="F704" s="329"/>
      <c r="G704" s="340"/>
      <c r="H704" s="326"/>
      <c r="I704" s="329"/>
      <c r="J704" s="324" t="s">
        <v>370</v>
      </c>
      <c r="K704" s="215"/>
      <c r="L704" s="216"/>
      <c r="M704" s="217"/>
      <c r="N704" s="227"/>
      <c r="O704" s="215"/>
      <c r="P704" s="379"/>
      <c r="Q704" s="379"/>
      <c r="R704" s="379"/>
      <c r="S704" s="379"/>
      <c r="T704" s="379"/>
      <c r="U704" s="379"/>
      <c r="V704" s="379"/>
      <c r="W704" s="379"/>
      <c r="X704" s="379"/>
      <c r="Y704" s="379"/>
      <c r="Z704" s="330"/>
      <c r="AA704" s="330"/>
      <c r="AB704" s="330"/>
      <c r="AC704" s="331"/>
    </row>
    <row r="705" spans="1:29" ht="17.25" customHeight="1">
      <c r="A705" s="333"/>
      <c r="B705" s="323"/>
      <c r="C705" s="323"/>
      <c r="D705" s="323"/>
      <c r="E705" s="328"/>
      <c r="F705" s="329"/>
      <c r="G705" s="340"/>
      <c r="H705" s="327"/>
      <c r="I705" s="329"/>
      <c r="J705" s="324"/>
      <c r="K705" s="215"/>
      <c r="L705" s="215"/>
      <c r="M705" s="227"/>
      <c r="N705" s="227"/>
      <c r="O705" s="215"/>
      <c r="P705" s="379"/>
      <c r="Q705" s="379"/>
      <c r="R705" s="379"/>
      <c r="S705" s="379"/>
      <c r="T705" s="379"/>
      <c r="U705" s="379"/>
      <c r="V705" s="379"/>
      <c r="W705" s="379"/>
      <c r="X705" s="379"/>
      <c r="Y705" s="379"/>
      <c r="Z705" s="330"/>
      <c r="AA705" s="330"/>
      <c r="AB705" s="330"/>
      <c r="AC705" s="331"/>
    </row>
    <row r="706" spans="1:29" ht="17.25" customHeight="1">
      <c r="A706" s="333">
        <v>33600000</v>
      </c>
      <c r="B706" s="321" t="s">
        <v>554</v>
      </c>
      <c r="C706" s="321" t="s">
        <v>490</v>
      </c>
      <c r="D706" s="321" t="s">
        <v>1890</v>
      </c>
      <c r="E706" s="328" t="s">
        <v>1889</v>
      </c>
      <c r="F706" s="329" t="s">
        <v>1776</v>
      </c>
      <c r="G706" s="340">
        <v>306</v>
      </c>
      <c r="H706" s="325" t="s">
        <v>492</v>
      </c>
      <c r="I706" s="329" t="s">
        <v>493</v>
      </c>
      <c r="J706" s="324" t="s">
        <v>281</v>
      </c>
      <c r="K706" s="215"/>
      <c r="L706" s="216"/>
      <c r="M706" s="217"/>
      <c r="N706" s="227"/>
      <c r="O706" s="215"/>
      <c r="P706" s="379">
        <f>SUM(M706:M707)</f>
        <v>0</v>
      </c>
      <c r="Q706" s="379">
        <f>SUM(N706:N707)</f>
        <v>0</v>
      </c>
      <c r="R706" s="379">
        <f>SUM(M708:M709)</f>
        <v>0</v>
      </c>
      <c r="S706" s="379">
        <f>SUM(N708:N709)</f>
        <v>0</v>
      </c>
      <c r="T706" s="379">
        <f>SUM(M710:M711)</f>
        <v>102</v>
      </c>
      <c r="U706" s="379">
        <f>SUM(N710:N711)</f>
        <v>102</v>
      </c>
      <c r="V706" s="379">
        <f>SUM(M712:M713)</f>
        <v>0</v>
      </c>
      <c r="W706" s="379">
        <f>SUM(N712:N713)</f>
        <v>0</v>
      </c>
      <c r="X706" s="379">
        <f>P706+R706+T706+V706</f>
        <v>102</v>
      </c>
      <c r="Y706" s="379">
        <f>Q706+S706+U706+W706</f>
        <v>102</v>
      </c>
      <c r="Z706" s="330">
        <f>G706-X706</f>
        <v>204</v>
      </c>
      <c r="AA706" s="330">
        <f>G706-Y706</f>
        <v>204</v>
      </c>
      <c r="AB706" s="330">
        <f>X706*100/G706</f>
        <v>33.333333333333336</v>
      </c>
      <c r="AC706" s="331"/>
    </row>
    <row r="707" spans="1:29" ht="17.25" customHeight="1">
      <c r="A707" s="333"/>
      <c r="B707" s="322"/>
      <c r="C707" s="322"/>
      <c r="D707" s="322"/>
      <c r="E707" s="328"/>
      <c r="F707" s="329"/>
      <c r="G707" s="340"/>
      <c r="H707" s="326"/>
      <c r="I707" s="329"/>
      <c r="J707" s="324"/>
      <c r="K707" s="215"/>
      <c r="L707" s="216"/>
      <c r="M707" s="217"/>
      <c r="N707" s="227"/>
      <c r="O707" s="215"/>
      <c r="P707" s="379"/>
      <c r="Q707" s="379"/>
      <c r="R707" s="379"/>
      <c r="S707" s="379"/>
      <c r="T707" s="379"/>
      <c r="U707" s="379"/>
      <c r="V707" s="379"/>
      <c r="W707" s="379"/>
      <c r="X707" s="379"/>
      <c r="Y707" s="379"/>
      <c r="Z707" s="330"/>
      <c r="AA707" s="330"/>
      <c r="AB707" s="330"/>
      <c r="AC707" s="331"/>
    </row>
    <row r="708" spans="1:29" ht="17.25" customHeight="1">
      <c r="A708" s="333"/>
      <c r="B708" s="322"/>
      <c r="C708" s="322"/>
      <c r="D708" s="322"/>
      <c r="E708" s="328"/>
      <c r="F708" s="329"/>
      <c r="G708" s="340"/>
      <c r="H708" s="326"/>
      <c r="I708" s="329"/>
      <c r="J708" s="324" t="s">
        <v>369</v>
      </c>
      <c r="K708" s="215"/>
      <c r="L708" s="216"/>
      <c r="M708" s="217"/>
      <c r="N708" s="217"/>
      <c r="O708" s="215"/>
      <c r="P708" s="379"/>
      <c r="Q708" s="379"/>
      <c r="R708" s="379"/>
      <c r="S708" s="379"/>
      <c r="T708" s="379"/>
      <c r="U708" s="379"/>
      <c r="V708" s="379"/>
      <c r="W708" s="379"/>
      <c r="X708" s="379"/>
      <c r="Y708" s="379"/>
      <c r="Z708" s="330"/>
      <c r="AA708" s="330"/>
      <c r="AB708" s="330"/>
      <c r="AC708" s="331"/>
    </row>
    <row r="709" spans="1:29" ht="17.25" customHeight="1">
      <c r="A709" s="333"/>
      <c r="B709" s="322"/>
      <c r="C709" s="322"/>
      <c r="D709" s="322"/>
      <c r="E709" s="328"/>
      <c r="F709" s="329"/>
      <c r="G709" s="340"/>
      <c r="H709" s="326"/>
      <c r="I709" s="329"/>
      <c r="J709" s="324"/>
      <c r="K709" s="215"/>
      <c r="L709" s="216"/>
      <c r="M709" s="217"/>
      <c r="N709" s="217"/>
      <c r="O709" s="215"/>
      <c r="P709" s="379"/>
      <c r="Q709" s="379"/>
      <c r="R709" s="379"/>
      <c r="S709" s="379"/>
      <c r="T709" s="379"/>
      <c r="U709" s="379"/>
      <c r="V709" s="379"/>
      <c r="W709" s="379"/>
      <c r="X709" s="379"/>
      <c r="Y709" s="379"/>
      <c r="Z709" s="330"/>
      <c r="AA709" s="330"/>
      <c r="AB709" s="330"/>
      <c r="AC709" s="331"/>
    </row>
    <row r="710" spans="1:29" ht="17.25" customHeight="1">
      <c r="A710" s="333"/>
      <c r="B710" s="322"/>
      <c r="C710" s="322"/>
      <c r="D710" s="322"/>
      <c r="E710" s="328"/>
      <c r="F710" s="329"/>
      <c r="G710" s="340"/>
      <c r="H710" s="326"/>
      <c r="I710" s="329"/>
      <c r="J710" s="324" t="s">
        <v>289</v>
      </c>
      <c r="K710" s="215" t="s">
        <v>1896</v>
      </c>
      <c r="L710" s="216" t="s">
        <v>1849</v>
      </c>
      <c r="M710" s="217">
        <v>102</v>
      </c>
      <c r="N710" s="227">
        <v>102</v>
      </c>
      <c r="O710" s="215" t="s">
        <v>1869</v>
      </c>
      <c r="P710" s="379"/>
      <c r="Q710" s="379"/>
      <c r="R710" s="379"/>
      <c r="S710" s="379"/>
      <c r="T710" s="379"/>
      <c r="U710" s="379"/>
      <c r="V710" s="379"/>
      <c r="W710" s="379"/>
      <c r="X710" s="379"/>
      <c r="Y710" s="379"/>
      <c r="Z710" s="330"/>
      <c r="AA710" s="330"/>
      <c r="AB710" s="330"/>
      <c r="AC710" s="331"/>
    </row>
    <row r="711" spans="1:29" ht="17.25" customHeight="1">
      <c r="A711" s="333"/>
      <c r="B711" s="322"/>
      <c r="C711" s="322"/>
      <c r="D711" s="322"/>
      <c r="E711" s="328"/>
      <c r="F711" s="329"/>
      <c r="G711" s="340"/>
      <c r="H711" s="326"/>
      <c r="I711" s="329"/>
      <c r="J711" s="324"/>
      <c r="K711" s="215"/>
      <c r="L711" s="216"/>
      <c r="M711" s="217"/>
      <c r="N711" s="217"/>
      <c r="O711" s="215"/>
      <c r="P711" s="379"/>
      <c r="Q711" s="379"/>
      <c r="R711" s="379"/>
      <c r="S711" s="379"/>
      <c r="T711" s="379"/>
      <c r="U711" s="379"/>
      <c r="V711" s="379"/>
      <c r="W711" s="379"/>
      <c r="X711" s="379"/>
      <c r="Y711" s="379"/>
      <c r="Z711" s="330"/>
      <c r="AA711" s="330"/>
      <c r="AB711" s="330"/>
      <c r="AC711" s="331"/>
    </row>
    <row r="712" spans="1:29" ht="17.25" customHeight="1">
      <c r="A712" s="333"/>
      <c r="B712" s="322"/>
      <c r="C712" s="322"/>
      <c r="D712" s="322"/>
      <c r="E712" s="328"/>
      <c r="F712" s="329"/>
      <c r="G712" s="340"/>
      <c r="H712" s="326"/>
      <c r="I712" s="329"/>
      <c r="J712" s="324" t="s">
        <v>370</v>
      </c>
      <c r="K712" s="215"/>
      <c r="L712" s="216"/>
      <c r="M712" s="217"/>
      <c r="N712" s="227"/>
      <c r="O712" s="215"/>
      <c r="P712" s="379"/>
      <c r="Q712" s="379"/>
      <c r="R712" s="379"/>
      <c r="S712" s="379"/>
      <c r="T712" s="379"/>
      <c r="U712" s="379"/>
      <c r="V712" s="379"/>
      <c r="W712" s="379"/>
      <c r="X712" s="379"/>
      <c r="Y712" s="379"/>
      <c r="Z712" s="330"/>
      <c r="AA712" s="330"/>
      <c r="AB712" s="330"/>
      <c r="AC712" s="331"/>
    </row>
    <row r="713" spans="1:29" ht="17.25" customHeight="1">
      <c r="A713" s="333"/>
      <c r="B713" s="323"/>
      <c r="C713" s="323"/>
      <c r="D713" s="323"/>
      <c r="E713" s="328"/>
      <c r="F713" s="329"/>
      <c r="G713" s="340"/>
      <c r="H713" s="327"/>
      <c r="I713" s="329"/>
      <c r="J713" s="324"/>
      <c r="K713" s="215"/>
      <c r="L713" s="215"/>
      <c r="M713" s="227"/>
      <c r="N713" s="227"/>
      <c r="O713" s="215"/>
      <c r="P713" s="379"/>
      <c r="Q713" s="379"/>
      <c r="R713" s="379"/>
      <c r="S713" s="379"/>
      <c r="T713" s="379"/>
      <c r="U713" s="379"/>
      <c r="V713" s="379"/>
      <c r="W713" s="379"/>
      <c r="X713" s="379"/>
      <c r="Y713" s="379"/>
      <c r="Z713" s="330"/>
      <c r="AA713" s="330"/>
      <c r="AB713" s="330"/>
      <c r="AC713" s="331"/>
    </row>
    <row r="714" spans="1:29" ht="17.25" customHeight="1">
      <c r="A714" s="333">
        <v>33600000</v>
      </c>
      <c r="B714" s="321" t="s">
        <v>554</v>
      </c>
      <c r="C714" s="321" t="s">
        <v>490</v>
      </c>
      <c r="D714" s="321" t="s">
        <v>1890</v>
      </c>
      <c r="E714" s="328" t="s">
        <v>1891</v>
      </c>
      <c r="F714" s="329" t="s">
        <v>1776</v>
      </c>
      <c r="G714" s="340">
        <v>311</v>
      </c>
      <c r="H714" s="325" t="s">
        <v>492</v>
      </c>
      <c r="I714" s="329" t="s">
        <v>493</v>
      </c>
      <c r="J714" s="324" t="s">
        <v>281</v>
      </c>
      <c r="K714" s="215"/>
      <c r="L714" s="216"/>
      <c r="M714" s="217"/>
      <c r="N714" s="227"/>
      <c r="O714" s="215"/>
      <c r="P714" s="379">
        <f>SUM(M714:M715)</f>
        <v>0</v>
      </c>
      <c r="Q714" s="379">
        <f>SUM(N714:N715)</f>
        <v>0</v>
      </c>
      <c r="R714" s="379">
        <f>SUM(M716:M717)</f>
        <v>0</v>
      </c>
      <c r="S714" s="379">
        <f>SUM(N716:N717)</f>
        <v>0</v>
      </c>
      <c r="T714" s="379">
        <f>SUM(M718:M719)</f>
        <v>77.75</v>
      </c>
      <c r="U714" s="379">
        <f>SUM(N718:N719)</f>
        <v>77.75</v>
      </c>
      <c r="V714" s="379">
        <f>SUM(M720:M721)</f>
        <v>0</v>
      </c>
      <c r="W714" s="379">
        <f>SUM(N720:N721)</f>
        <v>0</v>
      </c>
      <c r="X714" s="379">
        <f>P714+R714+T714+V714</f>
        <v>77.75</v>
      </c>
      <c r="Y714" s="379">
        <f>Q714+S714+U714+W714</f>
        <v>77.75</v>
      </c>
      <c r="Z714" s="330">
        <f>G714-X714</f>
        <v>233.25</v>
      </c>
      <c r="AA714" s="330">
        <f>G714-Y714</f>
        <v>233.25</v>
      </c>
      <c r="AB714" s="330">
        <f>X714*100/G714</f>
        <v>25</v>
      </c>
      <c r="AC714" s="331"/>
    </row>
    <row r="715" spans="1:29" ht="17.25" customHeight="1">
      <c r="A715" s="333"/>
      <c r="B715" s="322"/>
      <c r="C715" s="322"/>
      <c r="D715" s="322"/>
      <c r="E715" s="328"/>
      <c r="F715" s="329"/>
      <c r="G715" s="340"/>
      <c r="H715" s="326"/>
      <c r="I715" s="329"/>
      <c r="J715" s="324"/>
      <c r="K715" s="215"/>
      <c r="L715" s="216"/>
      <c r="M715" s="217"/>
      <c r="N715" s="227"/>
      <c r="O715" s="215"/>
      <c r="P715" s="379"/>
      <c r="Q715" s="379"/>
      <c r="R715" s="379"/>
      <c r="S715" s="379"/>
      <c r="T715" s="379"/>
      <c r="U715" s="379"/>
      <c r="V715" s="379"/>
      <c r="W715" s="379"/>
      <c r="X715" s="379"/>
      <c r="Y715" s="379"/>
      <c r="Z715" s="330"/>
      <c r="AA715" s="330"/>
      <c r="AB715" s="330"/>
      <c r="AC715" s="331"/>
    </row>
    <row r="716" spans="1:29" ht="17.25" customHeight="1">
      <c r="A716" s="333"/>
      <c r="B716" s="322"/>
      <c r="C716" s="322"/>
      <c r="D716" s="322"/>
      <c r="E716" s="328"/>
      <c r="F716" s="329"/>
      <c r="G716" s="340"/>
      <c r="H716" s="326"/>
      <c r="I716" s="329"/>
      <c r="J716" s="324" t="s">
        <v>369</v>
      </c>
      <c r="K716" s="215"/>
      <c r="L716" s="216"/>
      <c r="M716" s="217"/>
      <c r="N716" s="217"/>
      <c r="O716" s="215"/>
      <c r="P716" s="379"/>
      <c r="Q716" s="379"/>
      <c r="R716" s="379"/>
      <c r="S716" s="379"/>
      <c r="T716" s="379"/>
      <c r="U716" s="379"/>
      <c r="V716" s="379"/>
      <c r="W716" s="379"/>
      <c r="X716" s="379"/>
      <c r="Y716" s="379"/>
      <c r="Z716" s="330"/>
      <c r="AA716" s="330"/>
      <c r="AB716" s="330"/>
      <c r="AC716" s="331"/>
    </row>
    <row r="717" spans="1:29" ht="17.25" customHeight="1">
      <c r="A717" s="333"/>
      <c r="B717" s="322"/>
      <c r="C717" s="322"/>
      <c r="D717" s="322"/>
      <c r="E717" s="328"/>
      <c r="F717" s="329"/>
      <c r="G717" s="340"/>
      <c r="H717" s="326"/>
      <c r="I717" s="329"/>
      <c r="J717" s="324"/>
      <c r="K717" s="215"/>
      <c r="L717" s="216"/>
      <c r="M717" s="217"/>
      <c r="N717" s="217"/>
      <c r="O717" s="215"/>
      <c r="P717" s="379"/>
      <c r="Q717" s="379"/>
      <c r="R717" s="379"/>
      <c r="S717" s="379"/>
      <c r="T717" s="379"/>
      <c r="U717" s="379"/>
      <c r="V717" s="379"/>
      <c r="W717" s="379"/>
      <c r="X717" s="379"/>
      <c r="Y717" s="379"/>
      <c r="Z717" s="330"/>
      <c r="AA717" s="330"/>
      <c r="AB717" s="330"/>
      <c r="AC717" s="331"/>
    </row>
    <row r="718" spans="1:29" ht="17.25" customHeight="1">
      <c r="A718" s="333"/>
      <c r="B718" s="322"/>
      <c r="C718" s="322"/>
      <c r="D718" s="322"/>
      <c r="E718" s="328"/>
      <c r="F718" s="329"/>
      <c r="G718" s="340"/>
      <c r="H718" s="326"/>
      <c r="I718" s="329"/>
      <c r="J718" s="324" t="s">
        <v>289</v>
      </c>
      <c r="K718" s="215" t="s">
        <v>2026</v>
      </c>
      <c r="L718" s="216" t="s">
        <v>1915</v>
      </c>
      <c r="M718" s="217">
        <v>77.75</v>
      </c>
      <c r="N718" s="227">
        <v>77.75</v>
      </c>
      <c r="O718" s="215" t="s">
        <v>1984</v>
      </c>
      <c r="P718" s="379"/>
      <c r="Q718" s="379"/>
      <c r="R718" s="379"/>
      <c r="S718" s="379"/>
      <c r="T718" s="379"/>
      <c r="U718" s="379"/>
      <c r="V718" s="379"/>
      <c r="W718" s="379"/>
      <c r="X718" s="379"/>
      <c r="Y718" s="379"/>
      <c r="Z718" s="330"/>
      <c r="AA718" s="330"/>
      <c r="AB718" s="330"/>
      <c r="AC718" s="331"/>
    </row>
    <row r="719" spans="1:29" ht="17.25" customHeight="1">
      <c r="A719" s="333"/>
      <c r="B719" s="322"/>
      <c r="C719" s="322"/>
      <c r="D719" s="322"/>
      <c r="E719" s="328"/>
      <c r="F719" s="329"/>
      <c r="G719" s="340"/>
      <c r="H719" s="326"/>
      <c r="I719" s="329"/>
      <c r="J719" s="324"/>
      <c r="K719" s="215"/>
      <c r="L719" s="216"/>
      <c r="M719" s="217"/>
      <c r="N719" s="217"/>
      <c r="O719" s="215"/>
      <c r="P719" s="379"/>
      <c r="Q719" s="379"/>
      <c r="R719" s="379"/>
      <c r="S719" s="379"/>
      <c r="T719" s="379"/>
      <c r="U719" s="379"/>
      <c r="V719" s="379"/>
      <c r="W719" s="379"/>
      <c r="X719" s="379"/>
      <c r="Y719" s="379"/>
      <c r="Z719" s="330"/>
      <c r="AA719" s="330"/>
      <c r="AB719" s="330"/>
      <c r="AC719" s="331"/>
    </row>
    <row r="720" spans="1:29" ht="17.25" customHeight="1">
      <c r="A720" s="333"/>
      <c r="B720" s="322"/>
      <c r="C720" s="322"/>
      <c r="D720" s="322"/>
      <c r="E720" s="328"/>
      <c r="F720" s="329"/>
      <c r="G720" s="340"/>
      <c r="H720" s="326"/>
      <c r="I720" s="329"/>
      <c r="J720" s="324" t="s">
        <v>370</v>
      </c>
      <c r="K720" s="215"/>
      <c r="L720" s="216"/>
      <c r="M720" s="217"/>
      <c r="N720" s="217"/>
      <c r="O720" s="215"/>
      <c r="P720" s="379"/>
      <c r="Q720" s="379"/>
      <c r="R720" s="379"/>
      <c r="S720" s="379"/>
      <c r="T720" s="379"/>
      <c r="U720" s="379"/>
      <c r="V720" s="379"/>
      <c r="W720" s="379"/>
      <c r="X720" s="379"/>
      <c r="Y720" s="379"/>
      <c r="Z720" s="330"/>
      <c r="AA720" s="330"/>
      <c r="AB720" s="330"/>
      <c r="AC720" s="331"/>
    </row>
    <row r="721" spans="1:29" ht="17.25" customHeight="1">
      <c r="A721" s="333"/>
      <c r="B721" s="323"/>
      <c r="C721" s="323"/>
      <c r="D721" s="323"/>
      <c r="E721" s="328"/>
      <c r="F721" s="329"/>
      <c r="G721" s="340"/>
      <c r="H721" s="327"/>
      <c r="I721" s="329"/>
      <c r="J721" s="324"/>
      <c r="K721" s="215"/>
      <c r="L721" s="215"/>
      <c r="M721" s="227"/>
      <c r="N721" s="227"/>
      <c r="O721" s="215"/>
      <c r="P721" s="379"/>
      <c r="Q721" s="379"/>
      <c r="R721" s="379"/>
      <c r="S721" s="379"/>
      <c r="T721" s="379"/>
      <c r="U721" s="379"/>
      <c r="V721" s="379"/>
      <c r="W721" s="379"/>
      <c r="X721" s="379"/>
      <c r="Y721" s="379"/>
      <c r="Z721" s="330"/>
      <c r="AA721" s="330"/>
      <c r="AB721" s="330"/>
      <c r="AC721" s="331"/>
    </row>
    <row r="722" spans="1:29" ht="17.25" customHeight="1">
      <c r="A722" s="333">
        <v>33600000</v>
      </c>
      <c r="B722" s="321" t="s">
        <v>554</v>
      </c>
      <c r="C722" s="321" t="s">
        <v>490</v>
      </c>
      <c r="D722" s="321" t="s">
        <v>2092</v>
      </c>
      <c r="E722" s="328" t="s">
        <v>1892</v>
      </c>
      <c r="F722" s="329" t="s">
        <v>1776</v>
      </c>
      <c r="G722" s="340">
        <v>515.6</v>
      </c>
      <c r="H722" s="325" t="s">
        <v>492</v>
      </c>
      <c r="I722" s="329" t="s">
        <v>493</v>
      </c>
      <c r="J722" s="324" t="s">
        <v>281</v>
      </c>
      <c r="K722" s="215"/>
      <c r="L722" s="216"/>
      <c r="M722" s="217"/>
      <c r="N722" s="227"/>
      <c r="O722" s="215"/>
      <c r="P722" s="379">
        <f>SUM(M722:M723)</f>
        <v>0</v>
      </c>
      <c r="Q722" s="379">
        <f>SUM(N722:N723)</f>
        <v>0</v>
      </c>
      <c r="R722" s="379">
        <f>SUM(M724:M725)</f>
        <v>0</v>
      </c>
      <c r="S722" s="379">
        <f>SUM(N724:N725)</f>
        <v>0</v>
      </c>
      <c r="T722" s="379">
        <f>SUM(M726:M727)</f>
        <v>515.6</v>
      </c>
      <c r="U722" s="379">
        <f>SUM(N726:N727)</f>
        <v>515.6</v>
      </c>
      <c r="V722" s="379">
        <f>SUM(M728:M729)</f>
        <v>0</v>
      </c>
      <c r="W722" s="379">
        <f>SUM(N728:N729)</f>
        <v>0</v>
      </c>
      <c r="X722" s="379">
        <f>P722+R722+T722+V722</f>
        <v>515.6</v>
      </c>
      <c r="Y722" s="379">
        <f>Q722+S722+U722+W722</f>
        <v>515.6</v>
      </c>
      <c r="Z722" s="330">
        <f>G722-X722</f>
        <v>0</v>
      </c>
      <c r="AA722" s="330">
        <f>G722-Y722</f>
        <v>0</v>
      </c>
      <c r="AB722" s="330">
        <f>X722*100/G722</f>
        <v>100</v>
      </c>
      <c r="AC722" s="331"/>
    </row>
    <row r="723" spans="1:29" ht="17.25" customHeight="1">
      <c r="A723" s="333"/>
      <c r="B723" s="322"/>
      <c r="C723" s="322"/>
      <c r="D723" s="322"/>
      <c r="E723" s="328"/>
      <c r="F723" s="329"/>
      <c r="G723" s="340"/>
      <c r="H723" s="326"/>
      <c r="I723" s="329"/>
      <c r="J723" s="324"/>
      <c r="K723" s="215"/>
      <c r="L723" s="216"/>
      <c r="M723" s="217"/>
      <c r="N723" s="227"/>
      <c r="O723" s="215"/>
      <c r="P723" s="379"/>
      <c r="Q723" s="379"/>
      <c r="R723" s="379"/>
      <c r="S723" s="379"/>
      <c r="T723" s="379"/>
      <c r="U723" s="379"/>
      <c r="V723" s="379"/>
      <c r="W723" s="379"/>
      <c r="X723" s="379"/>
      <c r="Y723" s="379"/>
      <c r="Z723" s="330"/>
      <c r="AA723" s="330"/>
      <c r="AB723" s="330"/>
      <c r="AC723" s="331"/>
    </row>
    <row r="724" spans="1:29" ht="17.25" customHeight="1">
      <c r="A724" s="333"/>
      <c r="B724" s="322"/>
      <c r="C724" s="322"/>
      <c r="D724" s="322"/>
      <c r="E724" s="328"/>
      <c r="F724" s="329"/>
      <c r="G724" s="340"/>
      <c r="H724" s="326"/>
      <c r="I724" s="329"/>
      <c r="J724" s="324" t="s">
        <v>369</v>
      </c>
      <c r="K724" s="215"/>
      <c r="L724" s="216"/>
      <c r="M724" s="217"/>
      <c r="N724" s="217"/>
      <c r="O724" s="215"/>
      <c r="P724" s="379"/>
      <c r="Q724" s="379"/>
      <c r="R724" s="379"/>
      <c r="S724" s="379"/>
      <c r="T724" s="379"/>
      <c r="U724" s="379"/>
      <c r="V724" s="379"/>
      <c r="W724" s="379"/>
      <c r="X724" s="379"/>
      <c r="Y724" s="379"/>
      <c r="Z724" s="330"/>
      <c r="AA724" s="330"/>
      <c r="AB724" s="330"/>
      <c r="AC724" s="331"/>
    </row>
    <row r="725" spans="1:29" ht="17.25" customHeight="1">
      <c r="A725" s="333"/>
      <c r="B725" s="322"/>
      <c r="C725" s="322"/>
      <c r="D725" s="322"/>
      <c r="E725" s="328"/>
      <c r="F725" s="329"/>
      <c r="G725" s="340"/>
      <c r="H725" s="326"/>
      <c r="I725" s="329"/>
      <c r="J725" s="324"/>
      <c r="K725" s="215"/>
      <c r="L725" s="216"/>
      <c r="M725" s="217"/>
      <c r="N725" s="217"/>
      <c r="O725" s="215"/>
      <c r="P725" s="379"/>
      <c r="Q725" s="379"/>
      <c r="R725" s="379"/>
      <c r="S725" s="379"/>
      <c r="T725" s="379"/>
      <c r="U725" s="379"/>
      <c r="V725" s="379"/>
      <c r="W725" s="379"/>
      <c r="X725" s="379"/>
      <c r="Y725" s="379"/>
      <c r="Z725" s="330"/>
      <c r="AA725" s="330"/>
      <c r="AB725" s="330"/>
      <c r="AC725" s="331"/>
    </row>
    <row r="726" spans="1:29" ht="17.25" customHeight="1">
      <c r="A726" s="333"/>
      <c r="B726" s="322"/>
      <c r="C726" s="322"/>
      <c r="D726" s="322"/>
      <c r="E726" s="328"/>
      <c r="F726" s="329"/>
      <c r="G726" s="340"/>
      <c r="H726" s="326"/>
      <c r="I726" s="329"/>
      <c r="J726" s="324" t="s">
        <v>289</v>
      </c>
      <c r="K726" s="215" t="s">
        <v>2027</v>
      </c>
      <c r="L726" s="216" t="s">
        <v>1905</v>
      </c>
      <c r="M726" s="217">
        <v>515.6</v>
      </c>
      <c r="N726" s="227">
        <v>515.6</v>
      </c>
      <c r="O726" s="215" t="s">
        <v>1958</v>
      </c>
      <c r="P726" s="379"/>
      <c r="Q726" s="379"/>
      <c r="R726" s="379"/>
      <c r="S726" s="379"/>
      <c r="T726" s="379"/>
      <c r="U726" s="379"/>
      <c r="V726" s="379"/>
      <c r="W726" s="379"/>
      <c r="X726" s="379"/>
      <c r="Y726" s="379"/>
      <c r="Z726" s="330"/>
      <c r="AA726" s="330"/>
      <c r="AB726" s="330"/>
      <c r="AC726" s="331"/>
    </row>
    <row r="727" spans="1:29" ht="17.25" customHeight="1">
      <c r="A727" s="333"/>
      <c r="B727" s="322"/>
      <c r="C727" s="322"/>
      <c r="D727" s="322"/>
      <c r="E727" s="328"/>
      <c r="F727" s="329"/>
      <c r="G727" s="340"/>
      <c r="H727" s="326"/>
      <c r="I727" s="329"/>
      <c r="J727" s="324"/>
      <c r="K727" s="215"/>
      <c r="L727" s="216"/>
      <c r="M727" s="217"/>
      <c r="N727" s="217"/>
      <c r="O727" s="215"/>
      <c r="P727" s="379"/>
      <c r="Q727" s="379"/>
      <c r="R727" s="379"/>
      <c r="S727" s="379"/>
      <c r="T727" s="379"/>
      <c r="U727" s="379"/>
      <c r="V727" s="379"/>
      <c r="W727" s="379"/>
      <c r="X727" s="379"/>
      <c r="Y727" s="379"/>
      <c r="Z727" s="330"/>
      <c r="AA727" s="330"/>
      <c r="AB727" s="330"/>
      <c r="AC727" s="331"/>
    </row>
    <row r="728" spans="1:29" ht="17.25" customHeight="1">
      <c r="A728" s="333"/>
      <c r="B728" s="322"/>
      <c r="C728" s="322"/>
      <c r="D728" s="322"/>
      <c r="E728" s="328"/>
      <c r="F728" s="329"/>
      <c r="G728" s="340"/>
      <c r="H728" s="326"/>
      <c r="I728" s="329"/>
      <c r="J728" s="324" t="s">
        <v>370</v>
      </c>
      <c r="K728" s="215"/>
      <c r="L728" s="216"/>
      <c r="M728" s="217"/>
      <c r="N728" s="227"/>
      <c r="O728" s="215"/>
      <c r="P728" s="379"/>
      <c r="Q728" s="379"/>
      <c r="R728" s="379"/>
      <c r="S728" s="379"/>
      <c r="T728" s="379"/>
      <c r="U728" s="379"/>
      <c r="V728" s="379"/>
      <c r="W728" s="379"/>
      <c r="X728" s="379"/>
      <c r="Y728" s="379"/>
      <c r="Z728" s="330"/>
      <c r="AA728" s="330"/>
      <c r="AB728" s="330"/>
      <c r="AC728" s="331"/>
    </row>
    <row r="729" spans="1:29" ht="17.25" customHeight="1">
      <c r="A729" s="333"/>
      <c r="B729" s="323"/>
      <c r="C729" s="323"/>
      <c r="D729" s="323"/>
      <c r="E729" s="328"/>
      <c r="F729" s="329"/>
      <c r="G729" s="340"/>
      <c r="H729" s="327"/>
      <c r="I729" s="329"/>
      <c r="J729" s="324"/>
      <c r="K729" s="215"/>
      <c r="L729" s="215"/>
      <c r="M729" s="227"/>
      <c r="N729" s="227"/>
      <c r="O729" s="215"/>
      <c r="P729" s="379"/>
      <c r="Q729" s="379"/>
      <c r="R729" s="379"/>
      <c r="S729" s="379"/>
      <c r="T729" s="379"/>
      <c r="U729" s="379"/>
      <c r="V729" s="379"/>
      <c r="W729" s="379"/>
      <c r="X729" s="379"/>
      <c r="Y729" s="379"/>
      <c r="Z729" s="330"/>
      <c r="AA729" s="330"/>
      <c r="AB729" s="330"/>
      <c r="AC729" s="331"/>
    </row>
    <row r="730" spans="1:29" ht="17.25" customHeight="1">
      <c r="A730" s="333">
        <v>33600000</v>
      </c>
      <c r="B730" s="321" t="s">
        <v>554</v>
      </c>
      <c r="C730" s="321" t="s">
        <v>490</v>
      </c>
      <c r="D730" s="321" t="s">
        <v>2091</v>
      </c>
      <c r="E730" s="328" t="s">
        <v>1893</v>
      </c>
      <c r="F730" s="329" t="s">
        <v>1895</v>
      </c>
      <c r="G730" s="340">
        <v>3600</v>
      </c>
      <c r="H730" s="325" t="s">
        <v>492</v>
      </c>
      <c r="I730" s="329" t="s">
        <v>493</v>
      </c>
      <c r="J730" s="324" t="s">
        <v>281</v>
      </c>
      <c r="K730" s="215"/>
      <c r="L730" s="216"/>
      <c r="M730" s="217"/>
      <c r="N730" s="227"/>
      <c r="O730" s="215"/>
      <c r="P730" s="379">
        <f>SUM(M730:M731)</f>
        <v>0</v>
      </c>
      <c r="Q730" s="379">
        <f>SUM(N730:N731)</f>
        <v>0</v>
      </c>
      <c r="R730" s="379">
        <f>SUM(M732:M733)</f>
        <v>0</v>
      </c>
      <c r="S730" s="379">
        <f>SUM(N732:N733)</f>
        <v>0</v>
      </c>
      <c r="T730" s="379">
        <f>SUM(M734:M735)</f>
        <v>0</v>
      </c>
      <c r="U730" s="379">
        <f>SUM(N734:N735)</f>
        <v>0</v>
      </c>
      <c r="V730" s="379">
        <f>SUM(M736:M737)</f>
        <v>0</v>
      </c>
      <c r="W730" s="379">
        <f>SUM(N736:N737)</f>
        <v>0</v>
      </c>
      <c r="X730" s="379">
        <f>P730+R730+T730+V730</f>
        <v>0</v>
      </c>
      <c r="Y730" s="379">
        <f>Q730+S730+U730+W730</f>
        <v>0</v>
      </c>
      <c r="Z730" s="330">
        <f>G730-X730</f>
        <v>3600</v>
      </c>
      <c r="AA730" s="330">
        <f>G730-Y730</f>
        <v>3600</v>
      </c>
      <c r="AB730" s="330">
        <f>X730*100/G730</f>
        <v>0</v>
      </c>
      <c r="AC730" s="331"/>
    </row>
    <row r="731" spans="1:29" ht="17.25" customHeight="1">
      <c r="A731" s="333"/>
      <c r="B731" s="322"/>
      <c r="C731" s="322"/>
      <c r="D731" s="322"/>
      <c r="E731" s="328"/>
      <c r="F731" s="329"/>
      <c r="G731" s="340"/>
      <c r="H731" s="326"/>
      <c r="I731" s="329"/>
      <c r="J731" s="324"/>
      <c r="K731" s="215"/>
      <c r="L731" s="216"/>
      <c r="M731" s="217"/>
      <c r="N731" s="227"/>
      <c r="O731" s="215"/>
      <c r="P731" s="379"/>
      <c r="Q731" s="379"/>
      <c r="R731" s="379"/>
      <c r="S731" s="379"/>
      <c r="T731" s="379"/>
      <c r="U731" s="379"/>
      <c r="V731" s="379"/>
      <c r="W731" s="379"/>
      <c r="X731" s="379"/>
      <c r="Y731" s="379"/>
      <c r="Z731" s="330"/>
      <c r="AA731" s="330"/>
      <c r="AB731" s="330"/>
      <c r="AC731" s="331"/>
    </row>
    <row r="732" spans="1:29" ht="17.25" customHeight="1">
      <c r="A732" s="333"/>
      <c r="B732" s="322"/>
      <c r="C732" s="322"/>
      <c r="D732" s="322"/>
      <c r="E732" s="328"/>
      <c r="F732" s="329"/>
      <c r="G732" s="340"/>
      <c r="H732" s="326"/>
      <c r="I732" s="329"/>
      <c r="J732" s="324" t="s">
        <v>369</v>
      </c>
      <c r="K732" s="215"/>
      <c r="L732" s="216"/>
      <c r="M732" s="217"/>
      <c r="N732" s="217"/>
      <c r="O732" s="215"/>
      <c r="P732" s="379"/>
      <c r="Q732" s="379"/>
      <c r="R732" s="379"/>
      <c r="S732" s="379"/>
      <c r="T732" s="379"/>
      <c r="U732" s="379"/>
      <c r="V732" s="379"/>
      <c r="W732" s="379"/>
      <c r="X732" s="379"/>
      <c r="Y732" s="379"/>
      <c r="Z732" s="330"/>
      <c r="AA732" s="330"/>
      <c r="AB732" s="330"/>
      <c r="AC732" s="331"/>
    </row>
    <row r="733" spans="1:29" ht="17.25" customHeight="1">
      <c r="A733" s="333"/>
      <c r="B733" s="322"/>
      <c r="C733" s="322"/>
      <c r="D733" s="322"/>
      <c r="E733" s="328"/>
      <c r="F733" s="329"/>
      <c r="G733" s="340"/>
      <c r="H733" s="326"/>
      <c r="I733" s="329"/>
      <c r="J733" s="324"/>
      <c r="K733" s="215"/>
      <c r="L733" s="216"/>
      <c r="M733" s="217"/>
      <c r="N733" s="217"/>
      <c r="O733" s="215"/>
      <c r="P733" s="379"/>
      <c r="Q733" s="379"/>
      <c r="R733" s="379"/>
      <c r="S733" s="379"/>
      <c r="T733" s="379"/>
      <c r="U733" s="379"/>
      <c r="V733" s="379"/>
      <c r="W733" s="379"/>
      <c r="X733" s="379"/>
      <c r="Y733" s="379"/>
      <c r="Z733" s="330"/>
      <c r="AA733" s="330"/>
      <c r="AB733" s="330"/>
      <c r="AC733" s="331"/>
    </row>
    <row r="734" spans="1:29" ht="17.25" customHeight="1">
      <c r="A734" s="333"/>
      <c r="B734" s="322"/>
      <c r="C734" s="322"/>
      <c r="D734" s="322"/>
      <c r="E734" s="328"/>
      <c r="F734" s="329"/>
      <c r="G734" s="340"/>
      <c r="H734" s="326"/>
      <c r="I734" s="329"/>
      <c r="J734" s="324" t="s">
        <v>289</v>
      </c>
      <c r="K734" s="215"/>
      <c r="L734" s="216"/>
      <c r="M734" s="217"/>
      <c r="N734" s="227"/>
      <c r="O734" s="215"/>
      <c r="P734" s="379"/>
      <c r="Q734" s="379"/>
      <c r="R734" s="379"/>
      <c r="S734" s="379"/>
      <c r="T734" s="379"/>
      <c r="U734" s="379"/>
      <c r="V734" s="379"/>
      <c r="W734" s="379"/>
      <c r="X734" s="379"/>
      <c r="Y734" s="379"/>
      <c r="Z734" s="330"/>
      <c r="AA734" s="330"/>
      <c r="AB734" s="330"/>
      <c r="AC734" s="331"/>
    </row>
    <row r="735" spans="1:29" ht="17.25" customHeight="1">
      <c r="A735" s="333"/>
      <c r="B735" s="322"/>
      <c r="C735" s="322"/>
      <c r="D735" s="322"/>
      <c r="E735" s="328"/>
      <c r="F735" s="329"/>
      <c r="G735" s="340"/>
      <c r="H735" s="326"/>
      <c r="I735" s="329"/>
      <c r="J735" s="324"/>
      <c r="K735" s="215"/>
      <c r="L735" s="216"/>
      <c r="M735" s="217"/>
      <c r="N735" s="217"/>
      <c r="O735" s="215"/>
      <c r="P735" s="379"/>
      <c r="Q735" s="379"/>
      <c r="R735" s="379"/>
      <c r="S735" s="379"/>
      <c r="T735" s="379"/>
      <c r="U735" s="379"/>
      <c r="V735" s="379"/>
      <c r="W735" s="379"/>
      <c r="X735" s="379"/>
      <c r="Y735" s="379"/>
      <c r="Z735" s="330"/>
      <c r="AA735" s="330"/>
      <c r="AB735" s="330"/>
      <c r="AC735" s="331"/>
    </row>
    <row r="736" spans="1:29" ht="17.25" customHeight="1">
      <c r="A736" s="333"/>
      <c r="B736" s="322"/>
      <c r="C736" s="322"/>
      <c r="D736" s="322"/>
      <c r="E736" s="328"/>
      <c r="F736" s="329"/>
      <c r="G736" s="340"/>
      <c r="H736" s="326"/>
      <c r="I736" s="329"/>
      <c r="J736" s="324" t="s">
        <v>370</v>
      </c>
      <c r="K736" s="215"/>
      <c r="L736" s="216"/>
      <c r="M736" s="217"/>
      <c r="N736" s="227"/>
      <c r="O736" s="215"/>
      <c r="P736" s="379"/>
      <c r="Q736" s="379"/>
      <c r="R736" s="379"/>
      <c r="S736" s="379"/>
      <c r="T736" s="379"/>
      <c r="U736" s="379"/>
      <c r="V736" s="379"/>
      <c r="W736" s="379"/>
      <c r="X736" s="379"/>
      <c r="Y736" s="379"/>
      <c r="Z736" s="330"/>
      <c r="AA736" s="330"/>
      <c r="AB736" s="330"/>
      <c r="AC736" s="331"/>
    </row>
    <row r="737" spans="1:29" ht="17.25" customHeight="1">
      <c r="A737" s="333"/>
      <c r="B737" s="323"/>
      <c r="C737" s="323"/>
      <c r="D737" s="323"/>
      <c r="E737" s="328"/>
      <c r="F737" s="329"/>
      <c r="G737" s="340"/>
      <c r="H737" s="327"/>
      <c r="I737" s="329"/>
      <c r="J737" s="324"/>
      <c r="K737" s="215"/>
      <c r="L737" s="215"/>
      <c r="M737" s="227"/>
      <c r="N737" s="227"/>
      <c r="O737" s="215"/>
      <c r="P737" s="379"/>
      <c r="Q737" s="379"/>
      <c r="R737" s="379"/>
      <c r="S737" s="379"/>
      <c r="T737" s="379"/>
      <c r="U737" s="379"/>
      <c r="V737" s="379"/>
      <c r="W737" s="379"/>
      <c r="X737" s="379"/>
      <c r="Y737" s="379"/>
      <c r="Z737" s="330"/>
      <c r="AA737" s="330"/>
      <c r="AB737" s="330"/>
      <c r="AC737" s="331"/>
    </row>
    <row r="738" spans="1:29" ht="17.25" customHeight="1">
      <c r="A738" s="333">
        <v>33600000</v>
      </c>
      <c r="B738" s="321" t="s">
        <v>554</v>
      </c>
      <c r="C738" s="321" t="s">
        <v>490</v>
      </c>
      <c r="D738" s="321" t="s">
        <v>2093</v>
      </c>
      <c r="E738" s="328" t="s">
        <v>1894</v>
      </c>
      <c r="F738" s="329" t="s">
        <v>1895</v>
      </c>
      <c r="G738" s="340">
        <v>1081.5</v>
      </c>
      <c r="H738" s="325" t="s">
        <v>492</v>
      </c>
      <c r="I738" s="329" t="s">
        <v>493</v>
      </c>
      <c r="J738" s="324" t="s">
        <v>281</v>
      </c>
      <c r="K738" s="215"/>
      <c r="L738" s="216"/>
      <c r="M738" s="217"/>
      <c r="N738" s="227"/>
      <c r="O738" s="215"/>
      <c r="P738" s="379">
        <f>SUM(M738:M739)</f>
        <v>0</v>
      </c>
      <c r="Q738" s="379">
        <f>SUM(N738:N739)</f>
        <v>0</v>
      </c>
      <c r="R738" s="379">
        <f>SUM(M740:M741)</f>
        <v>0</v>
      </c>
      <c r="S738" s="379">
        <f>SUM(N740:N741)</f>
        <v>0</v>
      </c>
      <c r="T738" s="379">
        <f>SUM(M742:M743)</f>
        <v>309</v>
      </c>
      <c r="U738" s="379">
        <f>SUM(N742:N743)</f>
        <v>309</v>
      </c>
      <c r="V738" s="379">
        <f>SUM(M744:M745)</f>
        <v>0</v>
      </c>
      <c r="W738" s="379">
        <f>SUM(N744:N745)</f>
        <v>0</v>
      </c>
      <c r="X738" s="379">
        <f>P738+R738+T738+V738</f>
        <v>309</v>
      </c>
      <c r="Y738" s="379">
        <f>Q738+S738+U738+W738</f>
        <v>309</v>
      </c>
      <c r="Z738" s="330">
        <f>G738-X738</f>
        <v>772.5</v>
      </c>
      <c r="AA738" s="330">
        <f>G738-Y738</f>
        <v>772.5</v>
      </c>
      <c r="AB738" s="330">
        <f>X738*100/G738</f>
        <v>28.571428571428573</v>
      </c>
      <c r="AC738" s="331"/>
    </row>
    <row r="739" spans="1:29" ht="17.25" customHeight="1">
      <c r="A739" s="333"/>
      <c r="B739" s="322"/>
      <c r="C739" s="322"/>
      <c r="D739" s="322"/>
      <c r="E739" s="328"/>
      <c r="F739" s="329"/>
      <c r="G739" s="340"/>
      <c r="H739" s="326"/>
      <c r="I739" s="329"/>
      <c r="J739" s="324"/>
      <c r="K739" s="215"/>
      <c r="L739" s="216"/>
      <c r="M739" s="217"/>
      <c r="N739" s="227"/>
      <c r="O739" s="215"/>
      <c r="P739" s="379"/>
      <c r="Q739" s="379"/>
      <c r="R739" s="379"/>
      <c r="S739" s="379"/>
      <c r="T739" s="379"/>
      <c r="U739" s="379"/>
      <c r="V739" s="379"/>
      <c r="W739" s="379"/>
      <c r="X739" s="379"/>
      <c r="Y739" s="379"/>
      <c r="Z739" s="330"/>
      <c r="AA739" s="330"/>
      <c r="AB739" s="330"/>
      <c r="AC739" s="331"/>
    </row>
    <row r="740" spans="1:29" ht="17.25" customHeight="1">
      <c r="A740" s="333"/>
      <c r="B740" s="322"/>
      <c r="C740" s="322"/>
      <c r="D740" s="322"/>
      <c r="E740" s="328"/>
      <c r="F740" s="329"/>
      <c r="G740" s="340"/>
      <c r="H740" s="326"/>
      <c r="I740" s="329"/>
      <c r="J740" s="324" t="s">
        <v>369</v>
      </c>
      <c r="K740" s="215"/>
      <c r="L740" s="216"/>
      <c r="M740" s="217"/>
      <c r="N740" s="217"/>
      <c r="O740" s="215"/>
      <c r="P740" s="379"/>
      <c r="Q740" s="379"/>
      <c r="R740" s="379"/>
      <c r="S740" s="379"/>
      <c r="T740" s="379"/>
      <c r="U740" s="379"/>
      <c r="V740" s="379"/>
      <c r="W740" s="379"/>
      <c r="X740" s="379"/>
      <c r="Y740" s="379"/>
      <c r="Z740" s="330"/>
      <c r="AA740" s="330"/>
      <c r="AB740" s="330"/>
      <c r="AC740" s="331"/>
    </row>
    <row r="741" spans="1:29" ht="17.25" customHeight="1">
      <c r="A741" s="333"/>
      <c r="B741" s="322"/>
      <c r="C741" s="322"/>
      <c r="D741" s="322"/>
      <c r="E741" s="328"/>
      <c r="F741" s="329"/>
      <c r="G741" s="340"/>
      <c r="H741" s="326"/>
      <c r="I741" s="329"/>
      <c r="J741" s="324"/>
      <c r="K741" s="215"/>
      <c r="L741" s="216"/>
      <c r="M741" s="217"/>
      <c r="N741" s="217"/>
      <c r="O741" s="215"/>
      <c r="P741" s="379"/>
      <c r="Q741" s="379"/>
      <c r="R741" s="379"/>
      <c r="S741" s="379"/>
      <c r="T741" s="379"/>
      <c r="U741" s="379"/>
      <c r="V741" s="379"/>
      <c r="W741" s="379"/>
      <c r="X741" s="379"/>
      <c r="Y741" s="379"/>
      <c r="Z741" s="330"/>
      <c r="AA741" s="330"/>
      <c r="AB741" s="330"/>
      <c r="AC741" s="331"/>
    </row>
    <row r="742" spans="1:29" ht="17.25" customHeight="1">
      <c r="A742" s="333"/>
      <c r="B742" s="322"/>
      <c r="C742" s="322"/>
      <c r="D742" s="322"/>
      <c r="E742" s="328"/>
      <c r="F742" s="329"/>
      <c r="G742" s="340"/>
      <c r="H742" s="326"/>
      <c r="I742" s="329"/>
      <c r="J742" s="324" t="s">
        <v>289</v>
      </c>
      <c r="K742" s="215" t="s">
        <v>2025</v>
      </c>
      <c r="L742" s="216" t="s">
        <v>1915</v>
      </c>
      <c r="M742" s="217">
        <v>309</v>
      </c>
      <c r="N742" s="227">
        <v>309</v>
      </c>
      <c r="O742" s="215" t="s">
        <v>1984</v>
      </c>
      <c r="P742" s="379"/>
      <c r="Q742" s="379"/>
      <c r="R742" s="379"/>
      <c r="S742" s="379"/>
      <c r="T742" s="379"/>
      <c r="U742" s="379"/>
      <c r="V742" s="379"/>
      <c r="W742" s="379"/>
      <c r="X742" s="379"/>
      <c r="Y742" s="379"/>
      <c r="Z742" s="330"/>
      <c r="AA742" s="330"/>
      <c r="AB742" s="330"/>
      <c r="AC742" s="331"/>
    </row>
    <row r="743" spans="1:29" ht="17.25" customHeight="1">
      <c r="A743" s="333"/>
      <c r="B743" s="322"/>
      <c r="C743" s="322"/>
      <c r="D743" s="322"/>
      <c r="E743" s="328"/>
      <c r="F743" s="329"/>
      <c r="G743" s="340"/>
      <c r="H743" s="326"/>
      <c r="I743" s="329"/>
      <c r="J743" s="324"/>
      <c r="K743" s="215"/>
      <c r="L743" s="216"/>
      <c r="M743" s="217"/>
      <c r="N743" s="217"/>
      <c r="O743" s="215"/>
      <c r="P743" s="379"/>
      <c r="Q743" s="379"/>
      <c r="R743" s="379"/>
      <c r="S743" s="379"/>
      <c r="T743" s="379"/>
      <c r="U743" s="379"/>
      <c r="V743" s="379"/>
      <c r="W743" s="379"/>
      <c r="X743" s="379"/>
      <c r="Y743" s="379"/>
      <c r="Z743" s="330"/>
      <c r="AA743" s="330"/>
      <c r="AB743" s="330"/>
      <c r="AC743" s="331"/>
    </row>
    <row r="744" spans="1:29" ht="17.25" customHeight="1">
      <c r="A744" s="333"/>
      <c r="B744" s="322"/>
      <c r="C744" s="322"/>
      <c r="D744" s="322"/>
      <c r="E744" s="328"/>
      <c r="F744" s="329"/>
      <c r="G744" s="340"/>
      <c r="H744" s="326"/>
      <c r="I744" s="329"/>
      <c r="J744" s="324" t="s">
        <v>370</v>
      </c>
      <c r="K744" s="215"/>
      <c r="L744" s="216"/>
      <c r="M744" s="217"/>
      <c r="N744" s="227"/>
      <c r="O744" s="215"/>
      <c r="P744" s="379"/>
      <c r="Q744" s="379"/>
      <c r="R744" s="379"/>
      <c r="S744" s="379"/>
      <c r="T744" s="379"/>
      <c r="U744" s="379"/>
      <c r="V744" s="379"/>
      <c r="W744" s="379"/>
      <c r="X744" s="379"/>
      <c r="Y744" s="379"/>
      <c r="Z744" s="330"/>
      <c r="AA744" s="330"/>
      <c r="AB744" s="330"/>
      <c r="AC744" s="331"/>
    </row>
    <row r="745" spans="1:29" ht="17.25" customHeight="1">
      <c r="A745" s="333"/>
      <c r="B745" s="323"/>
      <c r="C745" s="323"/>
      <c r="D745" s="323"/>
      <c r="E745" s="328"/>
      <c r="F745" s="329"/>
      <c r="G745" s="340"/>
      <c r="H745" s="327"/>
      <c r="I745" s="329"/>
      <c r="J745" s="324"/>
      <c r="K745" s="215"/>
      <c r="L745" s="215"/>
      <c r="M745" s="227"/>
      <c r="N745" s="227"/>
      <c r="O745" s="215"/>
      <c r="P745" s="379"/>
      <c r="Q745" s="379"/>
      <c r="R745" s="379"/>
      <c r="S745" s="379"/>
      <c r="T745" s="379"/>
      <c r="U745" s="379"/>
      <c r="V745" s="379"/>
      <c r="W745" s="379"/>
      <c r="X745" s="379"/>
      <c r="Y745" s="379"/>
      <c r="Z745" s="330"/>
      <c r="AA745" s="330"/>
      <c r="AB745" s="330"/>
      <c r="AC745" s="331"/>
    </row>
    <row r="746" spans="1:29" ht="17.25" customHeight="1">
      <c r="A746" s="333">
        <v>33100000</v>
      </c>
      <c r="B746" s="321" t="s">
        <v>1028</v>
      </c>
      <c r="C746" s="321" t="s">
        <v>490</v>
      </c>
      <c r="D746" s="321" t="s">
        <v>2063</v>
      </c>
      <c r="E746" s="328" t="s">
        <v>2029</v>
      </c>
      <c r="F746" s="329" t="s">
        <v>1900</v>
      </c>
      <c r="G746" s="340">
        <v>3780</v>
      </c>
      <c r="H746" s="325" t="s">
        <v>2030</v>
      </c>
      <c r="I746" s="329" t="s">
        <v>493</v>
      </c>
      <c r="J746" s="324" t="s">
        <v>281</v>
      </c>
      <c r="K746" s="215"/>
      <c r="L746" s="216"/>
      <c r="M746" s="217"/>
      <c r="N746" s="227"/>
      <c r="O746" s="215"/>
      <c r="P746" s="379">
        <f>SUM(M746:M747)</f>
        <v>0</v>
      </c>
      <c r="Q746" s="379">
        <f>SUM(N746:N747)</f>
        <v>0</v>
      </c>
      <c r="R746" s="379">
        <f>SUM(M748:M749)</f>
        <v>0</v>
      </c>
      <c r="S746" s="379">
        <f>SUM(N748:N749)</f>
        <v>0</v>
      </c>
      <c r="T746" s="379">
        <f>SUM(M750:M751)</f>
        <v>630</v>
      </c>
      <c r="U746" s="379">
        <f>SUM(N750:N751)</f>
        <v>630</v>
      </c>
      <c r="V746" s="379">
        <f>SUM(M752:M753)</f>
        <v>0</v>
      </c>
      <c r="W746" s="379">
        <f>SUM(N752:N753)</f>
        <v>0</v>
      </c>
      <c r="X746" s="379">
        <f>P746+R746+T746+V746</f>
        <v>630</v>
      </c>
      <c r="Y746" s="379">
        <f>Q746+S746+U746+W746</f>
        <v>630</v>
      </c>
      <c r="Z746" s="330">
        <f>G746-X746</f>
        <v>3150</v>
      </c>
      <c r="AA746" s="330">
        <f>G746-Y746</f>
        <v>3150</v>
      </c>
      <c r="AB746" s="330">
        <f>X746*100/G746</f>
        <v>16.666666666666668</v>
      </c>
      <c r="AC746" s="331"/>
    </row>
    <row r="747" spans="1:29" ht="17.25" customHeight="1">
      <c r="A747" s="333"/>
      <c r="B747" s="322"/>
      <c r="C747" s="322"/>
      <c r="D747" s="322"/>
      <c r="E747" s="328"/>
      <c r="F747" s="329"/>
      <c r="G747" s="340"/>
      <c r="H747" s="326"/>
      <c r="I747" s="329"/>
      <c r="J747" s="324"/>
      <c r="K747" s="215"/>
      <c r="L747" s="216"/>
      <c r="M747" s="217"/>
      <c r="N747" s="227"/>
      <c r="O747" s="215"/>
      <c r="P747" s="379"/>
      <c r="Q747" s="379"/>
      <c r="R747" s="379"/>
      <c r="S747" s="379"/>
      <c r="T747" s="379"/>
      <c r="U747" s="379"/>
      <c r="V747" s="379"/>
      <c r="W747" s="379"/>
      <c r="X747" s="379"/>
      <c r="Y747" s="379"/>
      <c r="Z747" s="330"/>
      <c r="AA747" s="330"/>
      <c r="AB747" s="330"/>
      <c r="AC747" s="331"/>
    </row>
    <row r="748" spans="1:29" ht="17.25" customHeight="1">
      <c r="A748" s="333"/>
      <c r="B748" s="322"/>
      <c r="C748" s="322"/>
      <c r="D748" s="322"/>
      <c r="E748" s="328"/>
      <c r="F748" s="329"/>
      <c r="G748" s="340"/>
      <c r="H748" s="326"/>
      <c r="I748" s="329"/>
      <c r="J748" s="324" t="s">
        <v>369</v>
      </c>
      <c r="K748" s="215"/>
      <c r="L748" s="216"/>
      <c r="M748" s="217"/>
      <c r="N748" s="217"/>
      <c r="O748" s="215"/>
      <c r="P748" s="379"/>
      <c r="Q748" s="379"/>
      <c r="R748" s="379"/>
      <c r="S748" s="379"/>
      <c r="T748" s="379"/>
      <c r="U748" s="379"/>
      <c r="V748" s="379"/>
      <c r="W748" s="379"/>
      <c r="X748" s="379"/>
      <c r="Y748" s="379"/>
      <c r="Z748" s="330"/>
      <c r="AA748" s="330"/>
      <c r="AB748" s="330"/>
      <c r="AC748" s="331"/>
    </row>
    <row r="749" spans="1:29" ht="17.25" customHeight="1">
      <c r="A749" s="333"/>
      <c r="B749" s="322"/>
      <c r="C749" s="322"/>
      <c r="D749" s="322"/>
      <c r="E749" s="328"/>
      <c r="F749" s="329"/>
      <c r="G749" s="340"/>
      <c r="H749" s="326"/>
      <c r="I749" s="329"/>
      <c r="J749" s="324"/>
      <c r="K749" s="215"/>
      <c r="L749" s="216"/>
      <c r="M749" s="217"/>
      <c r="N749" s="217"/>
      <c r="O749" s="215"/>
      <c r="P749" s="379"/>
      <c r="Q749" s="379"/>
      <c r="R749" s="379"/>
      <c r="S749" s="379"/>
      <c r="T749" s="379"/>
      <c r="U749" s="379"/>
      <c r="V749" s="379"/>
      <c r="W749" s="379"/>
      <c r="X749" s="379"/>
      <c r="Y749" s="379"/>
      <c r="Z749" s="330"/>
      <c r="AA749" s="330"/>
      <c r="AB749" s="330"/>
      <c r="AC749" s="331"/>
    </row>
    <row r="750" spans="1:29" ht="17.25" customHeight="1">
      <c r="A750" s="333"/>
      <c r="B750" s="322"/>
      <c r="C750" s="322"/>
      <c r="D750" s="322"/>
      <c r="E750" s="328"/>
      <c r="F750" s="329"/>
      <c r="G750" s="340"/>
      <c r="H750" s="326"/>
      <c r="I750" s="329"/>
      <c r="J750" s="324" t="s">
        <v>289</v>
      </c>
      <c r="K750" s="215" t="s">
        <v>2031</v>
      </c>
      <c r="L750" s="216" t="s">
        <v>1919</v>
      </c>
      <c r="M750" s="217">
        <v>630</v>
      </c>
      <c r="N750" s="227">
        <v>630</v>
      </c>
      <c r="O750" s="215" t="s">
        <v>1958</v>
      </c>
      <c r="P750" s="379"/>
      <c r="Q750" s="379"/>
      <c r="R750" s="379"/>
      <c r="S750" s="379"/>
      <c r="T750" s="379"/>
      <c r="U750" s="379"/>
      <c r="V750" s="379"/>
      <c r="W750" s="379"/>
      <c r="X750" s="379"/>
      <c r="Y750" s="379"/>
      <c r="Z750" s="330"/>
      <c r="AA750" s="330"/>
      <c r="AB750" s="330"/>
      <c r="AC750" s="331"/>
    </row>
    <row r="751" spans="1:29" ht="17.25" customHeight="1">
      <c r="A751" s="333"/>
      <c r="B751" s="322"/>
      <c r="C751" s="322"/>
      <c r="D751" s="322"/>
      <c r="E751" s="328"/>
      <c r="F751" s="329"/>
      <c r="G751" s="340"/>
      <c r="H751" s="326"/>
      <c r="I751" s="329"/>
      <c r="J751" s="324"/>
      <c r="K751" s="215"/>
      <c r="L751" s="216"/>
      <c r="M751" s="217"/>
      <c r="N751" s="217"/>
      <c r="O751" s="215"/>
      <c r="P751" s="379"/>
      <c r="Q751" s="379"/>
      <c r="R751" s="379"/>
      <c r="S751" s="379"/>
      <c r="T751" s="379"/>
      <c r="U751" s="379"/>
      <c r="V751" s="379"/>
      <c r="W751" s="379"/>
      <c r="X751" s="379"/>
      <c r="Y751" s="379"/>
      <c r="Z751" s="330"/>
      <c r="AA751" s="330"/>
      <c r="AB751" s="330"/>
      <c r="AC751" s="331"/>
    </row>
    <row r="752" spans="1:29" ht="17.25" customHeight="1">
      <c r="A752" s="333"/>
      <c r="B752" s="322"/>
      <c r="C752" s="322"/>
      <c r="D752" s="322"/>
      <c r="E752" s="328"/>
      <c r="F752" s="329"/>
      <c r="G752" s="340"/>
      <c r="H752" s="326"/>
      <c r="I752" s="329"/>
      <c r="J752" s="324" t="s">
        <v>370</v>
      </c>
      <c r="K752" s="215"/>
      <c r="L752" s="216"/>
      <c r="M752" s="217"/>
      <c r="N752" s="227"/>
      <c r="O752" s="215"/>
      <c r="P752" s="379"/>
      <c r="Q752" s="379"/>
      <c r="R752" s="379"/>
      <c r="S752" s="379"/>
      <c r="T752" s="379"/>
      <c r="U752" s="379"/>
      <c r="V752" s="379"/>
      <c r="W752" s="379"/>
      <c r="X752" s="379"/>
      <c r="Y752" s="379"/>
      <c r="Z752" s="330"/>
      <c r="AA752" s="330"/>
      <c r="AB752" s="330"/>
      <c r="AC752" s="331"/>
    </row>
    <row r="753" spans="1:29" ht="17.25" customHeight="1">
      <c r="A753" s="333"/>
      <c r="B753" s="323"/>
      <c r="C753" s="323"/>
      <c r="D753" s="323"/>
      <c r="E753" s="328"/>
      <c r="F753" s="329"/>
      <c r="G753" s="340"/>
      <c r="H753" s="327"/>
      <c r="I753" s="329"/>
      <c r="J753" s="324"/>
      <c r="K753" s="215"/>
      <c r="L753" s="215"/>
      <c r="M753" s="227"/>
      <c r="N753" s="227"/>
      <c r="O753" s="215"/>
      <c r="P753" s="379"/>
      <c r="Q753" s="379"/>
      <c r="R753" s="379"/>
      <c r="S753" s="379"/>
      <c r="T753" s="379"/>
      <c r="U753" s="379"/>
      <c r="V753" s="379"/>
      <c r="W753" s="379"/>
      <c r="X753" s="379"/>
      <c r="Y753" s="379"/>
      <c r="Z753" s="330"/>
      <c r="AA753" s="330"/>
      <c r="AB753" s="330"/>
      <c r="AC753" s="331"/>
    </row>
    <row r="754" spans="1:29" ht="17.25" customHeight="1">
      <c r="A754" s="333">
        <v>33600000</v>
      </c>
      <c r="B754" s="321" t="s">
        <v>554</v>
      </c>
      <c r="C754" s="321" t="s">
        <v>490</v>
      </c>
      <c r="D754" s="321" t="s">
        <v>2064</v>
      </c>
      <c r="E754" s="328" t="s">
        <v>2062</v>
      </c>
      <c r="F754" s="329" t="s">
        <v>1958</v>
      </c>
      <c r="G754" s="340">
        <v>537.5</v>
      </c>
      <c r="H754" s="325" t="s">
        <v>550</v>
      </c>
      <c r="I754" s="329" t="s">
        <v>493</v>
      </c>
      <c r="J754" s="324" t="s">
        <v>281</v>
      </c>
      <c r="K754" s="215"/>
      <c r="L754" s="216"/>
      <c r="M754" s="217"/>
      <c r="N754" s="227"/>
      <c r="O754" s="215"/>
      <c r="P754" s="379">
        <f>SUM(M754:M755)</f>
        <v>0</v>
      </c>
      <c r="Q754" s="379">
        <f>SUM(N754:N755)</f>
        <v>0</v>
      </c>
      <c r="R754" s="379">
        <f>SUM(M756:M757)</f>
        <v>0</v>
      </c>
      <c r="S754" s="379">
        <f>SUM(N756:N757)</f>
        <v>0</v>
      </c>
      <c r="T754" s="379">
        <f>SUM(M758:M759)</f>
        <v>322.5</v>
      </c>
      <c r="U754" s="379">
        <f>SUM(N758:N759)</f>
        <v>322.5</v>
      </c>
      <c r="V754" s="379">
        <f>SUM(M760:M761)</f>
        <v>0</v>
      </c>
      <c r="W754" s="379">
        <f>SUM(N760:N761)</f>
        <v>0</v>
      </c>
      <c r="X754" s="379">
        <f>P754+R754+T754+V754</f>
        <v>322.5</v>
      </c>
      <c r="Y754" s="379">
        <f>Q754+S754+U754+W754</f>
        <v>322.5</v>
      </c>
      <c r="Z754" s="330">
        <f>G754-X754</f>
        <v>215</v>
      </c>
      <c r="AA754" s="330">
        <f>G754-Y754</f>
        <v>215</v>
      </c>
      <c r="AB754" s="330">
        <f>X754*100/G754</f>
        <v>60</v>
      </c>
      <c r="AC754" s="331"/>
    </row>
    <row r="755" spans="1:29" ht="17.25" customHeight="1">
      <c r="A755" s="333"/>
      <c r="B755" s="322"/>
      <c r="C755" s="322"/>
      <c r="D755" s="322"/>
      <c r="E755" s="328"/>
      <c r="F755" s="329"/>
      <c r="G755" s="340"/>
      <c r="H755" s="326"/>
      <c r="I755" s="329"/>
      <c r="J755" s="324"/>
      <c r="K755" s="215"/>
      <c r="L755" s="216"/>
      <c r="M755" s="217"/>
      <c r="N755" s="227"/>
      <c r="O755" s="215"/>
      <c r="P755" s="379"/>
      <c r="Q755" s="379"/>
      <c r="R755" s="379"/>
      <c r="S755" s="379"/>
      <c r="T755" s="379"/>
      <c r="U755" s="379"/>
      <c r="V755" s="379"/>
      <c r="W755" s="379"/>
      <c r="X755" s="379"/>
      <c r="Y755" s="379"/>
      <c r="Z755" s="330"/>
      <c r="AA755" s="330"/>
      <c r="AB755" s="330"/>
      <c r="AC755" s="331"/>
    </row>
    <row r="756" spans="1:29" ht="17.25" customHeight="1">
      <c r="A756" s="333"/>
      <c r="B756" s="322"/>
      <c r="C756" s="322"/>
      <c r="D756" s="322"/>
      <c r="E756" s="328"/>
      <c r="F756" s="329"/>
      <c r="G756" s="340"/>
      <c r="H756" s="326"/>
      <c r="I756" s="329"/>
      <c r="J756" s="324" t="s">
        <v>369</v>
      </c>
      <c r="K756" s="215"/>
      <c r="L756" s="216"/>
      <c r="M756" s="217"/>
      <c r="N756" s="217"/>
      <c r="O756" s="215"/>
      <c r="P756" s="379"/>
      <c r="Q756" s="379"/>
      <c r="R756" s="379"/>
      <c r="S756" s="379"/>
      <c r="T756" s="379"/>
      <c r="U756" s="379"/>
      <c r="V756" s="379"/>
      <c r="W756" s="379"/>
      <c r="X756" s="379"/>
      <c r="Y756" s="379"/>
      <c r="Z756" s="330"/>
      <c r="AA756" s="330"/>
      <c r="AB756" s="330"/>
      <c r="AC756" s="331"/>
    </row>
    <row r="757" spans="1:29" ht="17.25" customHeight="1">
      <c r="A757" s="333"/>
      <c r="B757" s="322"/>
      <c r="C757" s="322"/>
      <c r="D757" s="322"/>
      <c r="E757" s="328"/>
      <c r="F757" s="329"/>
      <c r="G757" s="340"/>
      <c r="H757" s="326"/>
      <c r="I757" s="329"/>
      <c r="J757" s="324"/>
      <c r="K757" s="215"/>
      <c r="L757" s="216"/>
      <c r="M757" s="217"/>
      <c r="N757" s="217"/>
      <c r="O757" s="215"/>
      <c r="P757" s="379"/>
      <c r="Q757" s="379"/>
      <c r="R757" s="379"/>
      <c r="S757" s="379"/>
      <c r="T757" s="379"/>
      <c r="U757" s="379"/>
      <c r="V757" s="379"/>
      <c r="W757" s="379"/>
      <c r="X757" s="379"/>
      <c r="Y757" s="379"/>
      <c r="Z757" s="330"/>
      <c r="AA757" s="330"/>
      <c r="AB757" s="330"/>
      <c r="AC757" s="331"/>
    </row>
    <row r="758" spans="1:29" ht="17.25" customHeight="1">
      <c r="A758" s="333"/>
      <c r="B758" s="322"/>
      <c r="C758" s="322"/>
      <c r="D758" s="322"/>
      <c r="E758" s="328"/>
      <c r="F758" s="329"/>
      <c r="G758" s="340"/>
      <c r="H758" s="326"/>
      <c r="I758" s="329"/>
      <c r="J758" s="324" t="s">
        <v>289</v>
      </c>
      <c r="K758" s="215"/>
      <c r="L758" s="216"/>
      <c r="M758" s="217"/>
      <c r="N758" s="227"/>
      <c r="O758" s="215"/>
      <c r="P758" s="379"/>
      <c r="Q758" s="379"/>
      <c r="R758" s="379"/>
      <c r="S758" s="379"/>
      <c r="T758" s="379"/>
      <c r="U758" s="379"/>
      <c r="V758" s="379"/>
      <c r="W758" s="379"/>
      <c r="X758" s="379"/>
      <c r="Y758" s="379"/>
      <c r="Z758" s="330"/>
      <c r="AA758" s="330"/>
      <c r="AB758" s="330"/>
      <c r="AC758" s="331"/>
    </row>
    <row r="759" spans="1:29" ht="17.25" customHeight="1">
      <c r="A759" s="333"/>
      <c r="B759" s="322"/>
      <c r="C759" s="322"/>
      <c r="D759" s="322"/>
      <c r="E759" s="328"/>
      <c r="F759" s="329"/>
      <c r="G759" s="340"/>
      <c r="H759" s="326"/>
      <c r="I759" s="329"/>
      <c r="J759" s="324"/>
      <c r="K759" s="215" t="s">
        <v>2074</v>
      </c>
      <c r="L759" s="216" t="s">
        <v>1990</v>
      </c>
      <c r="M759" s="217">
        <v>322.5</v>
      </c>
      <c r="N759" s="217">
        <v>322.5</v>
      </c>
      <c r="O759" s="215" t="s">
        <v>2034</v>
      </c>
      <c r="P759" s="379"/>
      <c r="Q759" s="379"/>
      <c r="R759" s="379"/>
      <c r="S759" s="379"/>
      <c r="T759" s="379"/>
      <c r="U759" s="379"/>
      <c r="V759" s="379"/>
      <c r="W759" s="379"/>
      <c r="X759" s="379"/>
      <c r="Y759" s="379"/>
      <c r="Z759" s="330"/>
      <c r="AA759" s="330"/>
      <c r="AB759" s="330"/>
      <c r="AC759" s="331"/>
    </row>
    <row r="760" spans="1:29" ht="17.25" customHeight="1">
      <c r="A760" s="333"/>
      <c r="B760" s="322"/>
      <c r="C760" s="322"/>
      <c r="D760" s="322"/>
      <c r="E760" s="328"/>
      <c r="F760" s="329"/>
      <c r="G760" s="340"/>
      <c r="H760" s="326"/>
      <c r="I760" s="329"/>
      <c r="J760" s="324" t="s">
        <v>370</v>
      </c>
      <c r="K760" s="215"/>
      <c r="L760" s="216"/>
      <c r="M760" s="217"/>
      <c r="N760" s="227"/>
      <c r="O760" s="215"/>
      <c r="P760" s="379"/>
      <c r="Q760" s="379"/>
      <c r="R760" s="379"/>
      <c r="S760" s="379"/>
      <c r="T760" s="379"/>
      <c r="U760" s="379"/>
      <c r="V760" s="379"/>
      <c r="W760" s="379"/>
      <c r="X760" s="379"/>
      <c r="Y760" s="379"/>
      <c r="Z760" s="330"/>
      <c r="AA760" s="330"/>
      <c r="AB760" s="330"/>
      <c r="AC760" s="331"/>
    </row>
    <row r="761" spans="1:29" ht="17.25" customHeight="1">
      <c r="A761" s="333"/>
      <c r="B761" s="323"/>
      <c r="C761" s="323"/>
      <c r="D761" s="323"/>
      <c r="E761" s="328"/>
      <c r="F761" s="329"/>
      <c r="G761" s="340"/>
      <c r="H761" s="327"/>
      <c r="I761" s="329"/>
      <c r="J761" s="324"/>
      <c r="K761" s="215"/>
      <c r="L761" s="215"/>
      <c r="M761" s="227"/>
      <c r="N761" s="227"/>
      <c r="O761" s="215"/>
      <c r="P761" s="379"/>
      <c r="Q761" s="379"/>
      <c r="R761" s="379"/>
      <c r="S761" s="379"/>
      <c r="T761" s="379"/>
      <c r="U761" s="379"/>
      <c r="V761" s="379"/>
      <c r="W761" s="379"/>
      <c r="X761" s="379"/>
      <c r="Y761" s="379"/>
      <c r="Z761" s="330"/>
      <c r="AA761" s="330"/>
      <c r="AB761" s="330"/>
      <c r="AC761" s="331"/>
    </row>
    <row r="762" spans="1:29" ht="17.25" customHeight="1">
      <c r="A762" s="333">
        <v>33600000</v>
      </c>
      <c r="B762" s="321" t="s">
        <v>554</v>
      </c>
      <c r="C762" s="321" t="s">
        <v>490</v>
      </c>
      <c r="D762" s="321" t="s">
        <v>2066</v>
      </c>
      <c r="E762" s="328" t="s">
        <v>2065</v>
      </c>
      <c r="F762" s="329" t="s">
        <v>2034</v>
      </c>
      <c r="G762" s="340">
        <v>7627.2</v>
      </c>
      <c r="H762" s="325" t="s">
        <v>1027</v>
      </c>
      <c r="I762" s="329" t="s">
        <v>493</v>
      </c>
      <c r="J762" s="324" t="s">
        <v>281</v>
      </c>
      <c r="K762" s="215"/>
      <c r="L762" s="216"/>
      <c r="M762" s="217"/>
      <c r="N762" s="227"/>
      <c r="O762" s="215"/>
      <c r="P762" s="379">
        <f>SUM(M762:M763)</f>
        <v>0</v>
      </c>
      <c r="Q762" s="379">
        <f>SUM(N762:N763)</f>
        <v>0</v>
      </c>
      <c r="R762" s="379">
        <f>SUM(M764:M765)</f>
        <v>0</v>
      </c>
      <c r="S762" s="379">
        <f>SUM(N764:N765)</f>
        <v>0</v>
      </c>
      <c r="T762" s="379">
        <f>SUM(M766:M767)</f>
        <v>0</v>
      </c>
      <c r="U762" s="379">
        <f>SUM(N766:N767)</f>
        <v>0</v>
      </c>
      <c r="V762" s="379">
        <f>SUM(M768:M769)</f>
        <v>0</v>
      </c>
      <c r="W762" s="379">
        <f>SUM(N768:N769)</f>
        <v>0</v>
      </c>
      <c r="X762" s="379">
        <f>P762+R762+T762+V762</f>
        <v>0</v>
      </c>
      <c r="Y762" s="379">
        <f>Q762+S762+U762+W762</f>
        <v>0</v>
      </c>
      <c r="Z762" s="330">
        <f>G762-X762</f>
        <v>7627.2</v>
      </c>
      <c r="AA762" s="330">
        <f>G762-Y762</f>
        <v>7627.2</v>
      </c>
      <c r="AB762" s="330">
        <f>X762*100/G762</f>
        <v>0</v>
      </c>
      <c r="AC762" s="331"/>
    </row>
    <row r="763" spans="1:29" ht="17.25" customHeight="1">
      <c r="A763" s="333"/>
      <c r="B763" s="322"/>
      <c r="C763" s="322"/>
      <c r="D763" s="322"/>
      <c r="E763" s="328"/>
      <c r="F763" s="329"/>
      <c r="G763" s="340"/>
      <c r="H763" s="326"/>
      <c r="I763" s="329"/>
      <c r="J763" s="324"/>
      <c r="K763" s="215"/>
      <c r="L763" s="216"/>
      <c r="M763" s="217"/>
      <c r="N763" s="227"/>
      <c r="O763" s="215"/>
      <c r="P763" s="379"/>
      <c r="Q763" s="379"/>
      <c r="R763" s="379"/>
      <c r="S763" s="379"/>
      <c r="T763" s="379"/>
      <c r="U763" s="379"/>
      <c r="V763" s="379"/>
      <c r="W763" s="379"/>
      <c r="X763" s="379"/>
      <c r="Y763" s="379"/>
      <c r="Z763" s="330"/>
      <c r="AA763" s="330"/>
      <c r="AB763" s="330"/>
      <c r="AC763" s="331"/>
    </row>
    <row r="764" spans="1:29" ht="17.25" customHeight="1">
      <c r="A764" s="333"/>
      <c r="B764" s="322"/>
      <c r="C764" s="322"/>
      <c r="D764" s="322"/>
      <c r="E764" s="328"/>
      <c r="F764" s="329"/>
      <c r="G764" s="340"/>
      <c r="H764" s="326"/>
      <c r="I764" s="329"/>
      <c r="J764" s="324" t="s">
        <v>369</v>
      </c>
      <c r="K764" s="215"/>
      <c r="L764" s="216"/>
      <c r="M764" s="217"/>
      <c r="N764" s="217"/>
      <c r="O764" s="215"/>
      <c r="P764" s="379"/>
      <c r="Q764" s="379"/>
      <c r="R764" s="379"/>
      <c r="S764" s="379"/>
      <c r="T764" s="379"/>
      <c r="U764" s="379"/>
      <c r="V764" s="379"/>
      <c r="W764" s="379"/>
      <c r="X764" s="379"/>
      <c r="Y764" s="379"/>
      <c r="Z764" s="330"/>
      <c r="AA764" s="330"/>
      <c r="AB764" s="330"/>
      <c r="AC764" s="331"/>
    </row>
    <row r="765" spans="1:29" ht="17.25" customHeight="1">
      <c r="A765" s="333"/>
      <c r="B765" s="322"/>
      <c r="C765" s="322"/>
      <c r="D765" s="322"/>
      <c r="E765" s="328"/>
      <c r="F765" s="329"/>
      <c r="G765" s="340"/>
      <c r="H765" s="326"/>
      <c r="I765" s="329"/>
      <c r="J765" s="324"/>
      <c r="K765" s="215"/>
      <c r="L765" s="216"/>
      <c r="M765" s="217"/>
      <c r="N765" s="217"/>
      <c r="O765" s="215"/>
      <c r="P765" s="379"/>
      <c r="Q765" s="379"/>
      <c r="R765" s="379"/>
      <c r="S765" s="379"/>
      <c r="T765" s="379"/>
      <c r="U765" s="379"/>
      <c r="V765" s="379"/>
      <c r="W765" s="379"/>
      <c r="X765" s="379"/>
      <c r="Y765" s="379"/>
      <c r="Z765" s="330"/>
      <c r="AA765" s="330"/>
      <c r="AB765" s="330"/>
      <c r="AC765" s="331"/>
    </row>
    <row r="766" spans="1:29" ht="17.25" customHeight="1">
      <c r="A766" s="333"/>
      <c r="B766" s="322"/>
      <c r="C766" s="322"/>
      <c r="D766" s="322"/>
      <c r="E766" s="328"/>
      <c r="F766" s="329"/>
      <c r="G766" s="340"/>
      <c r="H766" s="326"/>
      <c r="I766" s="329"/>
      <c r="J766" s="324" t="s">
        <v>289</v>
      </c>
      <c r="K766" s="215"/>
      <c r="L766" s="216"/>
      <c r="M766" s="217"/>
      <c r="N766" s="227"/>
      <c r="O766" s="215"/>
      <c r="P766" s="379"/>
      <c r="Q766" s="379"/>
      <c r="R766" s="379"/>
      <c r="S766" s="379"/>
      <c r="T766" s="379"/>
      <c r="U766" s="379"/>
      <c r="V766" s="379"/>
      <c r="W766" s="379"/>
      <c r="X766" s="379"/>
      <c r="Y766" s="379"/>
      <c r="Z766" s="330"/>
      <c r="AA766" s="330"/>
      <c r="AB766" s="330"/>
      <c r="AC766" s="331"/>
    </row>
    <row r="767" spans="1:29" ht="17.25" customHeight="1">
      <c r="A767" s="333"/>
      <c r="B767" s="322"/>
      <c r="C767" s="322"/>
      <c r="D767" s="322"/>
      <c r="E767" s="328"/>
      <c r="F767" s="329"/>
      <c r="G767" s="340"/>
      <c r="H767" s="326"/>
      <c r="I767" s="329"/>
      <c r="J767" s="324"/>
      <c r="K767" s="215"/>
      <c r="L767" s="216"/>
      <c r="M767" s="217"/>
      <c r="N767" s="217"/>
      <c r="O767" s="215"/>
      <c r="P767" s="379"/>
      <c r="Q767" s="379"/>
      <c r="R767" s="379"/>
      <c r="S767" s="379"/>
      <c r="T767" s="379"/>
      <c r="U767" s="379"/>
      <c r="V767" s="379"/>
      <c r="W767" s="379"/>
      <c r="X767" s="379"/>
      <c r="Y767" s="379"/>
      <c r="Z767" s="330"/>
      <c r="AA767" s="330"/>
      <c r="AB767" s="330"/>
      <c r="AC767" s="331"/>
    </row>
    <row r="768" spans="1:29" ht="17.25" customHeight="1">
      <c r="A768" s="333"/>
      <c r="B768" s="322"/>
      <c r="C768" s="322"/>
      <c r="D768" s="322"/>
      <c r="E768" s="328"/>
      <c r="F768" s="329"/>
      <c r="G768" s="340"/>
      <c r="H768" s="326"/>
      <c r="I768" s="329"/>
      <c r="J768" s="324" t="s">
        <v>370</v>
      </c>
      <c r="K768" s="215"/>
      <c r="L768" s="216"/>
      <c r="M768" s="217"/>
      <c r="N768" s="227"/>
      <c r="O768" s="215"/>
      <c r="P768" s="379"/>
      <c r="Q768" s="379"/>
      <c r="R768" s="379"/>
      <c r="S768" s="379"/>
      <c r="T768" s="379"/>
      <c r="U768" s="379"/>
      <c r="V768" s="379"/>
      <c r="W768" s="379"/>
      <c r="X768" s="379"/>
      <c r="Y768" s="379"/>
      <c r="Z768" s="330"/>
      <c r="AA768" s="330"/>
      <c r="AB768" s="330"/>
      <c r="AC768" s="331"/>
    </row>
    <row r="769" spans="1:29" ht="17.25" customHeight="1">
      <c r="A769" s="333"/>
      <c r="B769" s="323"/>
      <c r="C769" s="323"/>
      <c r="D769" s="323"/>
      <c r="E769" s="328"/>
      <c r="F769" s="329"/>
      <c r="G769" s="340"/>
      <c r="H769" s="327"/>
      <c r="I769" s="329"/>
      <c r="J769" s="324"/>
      <c r="K769" s="215"/>
      <c r="L769" s="215"/>
      <c r="M769" s="227"/>
      <c r="N769" s="227"/>
      <c r="O769" s="215"/>
      <c r="P769" s="379"/>
      <c r="Q769" s="379"/>
      <c r="R769" s="379"/>
      <c r="S769" s="379"/>
      <c r="T769" s="379"/>
      <c r="U769" s="379"/>
      <c r="V769" s="379"/>
      <c r="W769" s="379"/>
      <c r="X769" s="379"/>
      <c r="Y769" s="379"/>
      <c r="Z769" s="330"/>
      <c r="AA769" s="330"/>
      <c r="AB769" s="330"/>
      <c r="AC769" s="331"/>
    </row>
    <row r="770" spans="1:29" ht="17.25" customHeight="1">
      <c r="A770" s="333">
        <v>33600000</v>
      </c>
      <c r="B770" s="321" t="s">
        <v>554</v>
      </c>
      <c r="C770" s="321" t="s">
        <v>490</v>
      </c>
      <c r="D770" s="321" t="s">
        <v>2068</v>
      </c>
      <c r="E770" s="328" t="s">
        <v>2067</v>
      </c>
      <c r="F770" s="329" t="s">
        <v>2034</v>
      </c>
      <c r="G770" s="340">
        <v>84</v>
      </c>
      <c r="H770" s="325" t="s">
        <v>492</v>
      </c>
      <c r="I770" s="329" t="s">
        <v>493</v>
      </c>
      <c r="J770" s="324" t="s">
        <v>281</v>
      </c>
      <c r="K770" s="215"/>
      <c r="L770" s="216"/>
      <c r="M770" s="217"/>
      <c r="N770" s="227"/>
      <c r="O770" s="215"/>
      <c r="P770" s="379">
        <f>SUM(M770:M771)</f>
        <v>0</v>
      </c>
      <c r="Q770" s="379">
        <f>SUM(N770:N771)</f>
        <v>0</v>
      </c>
      <c r="R770" s="379">
        <f>SUM(M772:M773)</f>
        <v>0</v>
      </c>
      <c r="S770" s="379">
        <f>SUM(N772:N773)</f>
        <v>0</v>
      </c>
      <c r="T770" s="379">
        <f>SUM(M774:M775)</f>
        <v>0</v>
      </c>
      <c r="U770" s="379">
        <f>SUM(N774:N775)</f>
        <v>0</v>
      </c>
      <c r="V770" s="379">
        <f>SUM(M776:M777)</f>
        <v>0</v>
      </c>
      <c r="W770" s="379">
        <f>SUM(N776:N777)</f>
        <v>0</v>
      </c>
      <c r="X770" s="379">
        <f>P770+R770+T770+V770</f>
        <v>0</v>
      </c>
      <c r="Y770" s="379">
        <f>Q770+S770+U770+W770</f>
        <v>0</v>
      </c>
      <c r="Z770" s="330">
        <f>G770-X770</f>
        <v>84</v>
      </c>
      <c r="AA770" s="330">
        <f>G770-Y770</f>
        <v>84</v>
      </c>
      <c r="AB770" s="330">
        <f>X770*100/G770</f>
        <v>0</v>
      </c>
      <c r="AC770" s="331"/>
    </row>
    <row r="771" spans="1:29" ht="17.25" customHeight="1">
      <c r="A771" s="333"/>
      <c r="B771" s="322"/>
      <c r="C771" s="322"/>
      <c r="D771" s="322"/>
      <c r="E771" s="328"/>
      <c r="F771" s="329"/>
      <c r="G771" s="340"/>
      <c r="H771" s="326"/>
      <c r="I771" s="329"/>
      <c r="J771" s="324"/>
      <c r="K771" s="215"/>
      <c r="L771" s="216"/>
      <c r="M771" s="217"/>
      <c r="N771" s="227"/>
      <c r="O771" s="215"/>
      <c r="P771" s="379"/>
      <c r="Q771" s="379"/>
      <c r="R771" s="379"/>
      <c r="S771" s="379"/>
      <c r="T771" s="379"/>
      <c r="U771" s="379"/>
      <c r="V771" s="379"/>
      <c r="W771" s="379"/>
      <c r="X771" s="379"/>
      <c r="Y771" s="379"/>
      <c r="Z771" s="330"/>
      <c r="AA771" s="330"/>
      <c r="AB771" s="330"/>
      <c r="AC771" s="331"/>
    </row>
    <row r="772" spans="1:29" ht="17.25" customHeight="1">
      <c r="A772" s="333"/>
      <c r="B772" s="322"/>
      <c r="C772" s="322"/>
      <c r="D772" s="322"/>
      <c r="E772" s="328"/>
      <c r="F772" s="329"/>
      <c r="G772" s="340"/>
      <c r="H772" s="326"/>
      <c r="I772" s="329"/>
      <c r="J772" s="324" t="s">
        <v>369</v>
      </c>
      <c r="K772" s="215"/>
      <c r="L772" s="216"/>
      <c r="M772" s="217"/>
      <c r="N772" s="217"/>
      <c r="O772" s="215"/>
      <c r="P772" s="379"/>
      <c r="Q772" s="379"/>
      <c r="R772" s="379"/>
      <c r="S772" s="379"/>
      <c r="T772" s="379"/>
      <c r="U772" s="379"/>
      <c r="V772" s="379"/>
      <c r="W772" s="379"/>
      <c r="X772" s="379"/>
      <c r="Y772" s="379"/>
      <c r="Z772" s="330"/>
      <c r="AA772" s="330"/>
      <c r="AB772" s="330"/>
      <c r="AC772" s="331"/>
    </row>
    <row r="773" spans="1:29" ht="17.25" customHeight="1">
      <c r="A773" s="333"/>
      <c r="B773" s="322"/>
      <c r="C773" s="322"/>
      <c r="D773" s="322"/>
      <c r="E773" s="328"/>
      <c r="F773" s="329"/>
      <c r="G773" s="340"/>
      <c r="H773" s="326"/>
      <c r="I773" s="329"/>
      <c r="J773" s="324"/>
      <c r="K773" s="215"/>
      <c r="L773" s="216"/>
      <c r="M773" s="217"/>
      <c r="N773" s="217"/>
      <c r="O773" s="215"/>
      <c r="P773" s="379"/>
      <c r="Q773" s="379"/>
      <c r="R773" s="379"/>
      <c r="S773" s="379"/>
      <c r="T773" s="379"/>
      <c r="U773" s="379"/>
      <c r="V773" s="379"/>
      <c r="W773" s="379"/>
      <c r="X773" s="379"/>
      <c r="Y773" s="379"/>
      <c r="Z773" s="330"/>
      <c r="AA773" s="330"/>
      <c r="AB773" s="330"/>
      <c r="AC773" s="331"/>
    </row>
    <row r="774" spans="1:29" ht="17.25" customHeight="1">
      <c r="A774" s="333"/>
      <c r="B774" s="322"/>
      <c r="C774" s="322"/>
      <c r="D774" s="322"/>
      <c r="E774" s="328"/>
      <c r="F774" s="329"/>
      <c r="G774" s="340"/>
      <c r="H774" s="326"/>
      <c r="I774" s="329"/>
      <c r="J774" s="324" t="s">
        <v>289</v>
      </c>
      <c r="K774" s="215"/>
      <c r="L774" s="216"/>
      <c r="M774" s="217"/>
      <c r="N774" s="227"/>
      <c r="O774" s="215"/>
      <c r="P774" s="379"/>
      <c r="Q774" s="379"/>
      <c r="R774" s="379"/>
      <c r="S774" s="379"/>
      <c r="T774" s="379"/>
      <c r="U774" s="379"/>
      <c r="V774" s="379"/>
      <c r="W774" s="379"/>
      <c r="X774" s="379"/>
      <c r="Y774" s="379"/>
      <c r="Z774" s="330"/>
      <c r="AA774" s="330"/>
      <c r="AB774" s="330"/>
      <c r="AC774" s="331"/>
    </row>
    <row r="775" spans="1:29" ht="17.25" customHeight="1">
      <c r="A775" s="333"/>
      <c r="B775" s="322"/>
      <c r="C775" s="322"/>
      <c r="D775" s="322"/>
      <c r="E775" s="328"/>
      <c r="F775" s="329"/>
      <c r="G775" s="340"/>
      <c r="H775" s="326"/>
      <c r="I775" s="329"/>
      <c r="J775" s="324"/>
      <c r="K775" s="215"/>
      <c r="L775" s="216"/>
      <c r="M775" s="217"/>
      <c r="N775" s="217"/>
      <c r="O775" s="215"/>
      <c r="P775" s="379"/>
      <c r="Q775" s="379"/>
      <c r="R775" s="379"/>
      <c r="S775" s="379"/>
      <c r="T775" s="379"/>
      <c r="U775" s="379"/>
      <c r="V775" s="379"/>
      <c r="W775" s="379"/>
      <c r="X775" s="379"/>
      <c r="Y775" s="379"/>
      <c r="Z775" s="330"/>
      <c r="AA775" s="330"/>
      <c r="AB775" s="330"/>
      <c r="AC775" s="331"/>
    </row>
    <row r="776" spans="1:29" ht="17.25" customHeight="1">
      <c r="A776" s="333"/>
      <c r="B776" s="322"/>
      <c r="C776" s="322"/>
      <c r="D776" s="322"/>
      <c r="E776" s="328"/>
      <c r="F776" s="329"/>
      <c r="G776" s="340"/>
      <c r="H776" s="326"/>
      <c r="I776" s="329"/>
      <c r="J776" s="324" t="s">
        <v>370</v>
      </c>
      <c r="K776" s="215"/>
      <c r="L776" s="216"/>
      <c r="M776" s="217"/>
      <c r="N776" s="227"/>
      <c r="O776" s="215"/>
      <c r="P776" s="379"/>
      <c r="Q776" s="379"/>
      <c r="R776" s="379"/>
      <c r="S776" s="379"/>
      <c r="T776" s="379"/>
      <c r="U776" s="379"/>
      <c r="V776" s="379"/>
      <c r="W776" s="379"/>
      <c r="X776" s="379"/>
      <c r="Y776" s="379"/>
      <c r="Z776" s="330"/>
      <c r="AA776" s="330"/>
      <c r="AB776" s="330"/>
      <c r="AC776" s="331"/>
    </row>
    <row r="777" spans="1:29" ht="17.25" customHeight="1">
      <c r="A777" s="333"/>
      <c r="B777" s="323"/>
      <c r="C777" s="323"/>
      <c r="D777" s="323"/>
      <c r="E777" s="328"/>
      <c r="F777" s="329"/>
      <c r="G777" s="340"/>
      <c r="H777" s="327"/>
      <c r="I777" s="329"/>
      <c r="J777" s="324"/>
      <c r="K777" s="215"/>
      <c r="L777" s="215"/>
      <c r="M777" s="227"/>
      <c r="N777" s="227"/>
      <c r="O777" s="215"/>
      <c r="P777" s="379"/>
      <c r="Q777" s="379"/>
      <c r="R777" s="379"/>
      <c r="S777" s="379"/>
      <c r="T777" s="379"/>
      <c r="U777" s="379"/>
      <c r="V777" s="379"/>
      <c r="W777" s="379"/>
      <c r="X777" s="379"/>
      <c r="Y777" s="379"/>
      <c r="Z777" s="330"/>
      <c r="AA777" s="330"/>
      <c r="AB777" s="330"/>
      <c r="AC777" s="331"/>
    </row>
    <row r="778" spans="1:29" ht="17.25" customHeight="1">
      <c r="A778" s="333">
        <v>90700000</v>
      </c>
      <c r="B778" s="321" t="s">
        <v>838</v>
      </c>
      <c r="C778" s="321" t="s">
        <v>448</v>
      </c>
      <c r="D778" s="321" t="s">
        <v>839</v>
      </c>
      <c r="E778" s="328" t="s">
        <v>840</v>
      </c>
      <c r="F778" s="389" t="s">
        <v>841</v>
      </c>
      <c r="G778" s="340">
        <v>1947</v>
      </c>
      <c r="H778" s="324" t="s">
        <v>1698</v>
      </c>
      <c r="I778" s="329" t="s">
        <v>843</v>
      </c>
      <c r="J778" s="324" t="s">
        <v>281</v>
      </c>
      <c r="K778" s="215" t="s">
        <v>844</v>
      </c>
      <c r="L778" s="216" t="s">
        <v>619</v>
      </c>
      <c r="M778" s="217">
        <v>162.25</v>
      </c>
      <c r="N778" s="227">
        <v>162.25</v>
      </c>
      <c r="O778" s="215" t="s">
        <v>845</v>
      </c>
      <c r="P778" s="379">
        <f>SUM(M778:M779)</f>
        <v>324.5</v>
      </c>
      <c r="Q778" s="379">
        <f>SUM(N778:N779)</f>
        <v>324.5</v>
      </c>
      <c r="R778" s="379">
        <f>SUM(M780:M782)</f>
        <v>470.75</v>
      </c>
      <c r="S778" s="379">
        <f>SUM(N780:N782)</f>
        <v>470.75</v>
      </c>
      <c r="T778" s="379">
        <f>SUM(M783:M786)</f>
        <v>0</v>
      </c>
      <c r="U778" s="379">
        <f>SUM(N783:N786)</f>
        <v>0</v>
      </c>
      <c r="V778" s="379">
        <f>SUM(M787:M790)</f>
        <v>0</v>
      </c>
      <c r="W778" s="379">
        <f>SUM(N787:N790)</f>
        <v>0</v>
      </c>
      <c r="X778" s="379">
        <f>P778+R778+T778+V778</f>
        <v>795.25</v>
      </c>
      <c r="Y778" s="379">
        <f>Q778+S778+U778+W778</f>
        <v>795.25</v>
      </c>
      <c r="Z778" s="330">
        <f>G778-X778</f>
        <v>1151.75</v>
      </c>
      <c r="AA778" s="330">
        <f>G778-Y778</f>
        <v>1151.75</v>
      </c>
      <c r="AB778" s="330">
        <f>X778*100/G778</f>
        <v>40.844889573703135</v>
      </c>
      <c r="AC778" s="332"/>
    </row>
    <row r="779" spans="1:29" ht="17.25" customHeight="1">
      <c r="A779" s="333"/>
      <c r="B779" s="322"/>
      <c r="C779" s="322"/>
      <c r="D779" s="322"/>
      <c r="E779" s="328"/>
      <c r="F779" s="389"/>
      <c r="G779" s="340"/>
      <c r="H779" s="324"/>
      <c r="I779" s="329"/>
      <c r="J779" s="324"/>
      <c r="K779" s="215" t="s">
        <v>859</v>
      </c>
      <c r="L779" s="216" t="s">
        <v>603</v>
      </c>
      <c r="M779" s="217">
        <v>162.25</v>
      </c>
      <c r="N779" s="217">
        <v>162.25</v>
      </c>
      <c r="O779" s="216" t="s">
        <v>717</v>
      </c>
      <c r="P779" s="379"/>
      <c r="Q779" s="379"/>
      <c r="R779" s="379"/>
      <c r="S779" s="379"/>
      <c r="T779" s="379"/>
      <c r="U779" s="379"/>
      <c r="V779" s="379"/>
      <c r="W779" s="379"/>
      <c r="X779" s="379"/>
      <c r="Y779" s="379"/>
      <c r="Z779" s="330"/>
      <c r="AA779" s="330"/>
      <c r="AB779" s="330"/>
      <c r="AC779" s="332"/>
    </row>
    <row r="780" spans="1:29" ht="17.25" customHeight="1">
      <c r="A780" s="333"/>
      <c r="B780" s="322"/>
      <c r="C780" s="322"/>
      <c r="D780" s="322"/>
      <c r="E780" s="328"/>
      <c r="F780" s="389"/>
      <c r="G780" s="340"/>
      <c r="H780" s="324"/>
      <c r="I780" s="329"/>
      <c r="J780" s="324" t="s">
        <v>369</v>
      </c>
      <c r="K780" s="215" t="s">
        <v>1017</v>
      </c>
      <c r="L780" s="216" t="s">
        <v>762</v>
      </c>
      <c r="M780" s="217">
        <v>162.25</v>
      </c>
      <c r="N780" s="217">
        <v>162.25</v>
      </c>
      <c r="O780" s="215" t="s">
        <v>1018</v>
      </c>
      <c r="P780" s="379"/>
      <c r="Q780" s="379"/>
      <c r="R780" s="379"/>
      <c r="S780" s="379"/>
      <c r="T780" s="379"/>
      <c r="U780" s="379"/>
      <c r="V780" s="379"/>
      <c r="W780" s="379"/>
      <c r="X780" s="379"/>
      <c r="Y780" s="379"/>
      <c r="Z780" s="330"/>
      <c r="AA780" s="330"/>
      <c r="AB780" s="330"/>
      <c r="AC780" s="332"/>
    </row>
    <row r="781" spans="1:29" ht="17.25" customHeight="1">
      <c r="A781" s="333"/>
      <c r="B781" s="322"/>
      <c r="C781" s="322"/>
      <c r="D781" s="322"/>
      <c r="E781" s="328"/>
      <c r="F781" s="389"/>
      <c r="G781" s="340"/>
      <c r="H781" s="324"/>
      <c r="I781" s="329"/>
      <c r="J781" s="324"/>
      <c r="K781" s="215" t="s">
        <v>1409</v>
      </c>
      <c r="L781" s="216" t="s">
        <v>1147</v>
      </c>
      <c r="M781" s="217">
        <v>146.25</v>
      </c>
      <c r="N781" s="217">
        <v>146.25</v>
      </c>
      <c r="O781" s="215" t="s">
        <v>1365</v>
      </c>
      <c r="P781" s="379"/>
      <c r="Q781" s="379"/>
      <c r="R781" s="379"/>
      <c r="S781" s="379"/>
      <c r="T781" s="379"/>
      <c r="U781" s="379"/>
      <c r="V781" s="379"/>
      <c r="W781" s="379"/>
      <c r="X781" s="379"/>
      <c r="Y781" s="379"/>
      <c r="Z781" s="330"/>
      <c r="AA781" s="330"/>
      <c r="AB781" s="330"/>
      <c r="AC781" s="332"/>
    </row>
    <row r="782" spans="1:29" ht="17.25" customHeight="1">
      <c r="A782" s="333"/>
      <c r="B782" s="322"/>
      <c r="C782" s="322"/>
      <c r="D782" s="322"/>
      <c r="E782" s="328"/>
      <c r="F782" s="389"/>
      <c r="G782" s="340"/>
      <c r="H782" s="324"/>
      <c r="I782" s="329"/>
      <c r="J782" s="324"/>
      <c r="K782" s="215" t="s">
        <v>1279</v>
      </c>
      <c r="L782" s="216" t="s">
        <v>1233</v>
      </c>
      <c r="M782" s="217">
        <v>162.25</v>
      </c>
      <c r="N782" s="217">
        <v>162.25</v>
      </c>
      <c r="O782" s="215" t="s">
        <v>1249</v>
      </c>
      <c r="P782" s="379"/>
      <c r="Q782" s="379"/>
      <c r="R782" s="379"/>
      <c r="S782" s="379"/>
      <c r="T782" s="379"/>
      <c r="U782" s="379"/>
      <c r="V782" s="379"/>
      <c r="W782" s="379"/>
      <c r="X782" s="379"/>
      <c r="Y782" s="379"/>
      <c r="Z782" s="330"/>
      <c r="AA782" s="330"/>
      <c r="AB782" s="330"/>
      <c r="AC782" s="332"/>
    </row>
    <row r="783" spans="1:29" ht="17.25" customHeight="1">
      <c r="A783" s="333"/>
      <c r="B783" s="322"/>
      <c r="C783" s="322"/>
      <c r="D783" s="322"/>
      <c r="E783" s="328"/>
      <c r="F783" s="389"/>
      <c r="G783" s="340"/>
      <c r="H783" s="324"/>
      <c r="I783" s="329"/>
      <c r="J783" s="324" t="s">
        <v>289</v>
      </c>
      <c r="K783" s="215"/>
      <c r="L783" s="216"/>
      <c r="M783" s="217"/>
      <c r="N783" s="227"/>
      <c r="O783" s="215"/>
      <c r="P783" s="379"/>
      <c r="Q783" s="379"/>
      <c r="R783" s="379"/>
      <c r="S783" s="379"/>
      <c r="T783" s="379"/>
      <c r="U783" s="379"/>
      <c r="V783" s="379"/>
      <c r="W783" s="379"/>
      <c r="X783" s="379"/>
      <c r="Y783" s="379"/>
      <c r="Z783" s="330"/>
      <c r="AA783" s="330"/>
      <c r="AB783" s="330"/>
      <c r="AC783" s="332"/>
    </row>
    <row r="784" spans="1:29" ht="17.25" customHeight="1">
      <c r="A784" s="333"/>
      <c r="B784" s="322"/>
      <c r="C784" s="322"/>
      <c r="D784" s="322"/>
      <c r="E784" s="328"/>
      <c r="F784" s="389"/>
      <c r="G784" s="340"/>
      <c r="H784" s="324"/>
      <c r="I784" s="329"/>
      <c r="J784" s="324"/>
      <c r="K784" s="215"/>
      <c r="L784" s="216"/>
      <c r="M784" s="217"/>
      <c r="N784" s="227"/>
      <c r="O784" s="215"/>
      <c r="P784" s="379"/>
      <c r="Q784" s="379"/>
      <c r="R784" s="379"/>
      <c r="S784" s="379"/>
      <c r="T784" s="379"/>
      <c r="U784" s="379"/>
      <c r="V784" s="379"/>
      <c r="W784" s="379"/>
      <c r="X784" s="379"/>
      <c r="Y784" s="379"/>
      <c r="Z784" s="330"/>
      <c r="AA784" s="330"/>
      <c r="AB784" s="330"/>
      <c r="AC784" s="332"/>
    </row>
    <row r="785" spans="1:29" ht="17.25" customHeight="1">
      <c r="A785" s="333"/>
      <c r="B785" s="322"/>
      <c r="C785" s="322"/>
      <c r="D785" s="322"/>
      <c r="E785" s="328"/>
      <c r="F785" s="389"/>
      <c r="G785" s="340"/>
      <c r="H785" s="324"/>
      <c r="I785" s="329"/>
      <c r="J785" s="324"/>
      <c r="K785" s="215"/>
      <c r="L785" s="216"/>
      <c r="M785" s="217"/>
      <c r="N785" s="227"/>
      <c r="O785" s="215"/>
      <c r="P785" s="379"/>
      <c r="Q785" s="379"/>
      <c r="R785" s="379"/>
      <c r="S785" s="379"/>
      <c r="T785" s="379"/>
      <c r="U785" s="379"/>
      <c r="V785" s="379"/>
      <c r="W785" s="379"/>
      <c r="X785" s="379"/>
      <c r="Y785" s="379"/>
      <c r="Z785" s="330"/>
      <c r="AA785" s="330"/>
      <c r="AB785" s="330"/>
      <c r="AC785" s="332"/>
    </row>
    <row r="786" spans="1:29" ht="17.25" customHeight="1">
      <c r="A786" s="333"/>
      <c r="B786" s="322"/>
      <c r="C786" s="322"/>
      <c r="D786" s="322"/>
      <c r="E786" s="328"/>
      <c r="F786" s="389"/>
      <c r="G786" s="340"/>
      <c r="H786" s="324"/>
      <c r="I786" s="329"/>
      <c r="J786" s="324"/>
      <c r="K786" s="215"/>
      <c r="L786" s="216"/>
      <c r="M786" s="217"/>
      <c r="N786" s="217"/>
      <c r="O786" s="215"/>
      <c r="P786" s="379"/>
      <c r="Q786" s="379"/>
      <c r="R786" s="379"/>
      <c r="S786" s="379"/>
      <c r="T786" s="379"/>
      <c r="U786" s="379"/>
      <c r="V786" s="379"/>
      <c r="W786" s="379"/>
      <c r="X786" s="379"/>
      <c r="Y786" s="379"/>
      <c r="Z786" s="330"/>
      <c r="AA786" s="330"/>
      <c r="AB786" s="330"/>
      <c r="AC786" s="332"/>
    </row>
    <row r="787" spans="1:29" ht="17.25" customHeight="1">
      <c r="A787" s="333"/>
      <c r="B787" s="322"/>
      <c r="C787" s="322"/>
      <c r="D787" s="322"/>
      <c r="E787" s="328"/>
      <c r="F787" s="389"/>
      <c r="G787" s="340"/>
      <c r="H787" s="324"/>
      <c r="I787" s="329"/>
      <c r="J787" s="324" t="s">
        <v>370</v>
      </c>
      <c r="K787" s="215"/>
      <c r="L787" s="216"/>
      <c r="M787" s="217"/>
      <c r="N787" s="227"/>
      <c r="O787" s="215"/>
      <c r="P787" s="379"/>
      <c r="Q787" s="379"/>
      <c r="R787" s="379"/>
      <c r="S787" s="379"/>
      <c r="T787" s="379"/>
      <c r="U787" s="379"/>
      <c r="V787" s="379"/>
      <c r="W787" s="379"/>
      <c r="X787" s="379"/>
      <c r="Y787" s="379"/>
      <c r="Z787" s="330"/>
      <c r="AA787" s="330"/>
      <c r="AB787" s="330"/>
      <c r="AC787" s="332"/>
    </row>
    <row r="788" spans="1:29" ht="17.25" customHeight="1">
      <c r="A788" s="333"/>
      <c r="B788" s="322"/>
      <c r="C788" s="322"/>
      <c r="D788" s="322"/>
      <c r="E788" s="328"/>
      <c r="F788" s="389"/>
      <c r="G788" s="340"/>
      <c r="H788" s="324"/>
      <c r="I788" s="329"/>
      <c r="J788" s="324"/>
      <c r="K788" s="215"/>
      <c r="L788" s="216"/>
      <c r="M788" s="217"/>
      <c r="N788" s="227"/>
      <c r="O788" s="215"/>
      <c r="P788" s="379"/>
      <c r="Q788" s="379"/>
      <c r="R788" s="379"/>
      <c r="S788" s="379"/>
      <c r="T788" s="379"/>
      <c r="U788" s="379"/>
      <c r="V788" s="379"/>
      <c r="W788" s="379"/>
      <c r="X788" s="379"/>
      <c r="Y788" s="379"/>
      <c r="Z788" s="330"/>
      <c r="AA788" s="330"/>
      <c r="AB788" s="330"/>
      <c r="AC788" s="332"/>
    </row>
    <row r="789" spans="1:29" ht="17.25" customHeight="1">
      <c r="A789" s="333"/>
      <c r="B789" s="322"/>
      <c r="C789" s="322"/>
      <c r="D789" s="322"/>
      <c r="E789" s="328"/>
      <c r="F789" s="389"/>
      <c r="G789" s="340"/>
      <c r="H789" s="324"/>
      <c r="I789" s="329"/>
      <c r="J789" s="324"/>
      <c r="K789" s="215"/>
      <c r="L789" s="216"/>
      <c r="M789" s="217"/>
      <c r="N789" s="227"/>
      <c r="O789" s="215"/>
      <c r="P789" s="379"/>
      <c r="Q789" s="379"/>
      <c r="R789" s="379"/>
      <c r="S789" s="379"/>
      <c r="T789" s="379"/>
      <c r="U789" s="379"/>
      <c r="V789" s="379"/>
      <c r="W789" s="379"/>
      <c r="X789" s="379"/>
      <c r="Y789" s="379"/>
      <c r="Z789" s="330"/>
      <c r="AA789" s="330"/>
      <c r="AB789" s="330"/>
      <c r="AC789" s="332"/>
    </row>
    <row r="790" spans="1:29" ht="17.25" customHeight="1">
      <c r="A790" s="333"/>
      <c r="B790" s="323"/>
      <c r="C790" s="323"/>
      <c r="D790" s="323"/>
      <c r="E790" s="328"/>
      <c r="F790" s="389"/>
      <c r="G790" s="340"/>
      <c r="H790" s="324"/>
      <c r="I790" s="329"/>
      <c r="J790" s="324"/>
      <c r="K790" s="215"/>
      <c r="L790" s="215"/>
      <c r="M790" s="227"/>
      <c r="N790" s="227"/>
      <c r="O790" s="215"/>
      <c r="P790" s="379"/>
      <c r="Q790" s="379"/>
      <c r="R790" s="379"/>
      <c r="S790" s="379"/>
      <c r="T790" s="379"/>
      <c r="U790" s="379"/>
      <c r="V790" s="379"/>
      <c r="W790" s="379"/>
      <c r="X790" s="379"/>
      <c r="Y790" s="379"/>
      <c r="Z790" s="330"/>
      <c r="AA790" s="330"/>
      <c r="AB790" s="330"/>
      <c r="AC790" s="332"/>
    </row>
    <row r="791" spans="1:29" ht="17.25" customHeight="1">
      <c r="A791" s="333">
        <v>90700000</v>
      </c>
      <c r="B791" s="321" t="s">
        <v>838</v>
      </c>
      <c r="C791" s="321" t="s">
        <v>448</v>
      </c>
      <c r="D791" s="321" t="s">
        <v>2085</v>
      </c>
      <c r="E791" s="328" t="s">
        <v>1693</v>
      </c>
      <c r="F791" s="389" t="s">
        <v>1278</v>
      </c>
      <c r="G791" s="340">
        <v>1947</v>
      </c>
      <c r="H791" s="324" t="s">
        <v>842</v>
      </c>
      <c r="I791" s="329" t="s">
        <v>1147</v>
      </c>
      <c r="J791" s="324" t="s">
        <v>281</v>
      </c>
      <c r="K791" s="215"/>
      <c r="L791" s="216"/>
      <c r="M791" s="217"/>
      <c r="N791" s="227"/>
      <c r="O791" s="215"/>
      <c r="P791" s="379">
        <f>SUM(M791:M792)</f>
        <v>0</v>
      </c>
      <c r="Q791" s="379">
        <f>SUM(N791:N792)</f>
        <v>0</v>
      </c>
      <c r="R791" s="379">
        <f>SUM(M793:M795)</f>
        <v>21</v>
      </c>
      <c r="S791" s="379">
        <f>SUM(N793:N795)</f>
        <v>21</v>
      </c>
      <c r="T791" s="379">
        <f>SUM(M796:M799)</f>
        <v>487.05</v>
      </c>
      <c r="U791" s="379">
        <f>SUM(N796:N799)</f>
        <v>487.05</v>
      </c>
      <c r="V791" s="379">
        <f>SUM(M800:M803)</f>
        <v>0</v>
      </c>
      <c r="W791" s="379">
        <f>SUM(N800:N803)</f>
        <v>0</v>
      </c>
      <c r="X791" s="379">
        <f>P791+R791+T791+V791</f>
        <v>508.05</v>
      </c>
      <c r="Y791" s="379">
        <f>Q791+S791+U791+W791</f>
        <v>508.05</v>
      </c>
      <c r="Z791" s="330">
        <f>G791-X791</f>
        <v>1438.95</v>
      </c>
      <c r="AA791" s="330">
        <f>G791-Y791</f>
        <v>1438.95</v>
      </c>
      <c r="AB791" s="330">
        <f>X791*100/G791</f>
        <v>26.093990755007706</v>
      </c>
      <c r="AC791" s="332"/>
    </row>
    <row r="792" spans="1:29" ht="17.25" customHeight="1">
      <c r="A792" s="333"/>
      <c r="B792" s="322"/>
      <c r="C792" s="322"/>
      <c r="D792" s="322"/>
      <c r="E792" s="328"/>
      <c r="F792" s="389"/>
      <c r="G792" s="340"/>
      <c r="H792" s="324"/>
      <c r="I792" s="329"/>
      <c r="J792" s="324"/>
      <c r="K792" s="215"/>
      <c r="L792" s="216"/>
      <c r="M792" s="217"/>
      <c r="N792" s="217"/>
      <c r="O792" s="216"/>
      <c r="P792" s="379"/>
      <c r="Q792" s="379"/>
      <c r="R792" s="379"/>
      <c r="S792" s="379"/>
      <c r="T792" s="379"/>
      <c r="U792" s="379"/>
      <c r="V792" s="379"/>
      <c r="W792" s="379"/>
      <c r="X792" s="379"/>
      <c r="Y792" s="379"/>
      <c r="Z792" s="330"/>
      <c r="AA792" s="330"/>
      <c r="AB792" s="330"/>
      <c r="AC792" s="332"/>
    </row>
    <row r="793" spans="1:29" ht="17.25" customHeight="1">
      <c r="A793" s="333"/>
      <c r="B793" s="322"/>
      <c r="C793" s="322"/>
      <c r="D793" s="322"/>
      <c r="E793" s="328"/>
      <c r="F793" s="389"/>
      <c r="G793" s="340"/>
      <c r="H793" s="324"/>
      <c r="I793" s="329"/>
      <c r="J793" s="324" t="s">
        <v>369</v>
      </c>
      <c r="K793" s="215"/>
      <c r="L793" s="216"/>
      <c r="M793" s="217"/>
      <c r="N793" s="217"/>
      <c r="O793" s="215"/>
      <c r="P793" s="379"/>
      <c r="Q793" s="379"/>
      <c r="R793" s="379"/>
      <c r="S793" s="379"/>
      <c r="T793" s="379"/>
      <c r="U793" s="379"/>
      <c r="V793" s="379"/>
      <c r="W793" s="379"/>
      <c r="X793" s="379"/>
      <c r="Y793" s="379"/>
      <c r="Z793" s="330"/>
      <c r="AA793" s="330"/>
      <c r="AB793" s="330"/>
      <c r="AC793" s="332"/>
    </row>
    <row r="794" spans="1:29" ht="17.25" customHeight="1">
      <c r="A794" s="333"/>
      <c r="B794" s="322"/>
      <c r="C794" s="322"/>
      <c r="D794" s="322"/>
      <c r="E794" s="328"/>
      <c r="F794" s="389"/>
      <c r="G794" s="340"/>
      <c r="H794" s="324"/>
      <c r="I794" s="329"/>
      <c r="J794" s="324"/>
      <c r="K794" s="215"/>
      <c r="L794" s="216"/>
      <c r="M794" s="217"/>
      <c r="N794" s="217"/>
      <c r="O794" s="215"/>
      <c r="P794" s="379"/>
      <c r="Q794" s="379"/>
      <c r="R794" s="379"/>
      <c r="S794" s="379"/>
      <c r="T794" s="379"/>
      <c r="U794" s="379"/>
      <c r="V794" s="379"/>
      <c r="W794" s="379"/>
      <c r="X794" s="379"/>
      <c r="Y794" s="379"/>
      <c r="Z794" s="330"/>
      <c r="AA794" s="330"/>
      <c r="AB794" s="330"/>
      <c r="AC794" s="332"/>
    </row>
    <row r="795" spans="1:29" ht="17.25" customHeight="1">
      <c r="A795" s="333"/>
      <c r="B795" s="322"/>
      <c r="C795" s="322"/>
      <c r="D795" s="322"/>
      <c r="E795" s="328"/>
      <c r="F795" s="389"/>
      <c r="G795" s="340"/>
      <c r="H795" s="324"/>
      <c r="I795" s="329"/>
      <c r="J795" s="324"/>
      <c r="K795" s="215" t="s">
        <v>1416</v>
      </c>
      <c r="L795" s="216" t="s">
        <v>1147</v>
      </c>
      <c r="M795" s="217">
        <v>21</v>
      </c>
      <c r="N795" s="217">
        <v>21</v>
      </c>
      <c r="O795" s="215" t="s">
        <v>1365</v>
      </c>
      <c r="P795" s="379"/>
      <c r="Q795" s="379"/>
      <c r="R795" s="379"/>
      <c r="S795" s="379"/>
      <c r="T795" s="379"/>
      <c r="U795" s="379"/>
      <c r="V795" s="379"/>
      <c r="W795" s="379"/>
      <c r="X795" s="379"/>
      <c r="Y795" s="379"/>
      <c r="Z795" s="330"/>
      <c r="AA795" s="330"/>
      <c r="AB795" s="330"/>
      <c r="AC795" s="332"/>
    </row>
    <row r="796" spans="1:29" ht="17.25" customHeight="1">
      <c r="A796" s="333"/>
      <c r="B796" s="322"/>
      <c r="C796" s="322"/>
      <c r="D796" s="322"/>
      <c r="E796" s="328"/>
      <c r="F796" s="389"/>
      <c r="G796" s="340"/>
      <c r="H796" s="324"/>
      <c r="I796" s="329"/>
      <c r="J796" s="324" t="s">
        <v>289</v>
      </c>
      <c r="K796" s="215" t="s">
        <v>1692</v>
      </c>
      <c r="L796" s="216" t="s">
        <v>1542</v>
      </c>
      <c r="M796" s="217">
        <v>162.55000000000001</v>
      </c>
      <c r="N796" s="227">
        <v>162.55000000000001</v>
      </c>
      <c r="O796" s="215" t="s">
        <v>1564</v>
      </c>
      <c r="P796" s="379"/>
      <c r="Q796" s="379"/>
      <c r="R796" s="379"/>
      <c r="S796" s="379"/>
      <c r="T796" s="379"/>
      <c r="U796" s="379"/>
      <c r="V796" s="379"/>
      <c r="W796" s="379"/>
      <c r="X796" s="379"/>
      <c r="Y796" s="379"/>
      <c r="Z796" s="330"/>
      <c r="AA796" s="330"/>
      <c r="AB796" s="330"/>
      <c r="AC796" s="332"/>
    </row>
    <row r="797" spans="1:29" ht="17.25" customHeight="1">
      <c r="A797" s="333"/>
      <c r="B797" s="322"/>
      <c r="C797" s="322"/>
      <c r="D797" s="322"/>
      <c r="E797" s="328"/>
      <c r="F797" s="389"/>
      <c r="G797" s="340"/>
      <c r="H797" s="324"/>
      <c r="I797" s="329"/>
      <c r="J797" s="324"/>
      <c r="K797" s="215" t="s">
        <v>1858</v>
      </c>
      <c r="L797" s="216" t="s">
        <v>1671</v>
      </c>
      <c r="M797" s="217">
        <v>162.25</v>
      </c>
      <c r="N797" s="227">
        <v>162.25</v>
      </c>
      <c r="O797" s="215" t="s">
        <v>1849</v>
      </c>
      <c r="P797" s="379"/>
      <c r="Q797" s="379"/>
      <c r="R797" s="379"/>
      <c r="S797" s="379"/>
      <c r="T797" s="379"/>
      <c r="U797" s="379"/>
      <c r="V797" s="379"/>
      <c r="W797" s="379"/>
      <c r="X797" s="379"/>
      <c r="Y797" s="379"/>
      <c r="Z797" s="330"/>
      <c r="AA797" s="330"/>
      <c r="AB797" s="330"/>
      <c r="AC797" s="332"/>
    </row>
    <row r="798" spans="1:29" ht="17.25" customHeight="1">
      <c r="A798" s="333"/>
      <c r="B798" s="322"/>
      <c r="C798" s="322"/>
      <c r="D798" s="322"/>
      <c r="E798" s="328"/>
      <c r="F798" s="389"/>
      <c r="G798" s="340"/>
      <c r="H798" s="324"/>
      <c r="I798" s="329"/>
      <c r="J798" s="324"/>
      <c r="K798" s="215" t="s">
        <v>1933</v>
      </c>
      <c r="L798" s="216" t="s">
        <v>1900</v>
      </c>
      <c r="M798" s="217">
        <v>162.25</v>
      </c>
      <c r="N798" s="227">
        <v>162.25</v>
      </c>
      <c r="O798" s="215" t="s">
        <v>1917</v>
      </c>
      <c r="P798" s="379"/>
      <c r="Q798" s="379"/>
      <c r="R798" s="379"/>
      <c r="S798" s="379"/>
      <c r="T798" s="379"/>
      <c r="U798" s="379"/>
      <c r="V798" s="379"/>
      <c r="W798" s="379"/>
      <c r="X798" s="379"/>
      <c r="Y798" s="379"/>
      <c r="Z798" s="330"/>
      <c r="AA798" s="330"/>
      <c r="AB798" s="330"/>
      <c r="AC798" s="332"/>
    </row>
    <row r="799" spans="1:29" ht="17.25" customHeight="1">
      <c r="A799" s="333"/>
      <c r="B799" s="322"/>
      <c r="C799" s="322"/>
      <c r="D799" s="322"/>
      <c r="E799" s="328"/>
      <c r="F799" s="389"/>
      <c r="G799" s="340"/>
      <c r="H799" s="324"/>
      <c r="I799" s="329"/>
      <c r="J799" s="324"/>
      <c r="K799" s="215"/>
      <c r="L799" s="216"/>
      <c r="M799" s="217"/>
      <c r="N799" s="217"/>
      <c r="O799" s="215"/>
      <c r="P799" s="379"/>
      <c r="Q799" s="379"/>
      <c r="R799" s="379"/>
      <c r="S799" s="379"/>
      <c r="T799" s="379"/>
      <c r="U799" s="379"/>
      <c r="V799" s="379"/>
      <c r="W799" s="379"/>
      <c r="X799" s="379"/>
      <c r="Y799" s="379"/>
      <c r="Z799" s="330"/>
      <c r="AA799" s="330"/>
      <c r="AB799" s="330"/>
      <c r="AC799" s="332"/>
    </row>
    <row r="800" spans="1:29" ht="17.25" customHeight="1">
      <c r="A800" s="333"/>
      <c r="B800" s="322"/>
      <c r="C800" s="322"/>
      <c r="D800" s="322"/>
      <c r="E800" s="328"/>
      <c r="F800" s="389"/>
      <c r="G800" s="340"/>
      <c r="H800" s="324"/>
      <c r="I800" s="329"/>
      <c r="J800" s="324" t="s">
        <v>370</v>
      </c>
      <c r="K800" s="215"/>
      <c r="L800" s="216"/>
      <c r="M800" s="217"/>
      <c r="N800" s="227"/>
      <c r="O800" s="215"/>
      <c r="P800" s="379"/>
      <c r="Q800" s="379"/>
      <c r="R800" s="379"/>
      <c r="S800" s="379"/>
      <c r="T800" s="379"/>
      <c r="U800" s="379"/>
      <c r="V800" s="379"/>
      <c r="W800" s="379"/>
      <c r="X800" s="379"/>
      <c r="Y800" s="379"/>
      <c r="Z800" s="330"/>
      <c r="AA800" s="330"/>
      <c r="AB800" s="330"/>
      <c r="AC800" s="332"/>
    </row>
    <row r="801" spans="1:29" ht="17.25" customHeight="1">
      <c r="A801" s="333"/>
      <c r="B801" s="322"/>
      <c r="C801" s="322"/>
      <c r="D801" s="322"/>
      <c r="E801" s="328"/>
      <c r="F801" s="389"/>
      <c r="G801" s="340"/>
      <c r="H801" s="324"/>
      <c r="I801" s="329"/>
      <c r="J801" s="324"/>
      <c r="K801" s="215"/>
      <c r="L801" s="216"/>
      <c r="M801" s="217"/>
      <c r="N801" s="227"/>
      <c r="O801" s="215"/>
      <c r="P801" s="379"/>
      <c r="Q801" s="379"/>
      <c r="R801" s="379"/>
      <c r="S801" s="379"/>
      <c r="T801" s="379"/>
      <c r="U801" s="379"/>
      <c r="V801" s="379"/>
      <c r="W801" s="379"/>
      <c r="X801" s="379"/>
      <c r="Y801" s="379"/>
      <c r="Z801" s="330"/>
      <c r="AA801" s="330"/>
      <c r="AB801" s="330"/>
      <c r="AC801" s="332"/>
    </row>
    <row r="802" spans="1:29" ht="17.25" customHeight="1">
      <c r="A802" s="333"/>
      <c r="B802" s="322"/>
      <c r="C802" s="322"/>
      <c r="D802" s="322"/>
      <c r="E802" s="328"/>
      <c r="F802" s="389"/>
      <c r="G802" s="340"/>
      <c r="H802" s="324"/>
      <c r="I802" s="329"/>
      <c r="J802" s="324"/>
      <c r="K802" s="215"/>
      <c r="L802" s="216"/>
      <c r="M802" s="217"/>
      <c r="N802" s="227"/>
      <c r="O802" s="215"/>
      <c r="P802" s="379"/>
      <c r="Q802" s="379"/>
      <c r="R802" s="379"/>
      <c r="S802" s="379"/>
      <c r="T802" s="379"/>
      <c r="U802" s="379"/>
      <c r="V802" s="379"/>
      <c r="W802" s="379"/>
      <c r="X802" s="379"/>
      <c r="Y802" s="379"/>
      <c r="Z802" s="330"/>
      <c r="AA802" s="330"/>
      <c r="AB802" s="330"/>
      <c r="AC802" s="332"/>
    </row>
    <row r="803" spans="1:29" ht="17.25" customHeight="1">
      <c r="A803" s="333"/>
      <c r="B803" s="323"/>
      <c r="C803" s="323"/>
      <c r="D803" s="323"/>
      <c r="E803" s="328"/>
      <c r="F803" s="389"/>
      <c r="G803" s="340"/>
      <c r="H803" s="324"/>
      <c r="I803" s="329"/>
      <c r="J803" s="324"/>
      <c r="K803" s="215"/>
      <c r="L803" s="215"/>
      <c r="M803" s="227"/>
      <c r="N803" s="227"/>
      <c r="O803" s="215"/>
      <c r="P803" s="379"/>
      <c r="Q803" s="379"/>
      <c r="R803" s="379"/>
      <c r="S803" s="379"/>
      <c r="T803" s="379"/>
      <c r="U803" s="379"/>
      <c r="V803" s="379"/>
      <c r="W803" s="379"/>
      <c r="X803" s="379"/>
      <c r="Y803" s="379"/>
      <c r="Z803" s="330"/>
      <c r="AA803" s="330"/>
      <c r="AB803" s="330"/>
      <c r="AC803" s="332"/>
    </row>
    <row r="804" spans="1:29" ht="17.25" customHeight="1">
      <c r="A804" s="333">
        <v>50400000</v>
      </c>
      <c r="B804" s="321" t="s">
        <v>1348</v>
      </c>
      <c r="C804" s="321" t="s">
        <v>448</v>
      </c>
      <c r="D804" s="321" t="s">
        <v>2086</v>
      </c>
      <c r="E804" s="328" t="s">
        <v>1490</v>
      </c>
      <c r="F804" s="389" t="s">
        <v>1488</v>
      </c>
      <c r="G804" s="340">
        <v>550</v>
      </c>
      <c r="H804" s="333" t="s">
        <v>1491</v>
      </c>
      <c r="I804" s="329" t="s">
        <v>1492</v>
      </c>
      <c r="J804" s="344" t="s">
        <v>281</v>
      </c>
      <c r="K804" s="215"/>
      <c r="L804" s="216"/>
      <c r="M804" s="217"/>
      <c r="N804" s="227"/>
      <c r="O804" s="215"/>
      <c r="P804" s="379">
        <f>SUM(M804:M808)</f>
        <v>0</v>
      </c>
      <c r="Q804" s="379">
        <f>SUM(N804:N808)</f>
        <v>0</v>
      </c>
      <c r="R804" s="379">
        <f>SUM(M809:M810)</f>
        <v>0</v>
      </c>
      <c r="S804" s="379">
        <f>SUM(N809:N810)</f>
        <v>0</v>
      </c>
      <c r="T804" s="379">
        <f>SUM(M811:M812)</f>
        <v>550</v>
      </c>
      <c r="U804" s="379">
        <f>SUM(N811:N812)</f>
        <v>550</v>
      </c>
      <c r="V804" s="379">
        <f>SUM(M813:M815)</f>
        <v>0</v>
      </c>
      <c r="W804" s="379">
        <f>SUM(N813:N815)</f>
        <v>0</v>
      </c>
      <c r="X804" s="379">
        <f>P804+R804+T804+V804</f>
        <v>550</v>
      </c>
      <c r="Y804" s="379">
        <f>Q804+S804+U804+W804</f>
        <v>550</v>
      </c>
      <c r="Z804" s="330">
        <f>G804-X804</f>
        <v>0</v>
      </c>
      <c r="AA804" s="330">
        <f>G804-Y804</f>
        <v>0</v>
      </c>
      <c r="AB804" s="330">
        <f>X804*100/G804</f>
        <v>100</v>
      </c>
      <c r="AC804" s="331"/>
    </row>
    <row r="805" spans="1:29" ht="17.25" customHeight="1">
      <c r="A805" s="333"/>
      <c r="B805" s="322"/>
      <c r="C805" s="322"/>
      <c r="D805" s="322"/>
      <c r="E805" s="328"/>
      <c r="F805" s="389"/>
      <c r="G805" s="340"/>
      <c r="H805" s="333"/>
      <c r="I805" s="329"/>
      <c r="J805" s="345"/>
      <c r="K805" s="215"/>
      <c r="L805" s="216"/>
      <c r="M805" s="217"/>
      <c r="N805" s="227"/>
      <c r="O805" s="215"/>
      <c r="P805" s="379"/>
      <c r="Q805" s="379"/>
      <c r="R805" s="379"/>
      <c r="S805" s="379"/>
      <c r="T805" s="379"/>
      <c r="U805" s="379"/>
      <c r="V805" s="379"/>
      <c r="W805" s="379"/>
      <c r="X805" s="379"/>
      <c r="Y805" s="379"/>
      <c r="Z805" s="330"/>
      <c r="AA805" s="330"/>
      <c r="AB805" s="330"/>
      <c r="AC805" s="331"/>
    </row>
    <row r="806" spans="1:29" ht="17.25" customHeight="1">
      <c r="A806" s="333"/>
      <c r="B806" s="322"/>
      <c r="C806" s="322"/>
      <c r="D806" s="322"/>
      <c r="E806" s="328"/>
      <c r="F806" s="389"/>
      <c r="G806" s="340"/>
      <c r="H806" s="333"/>
      <c r="I806" s="329"/>
      <c r="J806" s="345"/>
      <c r="K806" s="215"/>
      <c r="L806" s="216"/>
      <c r="M806" s="217"/>
      <c r="N806" s="227"/>
      <c r="O806" s="215"/>
      <c r="P806" s="379"/>
      <c r="Q806" s="379"/>
      <c r="R806" s="379"/>
      <c r="S806" s="379"/>
      <c r="T806" s="379"/>
      <c r="U806" s="379"/>
      <c r="V806" s="379"/>
      <c r="W806" s="379"/>
      <c r="X806" s="379"/>
      <c r="Y806" s="379"/>
      <c r="Z806" s="330"/>
      <c r="AA806" s="330"/>
      <c r="AB806" s="330"/>
      <c r="AC806" s="331"/>
    </row>
    <row r="807" spans="1:29" ht="17.25" customHeight="1">
      <c r="A807" s="333"/>
      <c r="B807" s="322"/>
      <c r="C807" s="322"/>
      <c r="D807" s="322"/>
      <c r="E807" s="328"/>
      <c r="F807" s="389"/>
      <c r="G807" s="340"/>
      <c r="H807" s="333"/>
      <c r="I807" s="329"/>
      <c r="J807" s="345"/>
      <c r="K807" s="215"/>
      <c r="L807" s="216"/>
      <c r="M807" s="217"/>
      <c r="N807" s="227"/>
      <c r="O807" s="215"/>
      <c r="P807" s="379"/>
      <c r="Q807" s="379"/>
      <c r="R807" s="379"/>
      <c r="S807" s="379"/>
      <c r="T807" s="379"/>
      <c r="U807" s="379"/>
      <c r="V807" s="379"/>
      <c r="W807" s="379"/>
      <c r="X807" s="379"/>
      <c r="Y807" s="379"/>
      <c r="Z807" s="330"/>
      <c r="AA807" s="330"/>
      <c r="AB807" s="330"/>
      <c r="AC807" s="331"/>
    </row>
    <row r="808" spans="1:29" ht="17.25" customHeight="1">
      <c r="A808" s="333"/>
      <c r="B808" s="322"/>
      <c r="C808" s="322"/>
      <c r="D808" s="322"/>
      <c r="E808" s="328"/>
      <c r="F808" s="389"/>
      <c r="G808" s="340"/>
      <c r="H808" s="333"/>
      <c r="I808" s="329"/>
      <c r="J808" s="346"/>
      <c r="K808" s="215"/>
      <c r="L808" s="216"/>
      <c r="M808" s="217"/>
      <c r="N808" s="217"/>
      <c r="O808" s="216"/>
      <c r="P808" s="379"/>
      <c r="Q808" s="379"/>
      <c r="R808" s="379"/>
      <c r="S808" s="379"/>
      <c r="T808" s="379"/>
      <c r="U808" s="379"/>
      <c r="V808" s="379"/>
      <c r="W808" s="379"/>
      <c r="X808" s="379"/>
      <c r="Y808" s="379"/>
      <c r="Z808" s="330"/>
      <c r="AA808" s="330"/>
      <c r="AB808" s="330"/>
      <c r="AC808" s="331"/>
    </row>
    <row r="809" spans="1:29" ht="17.25" customHeight="1">
      <c r="A809" s="333"/>
      <c r="B809" s="322"/>
      <c r="C809" s="322"/>
      <c r="D809" s="322"/>
      <c r="E809" s="328"/>
      <c r="F809" s="389"/>
      <c r="G809" s="340"/>
      <c r="H809" s="333"/>
      <c r="I809" s="329"/>
      <c r="J809" s="344" t="s">
        <v>369</v>
      </c>
      <c r="K809" s="215"/>
      <c r="L809" s="216"/>
      <c r="M809" s="217"/>
      <c r="N809" s="217"/>
      <c r="O809" s="215"/>
      <c r="P809" s="379"/>
      <c r="Q809" s="379"/>
      <c r="R809" s="379"/>
      <c r="S809" s="379"/>
      <c r="T809" s="379"/>
      <c r="U809" s="379"/>
      <c r="V809" s="379"/>
      <c r="W809" s="379"/>
      <c r="X809" s="379"/>
      <c r="Y809" s="379"/>
      <c r="Z809" s="330"/>
      <c r="AA809" s="330"/>
      <c r="AB809" s="330"/>
      <c r="AC809" s="331"/>
    </row>
    <row r="810" spans="1:29" ht="17.25" customHeight="1">
      <c r="A810" s="333"/>
      <c r="B810" s="322"/>
      <c r="C810" s="322"/>
      <c r="D810" s="322"/>
      <c r="E810" s="328"/>
      <c r="F810" s="389"/>
      <c r="G810" s="340"/>
      <c r="H810" s="333"/>
      <c r="I810" s="329"/>
      <c r="J810" s="346"/>
      <c r="K810" s="215"/>
      <c r="L810" s="216"/>
      <c r="M810" s="217"/>
      <c r="N810" s="217"/>
      <c r="O810" s="215"/>
      <c r="P810" s="379"/>
      <c r="Q810" s="379"/>
      <c r="R810" s="379"/>
      <c r="S810" s="379"/>
      <c r="T810" s="379"/>
      <c r="U810" s="379"/>
      <c r="V810" s="379"/>
      <c r="W810" s="379"/>
      <c r="X810" s="379"/>
      <c r="Y810" s="379"/>
      <c r="Z810" s="330"/>
      <c r="AA810" s="330"/>
      <c r="AB810" s="330"/>
      <c r="AC810" s="331"/>
    </row>
    <row r="811" spans="1:29" ht="17.25" customHeight="1">
      <c r="A811" s="333"/>
      <c r="B811" s="322"/>
      <c r="C811" s="322"/>
      <c r="D811" s="322"/>
      <c r="E811" s="328"/>
      <c r="F811" s="389"/>
      <c r="G811" s="340"/>
      <c r="H811" s="333"/>
      <c r="I811" s="329"/>
      <c r="J811" s="344" t="s">
        <v>289</v>
      </c>
      <c r="K811" s="215" t="s">
        <v>1586</v>
      </c>
      <c r="L811" s="216" t="s">
        <v>1587</v>
      </c>
      <c r="M811" s="217">
        <v>550</v>
      </c>
      <c r="N811" s="227">
        <v>550</v>
      </c>
      <c r="O811" s="215" t="s">
        <v>1564</v>
      </c>
      <c r="P811" s="379"/>
      <c r="Q811" s="379"/>
      <c r="R811" s="379"/>
      <c r="S811" s="379"/>
      <c r="T811" s="379"/>
      <c r="U811" s="379"/>
      <c r="V811" s="379"/>
      <c r="W811" s="379"/>
      <c r="X811" s="379"/>
      <c r="Y811" s="379"/>
      <c r="Z811" s="330"/>
      <c r="AA811" s="330"/>
      <c r="AB811" s="330"/>
      <c r="AC811" s="331"/>
    </row>
    <row r="812" spans="1:29" ht="17.25" customHeight="1">
      <c r="A812" s="333"/>
      <c r="B812" s="322"/>
      <c r="C812" s="322"/>
      <c r="D812" s="322"/>
      <c r="E812" s="328"/>
      <c r="F812" s="389"/>
      <c r="G812" s="340"/>
      <c r="H812" s="333"/>
      <c r="I812" s="329"/>
      <c r="J812" s="346"/>
      <c r="K812" s="215"/>
      <c r="L812" s="216"/>
      <c r="M812" s="217"/>
      <c r="N812" s="217"/>
      <c r="O812" s="215"/>
      <c r="P812" s="379"/>
      <c r="Q812" s="379"/>
      <c r="R812" s="379"/>
      <c r="S812" s="379"/>
      <c r="T812" s="379"/>
      <c r="U812" s="379"/>
      <c r="V812" s="379"/>
      <c r="W812" s="379"/>
      <c r="X812" s="379"/>
      <c r="Y812" s="379"/>
      <c r="Z812" s="330"/>
      <c r="AA812" s="330"/>
      <c r="AB812" s="330"/>
      <c r="AC812" s="331"/>
    </row>
    <row r="813" spans="1:29" ht="17.25" customHeight="1">
      <c r="A813" s="333"/>
      <c r="B813" s="322"/>
      <c r="C813" s="322"/>
      <c r="D813" s="322"/>
      <c r="E813" s="328"/>
      <c r="F813" s="389"/>
      <c r="G813" s="340"/>
      <c r="H813" s="333"/>
      <c r="I813" s="329"/>
      <c r="J813" s="324" t="s">
        <v>370</v>
      </c>
      <c r="K813" s="215"/>
      <c r="L813" s="216"/>
      <c r="M813" s="217"/>
      <c r="N813" s="227"/>
      <c r="O813" s="215"/>
      <c r="P813" s="379"/>
      <c r="Q813" s="379"/>
      <c r="R813" s="379"/>
      <c r="S813" s="379"/>
      <c r="T813" s="379"/>
      <c r="U813" s="379"/>
      <c r="V813" s="379"/>
      <c r="W813" s="379"/>
      <c r="X813" s="379"/>
      <c r="Y813" s="379"/>
      <c r="Z813" s="330"/>
      <c r="AA813" s="330"/>
      <c r="AB813" s="330"/>
      <c r="AC813" s="331"/>
    </row>
    <row r="814" spans="1:29" ht="17.25" customHeight="1">
      <c r="A814" s="333"/>
      <c r="B814" s="322"/>
      <c r="C814" s="322"/>
      <c r="D814" s="322"/>
      <c r="E814" s="328"/>
      <c r="F814" s="389"/>
      <c r="G814" s="340"/>
      <c r="H814" s="333"/>
      <c r="I814" s="329"/>
      <c r="J814" s="324"/>
      <c r="K814" s="215"/>
      <c r="L814" s="216"/>
      <c r="M814" s="217"/>
      <c r="N814" s="227"/>
      <c r="O814" s="215"/>
      <c r="P814" s="379"/>
      <c r="Q814" s="379"/>
      <c r="R814" s="379"/>
      <c r="S814" s="379"/>
      <c r="T814" s="379"/>
      <c r="U814" s="379"/>
      <c r="V814" s="379"/>
      <c r="W814" s="379"/>
      <c r="X814" s="379"/>
      <c r="Y814" s="379"/>
      <c r="Z814" s="330"/>
      <c r="AA814" s="330"/>
      <c r="AB814" s="330"/>
      <c r="AC814" s="331"/>
    </row>
    <row r="815" spans="1:29" ht="17.25" customHeight="1">
      <c r="A815" s="333"/>
      <c r="B815" s="323"/>
      <c r="C815" s="323"/>
      <c r="D815" s="323"/>
      <c r="E815" s="328"/>
      <c r="F815" s="389"/>
      <c r="G815" s="340"/>
      <c r="H815" s="333"/>
      <c r="I815" s="329"/>
      <c r="J815" s="324"/>
      <c r="K815" s="215"/>
      <c r="L815" s="215"/>
      <c r="M815" s="227"/>
      <c r="N815" s="227"/>
      <c r="O815" s="215"/>
      <c r="P815" s="379"/>
      <c r="Q815" s="379"/>
      <c r="R815" s="379"/>
      <c r="S815" s="379"/>
      <c r="T815" s="379"/>
      <c r="U815" s="379"/>
      <c r="V815" s="379"/>
      <c r="W815" s="379"/>
      <c r="X815" s="379"/>
      <c r="Y815" s="379"/>
      <c r="Z815" s="330"/>
      <c r="AA815" s="330"/>
      <c r="AB815" s="330"/>
      <c r="AC815" s="331"/>
    </row>
    <row r="816" spans="1:29" ht="17.25" customHeight="1">
      <c r="A816" s="333">
        <v>24100000</v>
      </c>
      <c r="B816" s="321" t="s">
        <v>658</v>
      </c>
      <c r="C816" s="321" t="s">
        <v>448</v>
      </c>
      <c r="D816" s="321" t="s">
        <v>659</v>
      </c>
      <c r="E816" s="328" t="s">
        <v>440</v>
      </c>
      <c r="F816" s="389" t="s">
        <v>660</v>
      </c>
      <c r="G816" s="340">
        <v>42500</v>
      </c>
      <c r="H816" s="333" t="s">
        <v>661</v>
      </c>
      <c r="I816" s="329" t="s">
        <v>493</v>
      </c>
      <c r="J816" s="324" t="s">
        <v>281</v>
      </c>
      <c r="K816" s="215" t="s">
        <v>836</v>
      </c>
      <c r="L816" s="216" t="s">
        <v>629</v>
      </c>
      <c r="M816" s="217">
        <v>2600</v>
      </c>
      <c r="N816" s="227">
        <v>2600</v>
      </c>
      <c r="O816" s="215" t="s">
        <v>577</v>
      </c>
      <c r="P816" s="379">
        <f>SUM(M816:M821)</f>
        <v>8353</v>
      </c>
      <c r="Q816" s="379">
        <f>SUM(N816:N821)</f>
        <v>8353</v>
      </c>
      <c r="R816" s="379">
        <f>SUM(M822:M832)</f>
        <v>13136</v>
      </c>
      <c r="S816" s="379">
        <f>SUM(N822:N832)</f>
        <v>13136</v>
      </c>
      <c r="T816" s="379">
        <f>SUM(M833:M839)</f>
        <v>9929</v>
      </c>
      <c r="U816" s="379">
        <f>SUM(N833:N839)</f>
        <v>9929</v>
      </c>
      <c r="V816" s="379">
        <f>SUM(M840:M841)</f>
        <v>0</v>
      </c>
      <c r="W816" s="379">
        <f>SUM(N840:N841)</f>
        <v>0</v>
      </c>
      <c r="X816" s="379">
        <f>P816+R816+T816+V816</f>
        <v>31418</v>
      </c>
      <c r="Y816" s="379">
        <f>Q816+S816+U816+W816</f>
        <v>31418</v>
      </c>
      <c r="Z816" s="330">
        <f>G816-X816</f>
        <v>11082</v>
      </c>
      <c r="AA816" s="330">
        <f>G816-Y816</f>
        <v>11082</v>
      </c>
      <c r="AB816" s="330">
        <f>X816*100/G816</f>
        <v>73.924705882352939</v>
      </c>
      <c r="AC816" s="331"/>
    </row>
    <row r="817" spans="1:29" ht="17.25" customHeight="1">
      <c r="A817" s="333"/>
      <c r="B817" s="322"/>
      <c r="C817" s="322"/>
      <c r="D817" s="322"/>
      <c r="E817" s="328"/>
      <c r="F817" s="389"/>
      <c r="G817" s="340"/>
      <c r="H817" s="333"/>
      <c r="I817" s="329"/>
      <c r="J817" s="324"/>
      <c r="K817" s="215" t="s">
        <v>887</v>
      </c>
      <c r="L817" s="216" t="s">
        <v>778</v>
      </c>
      <c r="M817" s="217">
        <v>1950</v>
      </c>
      <c r="N817" s="227">
        <v>1950</v>
      </c>
      <c r="O817" s="215" t="s">
        <v>729</v>
      </c>
      <c r="P817" s="379"/>
      <c r="Q817" s="379"/>
      <c r="R817" s="379"/>
      <c r="S817" s="379"/>
      <c r="T817" s="379"/>
      <c r="U817" s="379"/>
      <c r="V817" s="379"/>
      <c r="W817" s="379"/>
      <c r="X817" s="379"/>
      <c r="Y817" s="379"/>
      <c r="Z817" s="330"/>
      <c r="AA817" s="330"/>
      <c r="AB817" s="330"/>
      <c r="AC817" s="331"/>
    </row>
    <row r="818" spans="1:29" ht="17.25" customHeight="1">
      <c r="A818" s="333"/>
      <c r="B818" s="322"/>
      <c r="C818" s="322"/>
      <c r="D818" s="322"/>
      <c r="E818" s="328"/>
      <c r="F818" s="389"/>
      <c r="G818" s="340"/>
      <c r="H818" s="333"/>
      <c r="I818" s="329"/>
      <c r="J818" s="324"/>
      <c r="K818" s="215" t="s">
        <v>864</v>
      </c>
      <c r="L818" s="216" t="s">
        <v>813</v>
      </c>
      <c r="M818" s="217">
        <v>114</v>
      </c>
      <c r="N818" s="227">
        <v>114</v>
      </c>
      <c r="O818" s="215" t="s">
        <v>611</v>
      </c>
      <c r="P818" s="379"/>
      <c r="Q818" s="379"/>
      <c r="R818" s="379"/>
      <c r="S818" s="379"/>
      <c r="T818" s="379"/>
      <c r="U818" s="379"/>
      <c r="V818" s="379"/>
      <c r="W818" s="379"/>
      <c r="X818" s="379"/>
      <c r="Y818" s="379"/>
      <c r="Z818" s="330"/>
      <c r="AA818" s="330"/>
      <c r="AB818" s="330"/>
      <c r="AC818" s="331"/>
    </row>
    <row r="819" spans="1:29" ht="17.25" customHeight="1">
      <c r="A819" s="333"/>
      <c r="B819" s="322"/>
      <c r="C819" s="322"/>
      <c r="D819" s="322"/>
      <c r="E819" s="328"/>
      <c r="F819" s="389"/>
      <c r="G819" s="340"/>
      <c r="H819" s="333"/>
      <c r="I819" s="329"/>
      <c r="J819" s="324"/>
      <c r="K819" s="215" t="s">
        <v>872</v>
      </c>
      <c r="L819" s="216" t="s">
        <v>599</v>
      </c>
      <c r="M819" s="217">
        <v>114</v>
      </c>
      <c r="N819" s="227">
        <v>114</v>
      </c>
      <c r="O819" s="215" t="s">
        <v>599</v>
      </c>
      <c r="P819" s="379"/>
      <c r="Q819" s="379"/>
      <c r="R819" s="379"/>
      <c r="S819" s="379"/>
      <c r="T819" s="379"/>
      <c r="U819" s="379"/>
      <c r="V819" s="379"/>
      <c r="W819" s="379"/>
      <c r="X819" s="379"/>
      <c r="Y819" s="379"/>
      <c r="Z819" s="330"/>
      <c r="AA819" s="330"/>
      <c r="AB819" s="330"/>
      <c r="AC819" s="331"/>
    </row>
    <row r="820" spans="1:29" ht="17.25" customHeight="1">
      <c r="A820" s="333"/>
      <c r="B820" s="322"/>
      <c r="C820" s="322"/>
      <c r="D820" s="322"/>
      <c r="E820" s="328"/>
      <c r="F820" s="389"/>
      <c r="G820" s="340"/>
      <c r="H820" s="333"/>
      <c r="I820" s="329"/>
      <c r="J820" s="324"/>
      <c r="K820" s="215" t="s">
        <v>1044</v>
      </c>
      <c r="L820" s="216" t="s">
        <v>1045</v>
      </c>
      <c r="M820" s="217">
        <v>2600</v>
      </c>
      <c r="N820" s="227">
        <v>2600</v>
      </c>
      <c r="O820" s="215" t="s">
        <v>1045</v>
      </c>
      <c r="P820" s="379"/>
      <c r="Q820" s="379"/>
      <c r="R820" s="379"/>
      <c r="S820" s="379"/>
      <c r="T820" s="379"/>
      <c r="U820" s="379"/>
      <c r="V820" s="379"/>
      <c r="W820" s="379"/>
      <c r="X820" s="379"/>
      <c r="Y820" s="379"/>
      <c r="Z820" s="330"/>
      <c r="AA820" s="330"/>
      <c r="AB820" s="330"/>
      <c r="AC820" s="331"/>
    </row>
    <row r="821" spans="1:29" ht="17.25" customHeight="1">
      <c r="A821" s="333"/>
      <c r="B821" s="322"/>
      <c r="C821" s="322"/>
      <c r="D821" s="322"/>
      <c r="E821" s="328"/>
      <c r="F821" s="389"/>
      <c r="G821" s="340"/>
      <c r="H821" s="333"/>
      <c r="I821" s="329"/>
      <c r="J821" s="324"/>
      <c r="K821" s="215" t="s">
        <v>863</v>
      </c>
      <c r="L821" s="216" t="s">
        <v>813</v>
      </c>
      <c r="M821" s="217">
        <v>975</v>
      </c>
      <c r="N821" s="227">
        <v>975</v>
      </c>
      <c r="O821" s="215" t="s">
        <v>611</v>
      </c>
      <c r="P821" s="379"/>
      <c r="Q821" s="379"/>
      <c r="R821" s="379"/>
      <c r="S821" s="379"/>
      <c r="T821" s="379"/>
      <c r="U821" s="379"/>
      <c r="V821" s="379"/>
      <c r="W821" s="379"/>
      <c r="X821" s="379"/>
      <c r="Y821" s="379"/>
      <c r="Z821" s="330"/>
      <c r="AA821" s="330"/>
      <c r="AB821" s="330"/>
      <c r="AC821" s="331"/>
    </row>
    <row r="822" spans="1:29" ht="17.25" customHeight="1">
      <c r="A822" s="333"/>
      <c r="B822" s="322"/>
      <c r="C822" s="322"/>
      <c r="D822" s="322"/>
      <c r="E822" s="328"/>
      <c r="F822" s="389"/>
      <c r="G822" s="340"/>
      <c r="H822" s="333"/>
      <c r="I822" s="329"/>
      <c r="J822" s="324" t="s">
        <v>369</v>
      </c>
      <c r="K822" s="215" t="s">
        <v>1129</v>
      </c>
      <c r="L822" s="216" t="s">
        <v>1106</v>
      </c>
      <c r="M822" s="217">
        <v>2600</v>
      </c>
      <c r="N822" s="217">
        <v>2600</v>
      </c>
      <c r="O822" s="215" t="s">
        <v>1072</v>
      </c>
      <c r="P822" s="379"/>
      <c r="Q822" s="379"/>
      <c r="R822" s="379"/>
      <c r="S822" s="379"/>
      <c r="T822" s="379"/>
      <c r="U822" s="379"/>
      <c r="V822" s="379"/>
      <c r="W822" s="379"/>
      <c r="X822" s="379"/>
      <c r="Y822" s="379"/>
      <c r="Z822" s="330"/>
      <c r="AA822" s="330"/>
      <c r="AB822" s="330"/>
      <c r="AC822" s="331"/>
    </row>
    <row r="823" spans="1:29" ht="17.25" customHeight="1">
      <c r="A823" s="333"/>
      <c r="B823" s="322"/>
      <c r="C823" s="322"/>
      <c r="D823" s="322"/>
      <c r="E823" s="328"/>
      <c r="F823" s="389"/>
      <c r="G823" s="340"/>
      <c r="H823" s="333"/>
      <c r="I823" s="329"/>
      <c r="J823" s="324"/>
      <c r="K823" s="215" t="s">
        <v>1437</v>
      </c>
      <c r="L823" s="216" t="s">
        <v>1239</v>
      </c>
      <c r="M823" s="217">
        <v>76</v>
      </c>
      <c r="N823" s="217">
        <v>76</v>
      </c>
      <c r="O823" s="215" t="s">
        <v>1428</v>
      </c>
      <c r="P823" s="379"/>
      <c r="Q823" s="379"/>
      <c r="R823" s="379"/>
      <c r="S823" s="379"/>
      <c r="T823" s="379"/>
      <c r="U823" s="379"/>
      <c r="V823" s="379"/>
      <c r="W823" s="379"/>
      <c r="X823" s="379"/>
      <c r="Y823" s="379"/>
      <c r="Z823" s="330"/>
      <c r="AA823" s="330"/>
      <c r="AB823" s="330"/>
      <c r="AC823" s="331"/>
    </row>
    <row r="824" spans="1:29" ht="17.25" customHeight="1">
      <c r="A824" s="333"/>
      <c r="B824" s="322"/>
      <c r="C824" s="322"/>
      <c r="D824" s="322"/>
      <c r="E824" s="328"/>
      <c r="F824" s="389"/>
      <c r="G824" s="340"/>
      <c r="H824" s="333"/>
      <c r="I824" s="329"/>
      <c r="J824" s="324"/>
      <c r="K824" s="215" t="s">
        <v>1297</v>
      </c>
      <c r="L824" s="216" t="s">
        <v>1250</v>
      </c>
      <c r="M824" s="217">
        <v>2600</v>
      </c>
      <c r="N824" s="217">
        <v>2600</v>
      </c>
      <c r="O824" s="215" t="s">
        <v>1250</v>
      </c>
      <c r="P824" s="379"/>
      <c r="Q824" s="379"/>
      <c r="R824" s="379"/>
      <c r="S824" s="379"/>
      <c r="T824" s="379"/>
      <c r="U824" s="379"/>
      <c r="V824" s="379"/>
      <c r="W824" s="379"/>
      <c r="X824" s="379"/>
      <c r="Y824" s="379"/>
      <c r="Z824" s="330"/>
      <c r="AA824" s="330"/>
      <c r="AB824" s="330"/>
      <c r="AC824" s="331"/>
    </row>
    <row r="825" spans="1:29" ht="4.5" customHeight="1">
      <c r="A825" s="333"/>
      <c r="B825" s="322"/>
      <c r="C825" s="322"/>
      <c r="D825" s="322"/>
      <c r="E825" s="328"/>
      <c r="F825" s="389"/>
      <c r="G825" s="340"/>
      <c r="H825" s="333"/>
      <c r="I825" s="329"/>
      <c r="J825" s="324"/>
      <c r="K825" s="215" t="s">
        <v>1439</v>
      </c>
      <c r="L825" s="216" t="s">
        <v>1239</v>
      </c>
      <c r="M825" s="217">
        <v>1300</v>
      </c>
      <c r="N825" s="217">
        <v>1300</v>
      </c>
      <c r="O825" s="215" t="s">
        <v>1428</v>
      </c>
      <c r="P825" s="379"/>
      <c r="Q825" s="379"/>
      <c r="R825" s="379"/>
      <c r="S825" s="379"/>
      <c r="T825" s="379"/>
      <c r="U825" s="379"/>
      <c r="V825" s="379"/>
      <c r="W825" s="379"/>
      <c r="X825" s="379"/>
      <c r="Y825" s="379"/>
      <c r="Z825" s="330"/>
      <c r="AA825" s="330"/>
      <c r="AB825" s="330"/>
      <c r="AC825" s="331"/>
    </row>
    <row r="826" spans="1:29" ht="17.25" hidden="1" customHeight="1">
      <c r="A826" s="333"/>
      <c r="B826" s="322"/>
      <c r="C826" s="322"/>
      <c r="D826" s="322"/>
      <c r="E826" s="328"/>
      <c r="F826" s="389"/>
      <c r="G826" s="340"/>
      <c r="H826" s="333"/>
      <c r="I826" s="329"/>
      <c r="J826" s="324"/>
      <c r="K826" s="215" t="s">
        <v>1505</v>
      </c>
      <c r="L826" s="216" t="s">
        <v>1448</v>
      </c>
      <c r="M826" s="217">
        <v>1300</v>
      </c>
      <c r="N826" s="217">
        <v>1300</v>
      </c>
      <c r="O826" s="215" t="s">
        <v>1464</v>
      </c>
      <c r="P826" s="379"/>
      <c r="Q826" s="379"/>
      <c r="R826" s="379"/>
      <c r="S826" s="379"/>
      <c r="T826" s="379"/>
      <c r="U826" s="379"/>
      <c r="V826" s="379"/>
      <c r="W826" s="379"/>
      <c r="X826" s="379"/>
      <c r="Y826" s="379"/>
      <c r="Z826" s="330"/>
      <c r="AA826" s="330"/>
      <c r="AB826" s="330"/>
      <c r="AC826" s="331"/>
    </row>
    <row r="827" spans="1:29" ht="17.25" hidden="1" customHeight="1">
      <c r="A827" s="333"/>
      <c r="B827" s="322"/>
      <c r="C827" s="322"/>
      <c r="D827" s="322"/>
      <c r="E827" s="328"/>
      <c r="F827" s="389"/>
      <c r="G827" s="340"/>
      <c r="H827" s="333"/>
      <c r="I827" s="329"/>
      <c r="J827" s="324"/>
      <c r="K827" s="215" t="s">
        <v>1500</v>
      </c>
      <c r="L827" s="216" t="s">
        <v>1448</v>
      </c>
      <c r="M827" s="217">
        <v>95</v>
      </c>
      <c r="N827" s="217">
        <v>95</v>
      </c>
      <c r="O827" s="215" t="s">
        <v>1464</v>
      </c>
      <c r="P827" s="379"/>
      <c r="Q827" s="379"/>
      <c r="R827" s="379"/>
      <c r="S827" s="379"/>
      <c r="T827" s="379"/>
      <c r="U827" s="379"/>
      <c r="V827" s="379"/>
      <c r="W827" s="379"/>
      <c r="X827" s="379"/>
      <c r="Y827" s="379"/>
      <c r="Z827" s="330"/>
      <c r="AA827" s="330"/>
      <c r="AB827" s="330"/>
      <c r="AC827" s="331"/>
    </row>
    <row r="828" spans="1:29" ht="17.25" hidden="1" customHeight="1">
      <c r="A828" s="333"/>
      <c r="B828" s="322"/>
      <c r="C828" s="322"/>
      <c r="D828" s="322"/>
      <c r="E828" s="328"/>
      <c r="F828" s="389"/>
      <c r="G828" s="340"/>
      <c r="H828" s="333"/>
      <c r="I828" s="329"/>
      <c r="J828" s="324"/>
      <c r="K828" s="215" t="s">
        <v>1511</v>
      </c>
      <c r="L828" s="216" t="s">
        <v>1488</v>
      </c>
      <c r="M828" s="217">
        <v>2600</v>
      </c>
      <c r="N828" s="217">
        <v>2600</v>
      </c>
      <c r="O828" s="215" t="s">
        <v>1469</v>
      </c>
      <c r="P828" s="379"/>
      <c r="Q828" s="379"/>
      <c r="R828" s="379"/>
      <c r="S828" s="379"/>
      <c r="T828" s="379"/>
      <c r="U828" s="379"/>
      <c r="V828" s="379"/>
      <c r="W828" s="379"/>
      <c r="X828" s="379"/>
      <c r="Y828" s="379"/>
      <c r="Z828" s="330"/>
      <c r="AA828" s="330"/>
      <c r="AB828" s="330"/>
      <c r="AC828" s="331"/>
    </row>
    <row r="829" spans="1:29" ht="17.25" hidden="1" customHeight="1">
      <c r="A829" s="333"/>
      <c r="B829" s="322"/>
      <c r="C829" s="322"/>
      <c r="D829" s="322"/>
      <c r="E829" s="328"/>
      <c r="F829" s="389"/>
      <c r="G829" s="340"/>
      <c r="H829" s="333"/>
      <c r="I829" s="329"/>
      <c r="J829" s="324"/>
      <c r="K829" s="215"/>
      <c r="L829" s="216"/>
      <c r="M829" s="217"/>
      <c r="N829" s="217"/>
      <c r="O829" s="215"/>
      <c r="P829" s="379"/>
      <c r="Q829" s="379"/>
      <c r="R829" s="379"/>
      <c r="S829" s="379"/>
      <c r="T829" s="379"/>
      <c r="U829" s="379"/>
      <c r="V829" s="379"/>
      <c r="W829" s="379"/>
      <c r="X829" s="379"/>
      <c r="Y829" s="379"/>
      <c r="Z829" s="330"/>
      <c r="AA829" s="330"/>
      <c r="AB829" s="330"/>
      <c r="AC829" s="331"/>
    </row>
    <row r="830" spans="1:29" ht="17.25" hidden="1" customHeight="1">
      <c r="A830" s="333"/>
      <c r="B830" s="322"/>
      <c r="C830" s="322"/>
      <c r="D830" s="322"/>
      <c r="E830" s="328"/>
      <c r="F830" s="389"/>
      <c r="G830" s="340"/>
      <c r="H830" s="333"/>
      <c r="I830" s="329"/>
      <c r="J830" s="324"/>
      <c r="K830" s="215"/>
      <c r="L830" s="216"/>
      <c r="M830" s="217"/>
      <c r="N830" s="217"/>
      <c r="O830" s="215"/>
      <c r="P830" s="379"/>
      <c r="Q830" s="379"/>
      <c r="R830" s="379"/>
      <c r="S830" s="379"/>
      <c r="T830" s="379"/>
      <c r="U830" s="379"/>
      <c r="V830" s="379"/>
      <c r="W830" s="379"/>
      <c r="X830" s="379"/>
      <c r="Y830" s="379"/>
      <c r="Z830" s="330"/>
      <c r="AA830" s="330"/>
      <c r="AB830" s="330"/>
      <c r="AC830" s="331"/>
    </row>
    <row r="831" spans="1:29" ht="17.25" hidden="1" customHeight="1">
      <c r="A831" s="333"/>
      <c r="B831" s="322"/>
      <c r="C831" s="322"/>
      <c r="D831" s="322"/>
      <c r="E831" s="328"/>
      <c r="F831" s="389"/>
      <c r="G831" s="340"/>
      <c r="H831" s="333"/>
      <c r="I831" s="329"/>
      <c r="J831" s="324"/>
      <c r="K831" s="215" t="s">
        <v>1438</v>
      </c>
      <c r="L831" s="216" t="s">
        <v>1239</v>
      </c>
      <c r="M831" s="217">
        <v>95</v>
      </c>
      <c r="N831" s="217">
        <v>95</v>
      </c>
      <c r="O831" s="215" t="s">
        <v>1428</v>
      </c>
      <c r="P831" s="379"/>
      <c r="Q831" s="379"/>
      <c r="R831" s="379"/>
      <c r="S831" s="379"/>
      <c r="T831" s="379"/>
      <c r="U831" s="379"/>
      <c r="V831" s="379"/>
      <c r="W831" s="379"/>
      <c r="X831" s="379"/>
      <c r="Y831" s="379"/>
      <c r="Z831" s="330"/>
      <c r="AA831" s="330"/>
      <c r="AB831" s="330"/>
      <c r="AC831" s="331"/>
    </row>
    <row r="832" spans="1:29" ht="17.25" hidden="1" customHeight="1">
      <c r="A832" s="333"/>
      <c r="B832" s="322"/>
      <c r="C832" s="322"/>
      <c r="D832" s="322"/>
      <c r="E832" s="328"/>
      <c r="F832" s="389"/>
      <c r="G832" s="340"/>
      <c r="H832" s="333"/>
      <c r="I832" s="329"/>
      <c r="J832" s="324"/>
      <c r="K832" s="215" t="s">
        <v>1182</v>
      </c>
      <c r="L832" s="216" t="s">
        <v>1177</v>
      </c>
      <c r="M832" s="217">
        <v>2470</v>
      </c>
      <c r="N832" s="217">
        <v>2470</v>
      </c>
      <c r="O832" s="215" t="s">
        <v>1180</v>
      </c>
      <c r="P832" s="379"/>
      <c r="Q832" s="379"/>
      <c r="R832" s="379"/>
      <c r="S832" s="379"/>
      <c r="T832" s="379"/>
      <c r="U832" s="379"/>
      <c r="V832" s="379"/>
      <c r="W832" s="379"/>
      <c r="X832" s="379"/>
      <c r="Y832" s="379"/>
      <c r="Z832" s="330"/>
      <c r="AA832" s="330"/>
      <c r="AB832" s="330"/>
      <c r="AC832" s="331"/>
    </row>
    <row r="833" spans="1:29" ht="17.25" hidden="1" customHeight="1">
      <c r="A833" s="333"/>
      <c r="B833" s="322"/>
      <c r="C833" s="322"/>
      <c r="D833" s="322"/>
      <c r="E833" s="328"/>
      <c r="F833" s="389"/>
      <c r="G833" s="340"/>
      <c r="H833" s="333"/>
      <c r="I833" s="329"/>
      <c r="J833" s="324" t="s">
        <v>289</v>
      </c>
      <c r="K833" s="215" t="s">
        <v>1634</v>
      </c>
      <c r="L833" s="216" t="s">
        <v>1635</v>
      </c>
      <c r="M833" s="217">
        <v>2600</v>
      </c>
      <c r="N833" s="217">
        <v>2600</v>
      </c>
      <c r="O833" s="215" t="s">
        <v>1633</v>
      </c>
      <c r="P833" s="379"/>
      <c r="Q833" s="379"/>
      <c r="R833" s="379"/>
      <c r="S833" s="379"/>
      <c r="T833" s="379"/>
      <c r="U833" s="379"/>
      <c r="V833" s="379"/>
      <c r="W833" s="379"/>
      <c r="X833" s="379"/>
      <c r="Y833" s="379"/>
      <c r="Z833" s="330"/>
      <c r="AA833" s="330"/>
      <c r="AB833" s="330"/>
      <c r="AC833" s="331"/>
    </row>
    <row r="834" spans="1:29" ht="17.25" hidden="1" customHeight="1">
      <c r="A834" s="333"/>
      <c r="B834" s="322"/>
      <c r="C834" s="322"/>
      <c r="D834" s="322"/>
      <c r="E834" s="328"/>
      <c r="F834" s="389"/>
      <c r="G834" s="340"/>
      <c r="H834" s="333"/>
      <c r="I834" s="329"/>
      <c r="J834" s="324"/>
      <c r="K834" s="215" t="s">
        <v>1921</v>
      </c>
      <c r="L834" s="216" t="s">
        <v>1922</v>
      </c>
      <c r="M834" s="217">
        <v>650</v>
      </c>
      <c r="N834" s="217">
        <v>650</v>
      </c>
      <c r="O834" s="215" t="s">
        <v>1917</v>
      </c>
      <c r="P834" s="379"/>
      <c r="Q834" s="379"/>
      <c r="R834" s="379"/>
      <c r="S834" s="379"/>
      <c r="T834" s="379"/>
      <c r="U834" s="379"/>
      <c r="V834" s="379"/>
      <c r="W834" s="379"/>
      <c r="X834" s="379"/>
      <c r="Y834" s="379"/>
      <c r="Z834" s="330"/>
      <c r="AA834" s="330"/>
      <c r="AB834" s="330"/>
      <c r="AC834" s="331"/>
    </row>
    <row r="835" spans="1:29" ht="17.25" hidden="1" customHeight="1">
      <c r="A835" s="333"/>
      <c r="B835" s="322"/>
      <c r="C835" s="322"/>
      <c r="D835" s="322"/>
      <c r="E835" s="328"/>
      <c r="F835" s="389"/>
      <c r="G835" s="340"/>
      <c r="H835" s="333"/>
      <c r="I835" s="329"/>
      <c r="J835" s="324"/>
      <c r="K835" s="215" t="s">
        <v>2032</v>
      </c>
      <c r="L835" s="216" t="s">
        <v>2033</v>
      </c>
      <c r="M835" s="217">
        <v>1300</v>
      </c>
      <c r="N835" s="217">
        <v>1300</v>
      </c>
      <c r="O835" s="215" t="s">
        <v>2034</v>
      </c>
      <c r="P835" s="379"/>
      <c r="Q835" s="379"/>
      <c r="R835" s="379"/>
      <c r="S835" s="379"/>
      <c r="T835" s="379"/>
      <c r="U835" s="379"/>
      <c r="V835" s="379"/>
      <c r="W835" s="379"/>
      <c r="X835" s="379"/>
      <c r="Y835" s="379"/>
      <c r="Z835" s="330"/>
      <c r="AA835" s="330"/>
      <c r="AB835" s="330"/>
      <c r="AC835" s="331"/>
    </row>
    <row r="836" spans="1:29" ht="17.25" hidden="1" customHeight="1">
      <c r="A836" s="333"/>
      <c r="B836" s="322"/>
      <c r="C836" s="322"/>
      <c r="D836" s="322"/>
      <c r="E836" s="328"/>
      <c r="F836" s="389"/>
      <c r="G836" s="340"/>
      <c r="H836" s="333"/>
      <c r="I836" s="329"/>
      <c r="J836" s="324"/>
      <c r="K836" s="215" t="s">
        <v>1946</v>
      </c>
      <c r="L836" s="216" t="s">
        <v>1919</v>
      </c>
      <c r="M836" s="217">
        <v>650</v>
      </c>
      <c r="N836" s="217">
        <v>650</v>
      </c>
      <c r="O836" s="215" t="s">
        <v>1945</v>
      </c>
      <c r="P836" s="379"/>
      <c r="Q836" s="379"/>
      <c r="R836" s="379"/>
      <c r="S836" s="379"/>
      <c r="T836" s="379"/>
      <c r="U836" s="379"/>
      <c r="V836" s="379"/>
      <c r="W836" s="379"/>
      <c r="X836" s="379"/>
      <c r="Y836" s="379"/>
      <c r="Z836" s="330"/>
      <c r="AA836" s="330"/>
      <c r="AB836" s="330"/>
      <c r="AC836" s="331"/>
    </row>
    <row r="837" spans="1:29" ht="17.25" hidden="1" customHeight="1">
      <c r="A837" s="333"/>
      <c r="B837" s="322"/>
      <c r="C837" s="322"/>
      <c r="D837" s="322"/>
      <c r="E837" s="328"/>
      <c r="F837" s="389"/>
      <c r="G837" s="340"/>
      <c r="H837" s="333"/>
      <c r="I837" s="329"/>
      <c r="J837" s="324"/>
      <c r="K837" s="215" t="s">
        <v>2001</v>
      </c>
      <c r="L837" s="216" t="s">
        <v>2002</v>
      </c>
      <c r="M837" s="217">
        <v>2015</v>
      </c>
      <c r="N837" s="217">
        <v>2015</v>
      </c>
      <c r="O837" s="215" t="s">
        <v>1984</v>
      </c>
      <c r="P837" s="379"/>
      <c r="Q837" s="379"/>
      <c r="R837" s="379"/>
      <c r="S837" s="379"/>
      <c r="T837" s="379"/>
      <c r="U837" s="379"/>
      <c r="V837" s="379"/>
      <c r="W837" s="379"/>
      <c r="X837" s="379"/>
      <c r="Y837" s="379"/>
      <c r="Z837" s="330"/>
      <c r="AA837" s="330"/>
      <c r="AB837" s="330"/>
      <c r="AC837" s="331"/>
    </row>
    <row r="838" spans="1:29" ht="17.25" hidden="1" customHeight="1">
      <c r="A838" s="333"/>
      <c r="B838" s="322"/>
      <c r="C838" s="322"/>
      <c r="D838" s="322"/>
      <c r="E838" s="328"/>
      <c r="F838" s="389"/>
      <c r="G838" s="340"/>
      <c r="H838" s="333"/>
      <c r="I838" s="329"/>
      <c r="J838" s="324"/>
      <c r="K838" s="215" t="s">
        <v>1944</v>
      </c>
      <c r="L838" s="216" t="s">
        <v>1915</v>
      </c>
      <c r="M838" s="217">
        <v>114</v>
      </c>
      <c r="N838" s="217">
        <v>114</v>
      </c>
      <c r="O838" s="215" t="s">
        <v>1945</v>
      </c>
      <c r="P838" s="379"/>
      <c r="Q838" s="379"/>
      <c r="R838" s="379"/>
      <c r="S838" s="379"/>
      <c r="T838" s="379"/>
      <c r="U838" s="379"/>
      <c r="V838" s="379"/>
      <c r="W838" s="379"/>
      <c r="X838" s="379"/>
      <c r="Y838" s="379"/>
      <c r="Z838" s="330"/>
      <c r="AA838" s="330"/>
      <c r="AB838" s="330"/>
      <c r="AC838" s="331"/>
    </row>
    <row r="839" spans="1:29" ht="17.25" hidden="1" customHeight="1">
      <c r="A839" s="333"/>
      <c r="B839" s="322"/>
      <c r="C839" s="322"/>
      <c r="D839" s="322"/>
      <c r="E839" s="328"/>
      <c r="F839" s="389"/>
      <c r="G839" s="340"/>
      <c r="H839" s="333"/>
      <c r="I839" s="329"/>
      <c r="J839" s="324"/>
      <c r="K839" s="215" t="s">
        <v>1822</v>
      </c>
      <c r="L839" s="216" t="s">
        <v>1776</v>
      </c>
      <c r="M839" s="217">
        <v>2600</v>
      </c>
      <c r="N839" s="217">
        <v>2600</v>
      </c>
      <c r="O839" s="215" t="s">
        <v>1805</v>
      </c>
      <c r="P839" s="379"/>
      <c r="Q839" s="379"/>
      <c r="R839" s="379"/>
      <c r="S839" s="379"/>
      <c r="T839" s="379"/>
      <c r="U839" s="379"/>
      <c r="V839" s="379"/>
      <c r="W839" s="379"/>
      <c r="X839" s="379"/>
      <c r="Y839" s="379"/>
      <c r="Z839" s="330"/>
      <c r="AA839" s="330"/>
      <c r="AB839" s="330"/>
      <c r="AC839" s="331"/>
    </row>
    <row r="840" spans="1:29" ht="17.25" hidden="1" customHeight="1">
      <c r="A840" s="333"/>
      <c r="B840" s="322"/>
      <c r="C840" s="322"/>
      <c r="D840" s="322"/>
      <c r="E840" s="328"/>
      <c r="F840" s="389"/>
      <c r="G840" s="340"/>
      <c r="H840" s="333"/>
      <c r="I840" s="329"/>
      <c r="J840" s="324" t="s">
        <v>370</v>
      </c>
      <c r="K840" s="215"/>
      <c r="L840" s="216"/>
      <c r="M840" s="217"/>
      <c r="N840" s="227"/>
      <c r="O840" s="215"/>
      <c r="P840" s="379"/>
      <c r="Q840" s="379"/>
      <c r="R840" s="379"/>
      <c r="S840" s="379"/>
      <c r="T840" s="379"/>
      <c r="U840" s="379"/>
      <c r="V840" s="379"/>
      <c r="W840" s="379"/>
      <c r="X840" s="379"/>
      <c r="Y840" s="379"/>
      <c r="Z840" s="330"/>
      <c r="AA840" s="330"/>
      <c r="AB840" s="330"/>
      <c r="AC840" s="331"/>
    </row>
    <row r="841" spans="1:29" ht="17.25" hidden="1" customHeight="1">
      <c r="A841" s="333"/>
      <c r="B841" s="323"/>
      <c r="C841" s="323"/>
      <c r="D841" s="323"/>
      <c r="E841" s="328"/>
      <c r="F841" s="389"/>
      <c r="G841" s="340"/>
      <c r="H841" s="333"/>
      <c r="I841" s="329"/>
      <c r="J841" s="324"/>
      <c r="K841" s="215"/>
      <c r="L841" s="215"/>
      <c r="M841" s="227"/>
      <c r="N841" s="227"/>
      <c r="O841" s="215"/>
      <c r="P841" s="379"/>
      <c r="Q841" s="379"/>
      <c r="R841" s="379"/>
      <c r="S841" s="379"/>
      <c r="T841" s="379"/>
      <c r="U841" s="379"/>
      <c r="V841" s="379"/>
      <c r="W841" s="379"/>
      <c r="X841" s="379"/>
      <c r="Y841" s="379"/>
      <c r="Z841" s="330"/>
      <c r="AA841" s="330"/>
      <c r="AB841" s="330"/>
      <c r="AC841" s="331"/>
    </row>
    <row r="842" spans="1:29" ht="17.25" customHeight="1">
      <c r="A842" s="333">
        <v>85100000</v>
      </c>
      <c r="B842" s="321" t="s">
        <v>672</v>
      </c>
      <c r="C842" s="321" t="s">
        <v>448</v>
      </c>
      <c r="D842" s="321" t="s">
        <v>675</v>
      </c>
      <c r="E842" s="328" t="s">
        <v>669</v>
      </c>
      <c r="F842" s="389" t="s">
        <v>676</v>
      </c>
      <c r="G842" s="340">
        <v>2904</v>
      </c>
      <c r="H842" s="333" t="s">
        <v>677</v>
      </c>
      <c r="I842" s="329" t="s">
        <v>493</v>
      </c>
      <c r="J842" s="324" t="s">
        <v>281</v>
      </c>
      <c r="K842" s="215"/>
      <c r="L842" s="216"/>
      <c r="M842" s="217"/>
      <c r="N842" s="227"/>
      <c r="O842" s="215"/>
      <c r="P842" s="379">
        <f>SUM(M842:M843)</f>
        <v>0</v>
      </c>
      <c r="Q842" s="379">
        <f>SUM(N842:N843)</f>
        <v>0</v>
      </c>
      <c r="R842" s="379">
        <f>SUM(M844:M845)</f>
        <v>0</v>
      </c>
      <c r="S842" s="379">
        <f>SUM(N844:N845)</f>
        <v>0</v>
      </c>
      <c r="T842" s="379">
        <f>SUM(M846:M847)</f>
        <v>0</v>
      </c>
      <c r="U842" s="379">
        <f>SUM(N846:N847)</f>
        <v>0</v>
      </c>
      <c r="V842" s="379">
        <f>SUM(M848:M849)</f>
        <v>0</v>
      </c>
      <c r="W842" s="379">
        <f>SUM(N848:N849)</f>
        <v>0</v>
      </c>
      <c r="X842" s="379">
        <f>P842+R842+T842+V842</f>
        <v>0</v>
      </c>
      <c r="Y842" s="379">
        <f>Q842+S842+U842+W842</f>
        <v>0</v>
      </c>
      <c r="Z842" s="330">
        <f>G842-X842</f>
        <v>2904</v>
      </c>
      <c r="AA842" s="330">
        <f>G842-Y842</f>
        <v>2904</v>
      </c>
      <c r="AB842" s="330">
        <f>X842*100/G842</f>
        <v>0</v>
      </c>
      <c r="AC842" s="331"/>
    </row>
    <row r="843" spans="1:29" ht="17.25" customHeight="1">
      <c r="A843" s="333"/>
      <c r="B843" s="322"/>
      <c r="C843" s="322"/>
      <c r="D843" s="322"/>
      <c r="E843" s="328"/>
      <c r="F843" s="389"/>
      <c r="G843" s="340"/>
      <c r="H843" s="333"/>
      <c r="I843" s="329"/>
      <c r="J843" s="324"/>
      <c r="K843" s="215"/>
      <c r="L843" s="216"/>
      <c r="M843" s="217"/>
      <c r="N843" s="217"/>
      <c r="O843" s="215"/>
      <c r="P843" s="379"/>
      <c r="Q843" s="379"/>
      <c r="R843" s="379"/>
      <c r="S843" s="379"/>
      <c r="T843" s="379"/>
      <c r="U843" s="379"/>
      <c r="V843" s="379"/>
      <c r="W843" s="379"/>
      <c r="X843" s="379"/>
      <c r="Y843" s="379"/>
      <c r="Z843" s="330"/>
      <c r="AA843" s="330"/>
      <c r="AB843" s="330"/>
      <c r="AC843" s="331"/>
    </row>
    <row r="844" spans="1:29" ht="17.25" customHeight="1">
      <c r="A844" s="333"/>
      <c r="B844" s="322"/>
      <c r="C844" s="322"/>
      <c r="D844" s="322"/>
      <c r="E844" s="328"/>
      <c r="F844" s="389"/>
      <c r="G844" s="340"/>
      <c r="H844" s="333"/>
      <c r="I844" s="329"/>
      <c r="J844" s="324" t="s">
        <v>369</v>
      </c>
      <c r="K844" s="215"/>
      <c r="L844" s="216"/>
      <c r="M844" s="217"/>
      <c r="N844" s="217"/>
      <c r="O844" s="215"/>
      <c r="P844" s="379"/>
      <c r="Q844" s="379"/>
      <c r="R844" s="379"/>
      <c r="S844" s="379"/>
      <c r="T844" s="379"/>
      <c r="U844" s="379"/>
      <c r="V844" s="379"/>
      <c r="W844" s="379"/>
      <c r="X844" s="379"/>
      <c r="Y844" s="379"/>
      <c r="Z844" s="330"/>
      <c r="AA844" s="330"/>
      <c r="AB844" s="330"/>
      <c r="AC844" s="331"/>
    </row>
    <row r="845" spans="1:29" ht="17.25" customHeight="1">
      <c r="A845" s="333"/>
      <c r="B845" s="322"/>
      <c r="C845" s="322"/>
      <c r="D845" s="322"/>
      <c r="E845" s="328"/>
      <c r="F845" s="389"/>
      <c r="G845" s="340"/>
      <c r="H845" s="333"/>
      <c r="I845" s="329"/>
      <c r="J845" s="324"/>
      <c r="K845" s="215"/>
      <c r="L845" s="216"/>
      <c r="M845" s="217"/>
      <c r="N845" s="217"/>
      <c r="O845" s="215"/>
      <c r="P845" s="379"/>
      <c r="Q845" s="379"/>
      <c r="R845" s="379"/>
      <c r="S845" s="379"/>
      <c r="T845" s="379"/>
      <c r="U845" s="379"/>
      <c r="V845" s="379"/>
      <c r="W845" s="379"/>
      <c r="X845" s="379"/>
      <c r="Y845" s="379"/>
      <c r="Z845" s="330"/>
      <c r="AA845" s="330"/>
      <c r="AB845" s="330"/>
      <c r="AC845" s="331"/>
    </row>
    <row r="846" spans="1:29" ht="17.25" customHeight="1">
      <c r="A846" s="333"/>
      <c r="B846" s="322"/>
      <c r="C846" s="322"/>
      <c r="D846" s="322"/>
      <c r="E846" s="328"/>
      <c r="F846" s="389"/>
      <c r="G846" s="340"/>
      <c r="H846" s="333"/>
      <c r="I846" s="329"/>
      <c r="J846" s="324" t="s">
        <v>289</v>
      </c>
      <c r="K846" s="215"/>
      <c r="L846" s="216"/>
      <c r="M846" s="217"/>
      <c r="N846" s="227"/>
      <c r="O846" s="215"/>
      <c r="P846" s="379"/>
      <c r="Q846" s="379"/>
      <c r="R846" s="379"/>
      <c r="S846" s="379"/>
      <c r="T846" s="379"/>
      <c r="U846" s="379"/>
      <c r="V846" s="379"/>
      <c r="W846" s="379"/>
      <c r="X846" s="379"/>
      <c r="Y846" s="379"/>
      <c r="Z846" s="330"/>
      <c r="AA846" s="330"/>
      <c r="AB846" s="330"/>
      <c r="AC846" s="331"/>
    </row>
    <row r="847" spans="1:29" ht="17.25" customHeight="1">
      <c r="A847" s="333"/>
      <c r="B847" s="322"/>
      <c r="C847" s="322"/>
      <c r="D847" s="322"/>
      <c r="E847" s="328"/>
      <c r="F847" s="389"/>
      <c r="G847" s="340"/>
      <c r="H847" s="333"/>
      <c r="I847" s="329"/>
      <c r="J847" s="324"/>
      <c r="K847" s="215"/>
      <c r="L847" s="216"/>
      <c r="M847" s="217"/>
      <c r="N847" s="217"/>
      <c r="O847" s="215"/>
      <c r="P847" s="379"/>
      <c r="Q847" s="379"/>
      <c r="R847" s="379"/>
      <c r="S847" s="379"/>
      <c r="T847" s="379"/>
      <c r="U847" s="379"/>
      <c r="V847" s="379"/>
      <c r="W847" s="379"/>
      <c r="X847" s="379"/>
      <c r="Y847" s="379"/>
      <c r="Z847" s="330"/>
      <c r="AA847" s="330"/>
      <c r="AB847" s="330"/>
      <c r="AC847" s="331"/>
    </row>
    <row r="848" spans="1:29" ht="17.25" customHeight="1">
      <c r="A848" s="333"/>
      <c r="B848" s="322"/>
      <c r="C848" s="322"/>
      <c r="D848" s="322"/>
      <c r="E848" s="328"/>
      <c r="F848" s="389"/>
      <c r="G848" s="340"/>
      <c r="H848" s="333"/>
      <c r="I848" s="329"/>
      <c r="J848" s="324" t="s">
        <v>370</v>
      </c>
      <c r="K848" s="215"/>
      <c r="L848" s="216"/>
      <c r="M848" s="217"/>
      <c r="N848" s="217"/>
      <c r="O848" s="215"/>
      <c r="P848" s="379"/>
      <c r="Q848" s="379"/>
      <c r="R848" s="379"/>
      <c r="S848" s="379"/>
      <c r="T848" s="379"/>
      <c r="U848" s="379"/>
      <c r="V848" s="379"/>
      <c r="W848" s="379"/>
      <c r="X848" s="379"/>
      <c r="Y848" s="379"/>
      <c r="Z848" s="330"/>
      <c r="AA848" s="330"/>
      <c r="AB848" s="330"/>
      <c r="AC848" s="331"/>
    </row>
    <row r="849" spans="1:29" ht="17.25" customHeight="1">
      <c r="A849" s="333"/>
      <c r="B849" s="323"/>
      <c r="C849" s="322"/>
      <c r="D849" s="323"/>
      <c r="E849" s="328"/>
      <c r="F849" s="389"/>
      <c r="G849" s="340"/>
      <c r="H849" s="333"/>
      <c r="I849" s="329"/>
      <c r="J849" s="324"/>
      <c r="K849" s="215"/>
      <c r="L849" s="216"/>
      <c r="M849" s="217"/>
      <c r="N849" s="217"/>
      <c r="O849" s="215"/>
      <c r="P849" s="379"/>
      <c r="Q849" s="379"/>
      <c r="R849" s="379"/>
      <c r="S849" s="379"/>
      <c r="T849" s="379"/>
      <c r="U849" s="379"/>
      <c r="V849" s="379"/>
      <c r="W849" s="379"/>
      <c r="X849" s="379"/>
      <c r="Y849" s="379"/>
      <c r="Z849" s="330"/>
      <c r="AA849" s="330"/>
      <c r="AB849" s="330"/>
      <c r="AC849" s="331"/>
    </row>
    <row r="850" spans="1:29" ht="17.25" customHeight="1">
      <c r="A850" s="333" t="s">
        <v>673</v>
      </c>
      <c r="B850" s="333" t="s">
        <v>674</v>
      </c>
      <c r="C850" s="321" t="s">
        <v>448</v>
      </c>
      <c r="D850" s="389" t="s">
        <v>682</v>
      </c>
      <c r="E850" s="328" t="s">
        <v>445</v>
      </c>
      <c r="F850" s="389" t="s">
        <v>537</v>
      </c>
      <c r="G850" s="340">
        <v>5000</v>
      </c>
      <c r="H850" s="333" t="s">
        <v>684</v>
      </c>
      <c r="I850" s="329" t="s">
        <v>493</v>
      </c>
      <c r="J850" s="324" t="s">
        <v>281</v>
      </c>
      <c r="K850" s="215" t="s">
        <v>716</v>
      </c>
      <c r="L850" s="216" t="s">
        <v>753</v>
      </c>
      <c r="M850" s="217">
        <v>140</v>
      </c>
      <c r="N850" s="227">
        <v>140</v>
      </c>
      <c r="O850" s="215" t="s">
        <v>745</v>
      </c>
      <c r="P850" s="379">
        <f>SUM(M850:M851)</f>
        <v>140</v>
      </c>
      <c r="Q850" s="379">
        <f>SUM(N850:N851)</f>
        <v>140</v>
      </c>
      <c r="R850" s="379">
        <f>SUM(M852:M853)</f>
        <v>280</v>
      </c>
      <c r="S850" s="379">
        <f>SUM(N852:N853)</f>
        <v>280</v>
      </c>
      <c r="T850" s="379">
        <f>SUM(M854:M857)</f>
        <v>980</v>
      </c>
      <c r="U850" s="379">
        <f>SUM(N854:N857)</f>
        <v>980</v>
      </c>
      <c r="V850" s="379">
        <f>SUM(M858:M860)</f>
        <v>0</v>
      </c>
      <c r="W850" s="379">
        <f>SUM(N858:N860)</f>
        <v>0</v>
      </c>
      <c r="X850" s="379">
        <f>P850+R850+T850+V850</f>
        <v>1400</v>
      </c>
      <c r="Y850" s="379">
        <f>Q850+S850+U850+W850</f>
        <v>1400</v>
      </c>
      <c r="Z850" s="330">
        <f>G850-X850</f>
        <v>3600</v>
      </c>
      <c r="AA850" s="330">
        <f>G850-Y850</f>
        <v>3600</v>
      </c>
      <c r="AB850" s="330">
        <f>X850*100/G850</f>
        <v>28</v>
      </c>
      <c r="AC850" s="331"/>
    </row>
    <row r="851" spans="1:29" ht="17.25" customHeight="1">
      <c r="A851" s="333"/>
      <c r="B851" s="333"/>
      <c r="C851" s="322"/>
      <c r="D851" s="389"/>
      <c r="E851" s="328"/>
      <c r="F851" s="389"/>
      <c r="G851" s="340"/>
      <c r="H851" s="333"/>
      <c r="I851" s="329"/>
      <c r="J851" s="324"/>
      <c r="K851" s="215"/>
      <c r="L851" s="216"/>
      <c r="M851" s="217"/>
      <c r="N851" s="227"/>
      <c r="O851" s="215"/>
      <c r="P851" s="379"/>
      <c r="Q851" s="379"/>
      <c r="R851" s="379"/>
      <c r="S851" s="379"/>
      <c r="T851" s="379"/>
      <c r="U851" s="379"/>
      <c r="V851" s="379"/>
      <c r="W851" s="379"/>
      <c r="X851" s="379"/>
      <c r="Y851" s="379"/>
      <c r="Z851" s="330"/>
      <c r="AA851" s="330"/>
      <c r="AB851" s="330"/>
      <c r="AC851" s="331"/>
    </row>
    <row r="852" spans="1:29" ht="17.25" customHeight="1">
      <c r="A852" s="333"/>
      <c r="B852" s="333"/>
      <c r="C852" s="322"/>
      <c r="D852" s="389"/>
      <c r="E852" s="328"/>
      <c r="F852" s="389"/>
      <c r="G852" s="340"/>
      <c r="H852" s="333"/>
      <c r="I852" s="329"/>
      <c r="J852" s="324" t="s">
        <v>369</v>
      </c>
      <c r="K852" s="215" t="s">
        <v>716</v>
      </c>
      <c r="L852" s="216" t="s">
        <v>919</v>
      </c>
      <c r="M852" s="217">
        <v>140</v>
      </c>
      <c r="N852" s="217">
        <v>140</v>
      </c>
      <c r="O852" s="215" t="s">
        <v>1073</v>
      </c>
      <c r="P852" s="379"/>
      <c r="Q852" s="379"/>
      <c r="R852" s="379"/>
      <c r="S852" s="379"/>
      <c r="T852" s="379"/>
      <c r="U852" s="379"/>
      <c r="V852" s="379"/>
      <c r="W852" s="379"/>
      <c r="X852" s="379"/>
      <c r="Y852" s="379"/>
      <c r="Z852" s="330"/>
      <c r="AA852" s="330"/>
      <c r="AB852" s="330"/>
      <c r="AC852" s="331"/>
    </row>
    <row r="853" spans="1:29" ht="17.25" customHeight="1">
      <c r="A853" s="333"/>
      <c r="B853" s="333"/>
      <c r="C853" s="322"/>
      <c r="D853" s="389"/>
      <c r="E853" s="328"/>
      <c r="F853" s="389"/>
      <c r="G853" s="340"/>
      <c r="H853" s="333"/>
      <c r="I853" s="329"/>
      <c r="J853" s="324"/>
      <c r="K853" s="215" t="s">
        <v>716</v>
      </c>
      <c r="L853" s="216" t="s">
        <v>1241</v>
      </c>
      <c r="M853" s="217">
        <v>140</v>
      </c>
      <c r="N853" s="217">
        <v>140</v>
      </c>
      <c r="O853" s="215" t="s">
        <v>1331</v>
      </c>
      <c r="P853" s="379"/>
      <c r="Q853" s="379"/>
      <c r="R853" s="379"/>
      <c r="S853" s="379"/>
      <c r="T853" s="379"/>
      <c r="U853" s="379"/>
      <c r="V853" s="379"/>
      <c r="W853" s="379"/>
      <c r="X853" s="379"/>
      <c r="Y853" s="379"/>
      <c r="Z853" s="330"/>
      <c r="AA853" s="330"/>
      <c r="AB853" s="330"/>
      <c r="AC853" s="331"/>
    </row>
    <row r="854" spans="1:29" ht="17.25" customHeight="1">
      <c r="A854" s="333"/>
      <c r="B854" s="333"/>
      <c r="C854" s="322"/>
      <c r="D854" s="389"/>
      <c r="E854" s="328"/>
      <c r="F854" s="389"/>
      <c r="G854" s="340"/>
      <c r="H854" s="333"/>
      <c r="I854" s="329"/>
      <c r="J854" s="324" t="s">
        <v>289</v>
      </c>
      <c r="K854" s="215" t="s">
        <v>716</v>
      </c>
      <c r="L854" s="216" t="s">
        <v>1635</v>
      </c>
      <c r="M854" s="217">
        <v>140</v>
      </c>
      <c r="N854" s="227">
        <v>140</v>
      </c>
      <c r="O854" s="215" t="s">
        <v>1633</v>
      </c>
      <c r="P854" s="379"/>
      <c r="Q854" s="379"/>
      <c r="R854" s="379"/>
      <c r="S854" s="379"/>
      <c r="T854" s="379"/>
      <c r="U854" s="379"/>
      <c r="V854" s="379"/>
      <c r="W854" s="379"/>
      <c r="X854" s="379"/>
      <c r="Y854" s="379"/>
      <c r="Z854" s="330"/>
      <c r="AA854" s="330"/>
      <c r="AB854" s="330"/>
      <c r="AC854" s="331"/>
    </row>
    <row r="855" spans="1:29" ht="17.25" customHeight="1">
      <c r="A855" s="333"/>
      <c r="B855" s="333"/>
      <c r="C855" s="322"/>
      <c r="D855" s="389"/>
      <c r="E855" s="328"/>
      <c r="F855" s="389"/>
      <c r="G855" s="340"/>
      <c r="H855" s="333"/>
      <c r="I855" s="329"/>
      <c r="J855" s="324"/>
      <c r="K855" s="215" t="s">
        <v>716</v>
      </c>
      <c r="L855" s="216" t="s">
        <v>1895</v>
      </c>
      <c r="M855" s="217">
        <v>420</v>
      </c>
      <c r="N855" s="227">
        <v>420</v>
      </c>
      <c r="O855" s="215" t="s">
        <v>1917</v>
      </c>
      <c r="P855" s="379"/>
      <c r="Q855" s="379"/>
      <c r="R855" s="379"/>
      <c r="S855" s="379"/>
      <c r="T855" s="379"/>
      <c r="U855" s="379"/>
      <c r="V855" s="379"/>
      <c r="W855" s="379"/>
      <c r="X855" s="379"/>
      <c r="Y855" s="379"/>
      <c r="Z855" s="330"/>
      <c r="AA855" s="330"/>
      <c r="AB855" s="330"/>
      <c r="AC855" s="331"/>
    </row>
    <row r="856" spans="1:29" ht="17.25" customHeight="1">
      <c r="A856" s="333"/>
      <c r="B856" s="333"/>
      <c r="C856" s="322"/>
      <c r="D856" s="389"/>
      <c r="E856" s="328"/>
      <c r="F856" s="389"/>
      <c r="G856" s="340"/>
      <c r="H856" s="333"/>
      <c r="I856" s="329"/>
      <c r="J856" s="324"/>
      <c r="K856" s="215" t="s">
        <v>716</v>
      </c>
      <c r="L856" s="216" t="s">
        <v>1987</v>
      </c>
      <c r="M856" s="217">
        <v>140</v>
      </c>
      <c r="N856" s="227">
        <v>140</v>
      </c>
      <c r="O856" s="215" t="s">
        <v>1988</v>
      </c>
      <c r="P856" s="379"/>
      <c r="Q856" s="379"/>
      <c r="R856" s="379"/>
      <c r="S856" s="379"/>
      <c r="T856" s="379"/>
      <c r="U856" s="379"/>
      <c r="V856" s="379"/>
      <c r="W856" s="379"/>
      <c r="X856" s="379"/>
      <c r="Y856" s="379"/>
      <c r="Z856" s="330"/>
      <c r="AA856" s="330"/>
      <c r="AB856" s="330"/>
      <c r="AC856" s="331"/>
    </row>
    <row r="857" spans="1:29" ht="17.25" customHeight="1">
      <c r="A857" s="333"/>
      <c r="B857" s="333"/>
      <c r="C857" s="322"/>
      <c r="D857" s="389"/>
      <c r="E857" s="328"/>
      <c r="F857" s="389"/>
      <c r="G857" s="340"/>
      <c r="H857" s="333"/>
      <c r="I857" s="329"/>
      <c r="J857" s="324"/>
      <c r="K857" s="215" t="s">
        <v>716</v>
      </c>
      <c r="L857" s="216" t="s">
        <v>1685</v>
      </c>
      <c r="M857" s="217">
        <v>280</v>
      </c>
      <c r="N857" s="217">
        <v>280</v>
      </c>
      <c r="O857" s="216" t="s">
        <v>1804</v>
      </c>
      <c r="P857" s="379"/>
      <c r="Q857" s="379"/>
      <c r="R857" s="379"/>
      <c r="S857" s="379"/>
      <c r="T857" s="379"/>
      <c r="U857" s="379"/>
      <c r="V857" s="379"/>
      <c r="W857" s="379"/>
      <c r="X857" s="379"/>
      <c r="Y857" s="379"/>
      <c r="Z857" s="330"/>
      <c r="AA857" s="330"/>
      <c r="AB857" s="330"/>
      <c r="AC857" s="331"/>
    </row>
    <row r="858" spans="1:29" ht="17.25" customHeight="1">
      <c r="A858" s="333"/>
      <c r="B858" s="333"/>
      <c r="C858" s="322"/>
      <c r="D858" s="389"/>
      <c r="E858" s="328"/>
      <c r="F858" s="389"/>
      <c r="G858" s="340"/>
      <c r="H858" s="333"/>
      <c r="I858" s="329"/>
      <c r="J858" s="324" t="s">
        <v>370</v>
      </c>
      <c r="K858" s="215"/>
      <c r="L858" s="216"/>
      <c r="M858" s="217"/>
      <c r="N858" s="217"/>
      <c r="O858" s="215"/>
      <c r="P858" s="379"/>
      <c r="Q858" s="379"/>
      <c r="R858" s="379"/>
      <c r="S858" s="379"/>
      <c r="T858" s="379"/>
      <c r="U858" s="379"/>
      <c r="V858" s="379"/>
      <c r="W858" s="379"/>
      <c r="X858" s="379"/>
      <c r="Y858" s="379"/>
      <c r="Z858" s="330"/>
      <c r="AA858" s="330"/>
      <c r="AB858" s="330"/>
      <c r="AC858" s="331"/>
    </row>
    <row r="859" spans="1:29" ht="3.75" customHeight="1">
      <c r="A859" s="333"/>
      <c r="B859" s="333"/>
      <c r="C859" s="322"/>
      <c r="D859" s="389"/>
      <c r="E859" s="328"/>
      <c r="F859" s="389"/>
      <c r="G859" s="340"/>
      <c r="H859" s="333"/>
      <c r="I859" s="329"/>
      <c r="J859" s="324"/>
      <c r="K859" s="215"/>
      <c r="L859" s="216"/>
      <c r="M859" s="217"/>
      <c r="N859" s="217"/>
      <c r="O859" s="215"/>
      <c r="P859" s="379"/>
      <c r="Q859" s="379"/>
      <c r="R859" s="379"/>
      <c r="S859" s="379"/>
      <c r="T859" s="379"/>
      <c r="U859" s="379"/>
      <c r="V859" s="379"/>
      <c r="W859" s="379"/>
      <c r="X859" s="379"/>
      <c r="Y859" s="379"/>
      <c r="Z859" s="330"/>
      <c r="AA859" s="330"/>
      <c r="AB859" s="330"/>
      <c r="AC859" s="331"/>
    </row>
    <row r="860" spans="1:29" ht="17.25" hidden="1" customHeight="1">
      <c r="A860" s="333"/>
      <c r="B860" s="333"/>
      <c r="C860" s="323"/>
      <c r="D860" s="389"/>
      <c r="E860" s="328"/>
      <c r="F860" s="389"/>
      <c r="G860" s="340"/>
      <c r="H860" s="333"/>
      <c r="I860" s="329"/>
      <c r="J860" s="324"/>
      <c r="K860" s="215"/>
      <c r="L860" s="215"/>
      <c r="M860" s="227"/>
      <c r="N860" s="217"/>
      <c r="O860" s="215"/>
      <c r="P860" s="379"/>
      <c r="Q860" s="379"/>
      <c r="R860" s="379"/>
      <c r="S860" s="379"/>
      <c r="T860" s="379"/>
      <c r="U860" s="379"/>
      <c r="V860" s="379"/>
      <c r="W860" s="379"/>
      <c r="X860" s="379"/>
      <c r="Y860" s="379"/>
      <c r="Z860" s="330"/>
      <c r="AA860" s="330"/>
      <c r="AB860" s="330"/>
      <c r="AC860" s="331"/>
    </row>
    <row r="861" spans="1:29" ht="17.25" customHeight="1">
      <c r="A861" s="333">
        <v>85100000</v>
      </c>
      <c r="B861" s="321" t="s">
        <v>685</v>
      </c>
      <c r="C861" s="321" t="s">
        <v>448</v>
      </c>
      <c r="D861" s="321" t="s">
        <v>686</v>
      </c>
      <c r="E861" s="328" t="s">
        <v>442</v>
      </c>
      <c r="F861" s="389" t="s">
        <v>687</v>
      </c>
      <c r="G861" s="340">
        <v>10000</v>
      </c>
      <c r="H861" s="333" t="s">
        <v>688</v>
      </c>
      <c r="I861" s="329" t="s">
        <v>493</v>
      </c>
      <c r="J861" s="324" t="s">
        <v>281</v>
      </c>
      <c r="K861" s="215" t="s">
        <v>716</v>
      </c>
      <c r="L861" s="216" t="s">
        <v>753</v>
      </c>
      <c r="M861" s="217">
        <v>620</v>
      </c>
      <c r="N861" s="227">
        <v>620</v>
      </c>
      <c r="O861" s="215" t="s">
        <v>745</v>
      </c>
      <c r="P861" s="379">
        <f>SUM(M861:M862)</f>
        <v>1240</v>
      </c>
      <c r="Q861" s="379">
        <f>SUM(N861:N862)</f>
        <v>1240</v>
      </c>
      <c r="R861" s="379">
        <f>SUM(M863:M865)</f>
        <v>1350</v>
      </c>
      <c r="S861" s="379">
        <f>SUM(N863:N865)</f>
        <v>1350</v>
      </c>
      <c r="T861" s="379">
        <f>SUM(M866:M868)</f>
        <v>0</v>
      </c>
      <c r="U861" s="379">
        <f>SUM(N866:N868)</f>
        <v>0</v>
      </c>
      <c r="V861" s="379">
        <f>SUM(M869:M873)</f>
        <v>0</v>
      </c>
      <c r="W861" s="379">
        <f>SUM(N869:N873)</f>
        <v>0</v>
      </c>
      <c r="X861" s="379">
        <f>P861+R861+T861+V861</f>
        <v>2590</v>
      </c>
      <c r="Y861" s="379">
        <f>Q861+S861+U861+W861</f>
        <v>2590</v>
      </c>
      <c r="Z861" s="330">
        <f>G861-X861</f>
        <v>7410</v>
      </c>
      <c r="AA861" s="330">
        <f>G861-Y861</f>
        <v>7410</v>
      </c>
      <c r="AB861" s="330">
        <f>X861*100/G861</f>
        <v>25.9</v>
      </c>
      <c r="AC861" s="331"/>
    </row>
    <row r="862" spans="1:29" ht="17.25" customHeight="1">
      <c r="A862" s="333"/>
      <c r="B862" s="322"/>
      <c r="C862" s="322"/>
      <c r="D862" s="322"/>
      <c r="E862" s="328"/>
      <c r="F862" s="389"/>
      <c r="G862" s="340"/>
      <c r="H862" s="333"/>
      <c r="I862" s="329"/>
      <c r="J862" s="324"/>
      <c r="K862" s="215" t="s">
        <v>716</v>
      </c>
      <c r="L862" s="216" t="s">
        <v>607</v>
      </c>
      <c r="M862" s="217">
        <v>620</v>
      </c>
      <c r="N862" s="217">
        <v>620</v>
      </c>
      <c r="O862" s="215" t="s">
        <v>725</v>
      </c>
      <c r="P862" s="379"/>
      <c r="Q862" s="379"/>
      <c r="R862" s="379"/>
      <c r="S862" s="379"/>
      <c r="T862" s="379"/>
      <c r="U862" s="379"/>
      <c r="V862" s="379"/>
      <c r="W862" s="379"/>
      <c r="X862" s="379"/>
      <c r="Y862" s="379"/>
      <c r="Z862" s="330"/>
      <c r="AA862" s="330"/>
      <c r="AB862" s="330"/>
      <c r="AC862" s="331"/>
    </row>
    <row r="863" spans="1:29" ht="17.25" customHeight="1">
      <c r="A863" s="333"/>
      <c r="B863" s="322"/>
      <c r="C863" s="322"/>
      <c r="D863" s="322"/>
      <c r="E863" s="328"/>
      <c r="F863" s="389"/>
      <c r="G863" s="340"/>
      <c r="H863" s="333"/>
      <c r="I863" s="329"/>
      <c r="J863" s="324" t="s">
        <v>369</v>
      </c>
      <c r="K863" s="215" t="s">
        <v>716</v>
      </c>
      <c r="L863" s="216" t="s">
        <v>1180</v>
      </c>
      <c r="M863" s="217">
        <v>450</v>
      </c>
      <c r="N863" s="217">
        <v>450</v>
      </c>
      <c r="O863" s="215" t="s">
        <v>1180</v>
      </c>
      <c r="P863" s="379"/>
      <c r="Q863" s="379"/>
      <c r="R863" s="379"/>
      <c r="S863" s="379"/>
      <c r="T863" s="379"/>
      <c r="U863" s="379"/>
      <c r="V863" s="379"/>
      <c r="W863" s="379"/>
      <c r="X863" s="379"/>
      <c r="Y863" s="379"/>
      <c r="Z863" s="330"/>
      <c r="AA863" s="330"/>
      <c r="AB863" s="330"/>
      <c r="AC863" s="331"/>
    </row>
    <row r="864" spans="1:29" ht="17.25" customHeight="1">
      <c r="A864" s="333"/>
      <c r="B864" s="322"/>
      <c r="C864" s="322"/>
      <c r="D864" s="322"/>
      <c r="E864" s="328"/>
      <c r="F864" s="389"/>
      <c r="G864" s="340"/>
      <c r="H864" s="333"/>
      <c r="I864" s="329"/>
      <c r="J864" s="324"/>
      <c r="K864" s="215" t="s">
        <v>716</v>
      </c>
      <c r="L864" s="216" t="s">
        <v>1365</v>
      </c>
      <c r="M864" s="217">
        <v>900</v>
      </c>
      <c r="N864" s="217">
        <v>900</v>
      </c>
      <c r="O864" s="215" t="s">
        <v>1448</v>
      </c>
      <c r="P864" s="379"/>
      <c r="Q864" s="379"/>
      <c r="R864" s="379"/>
      <c r="S864" s="379"/>
      <c r="T864" s="379"/>
      <c r="U864" s="379"/>
      <c r="V864" s="379"/>
      <c r="W864" s="379"/>
      <c r="X864" s="379"/>
      <c r="Y864" s="379"/>
      <c r="Z864" s="330"/>
      <c r="AA864" s="330"/>
      <c r="AB864" s="330"/>
      <c r="AC864" s="331"/>
    </row>
    <row r="865" spans="1:29" ht="17.25" customHeight="1">
      <c r="A865" s="333"/>
      <c r="B865" s="322"/>
      <c r="C865" s="322"/>
      <c r="D865" s="322"/>
      <c r="E865" s="328"/>
      <c r="F865" s="389"/>
      <c r="G865" s="340"/>
      <c r="H865" s="333"/>
      <c r="I865" s="329"/>
      <c r="J865" s="324"/>
      <c r="K865" s="215"/>
      <c r="L865" s="216"/>
      <c r="M865" s="217"/>
      <c r="N865" s="217"/>
      <c r="O865" s="215"/>
      <c r="P865" s="379"/>
      <c r="Q865" s="379"/>
      <c r="R865" s="379"/>
      <c r="S865" s="379"/>
      <c r="T865" s="379"/>
      <c r="U865" s="379"/>
      <c r="V865" s="379"/>
      <c r="W865" s="379"/>
      <c r="X865" s="379"/>
      <c r="Y865" s="379"/>
      <c r="Z865" s="330"/>
      <c r="AA865" s="330"/>
      <c r="AB865" s="330"/>
      <c r="AC865" s="331"/>
    </row>
    <row r="866" spans="1:29" ht="17.25" customHeight="1">
      <c r="A866" s="333"/>
      <c r="B866" s="322"/>
      <c r="C866" s="322"/>
      <c r="D866" s="322"/>
      <c r="E866" s="328"/>
      <c r="F866" s="389"/>
      <c r="G866" s="340"/>
      <c r="H866" s="333"/>
      <c r="I866" s="329"/>
      <c r="J866" s="324" t="s">
        <v>289</v>
      </c>
      <c r="K866" s="215"/>
      <c r="L866" s="216"/>
      <c r="M866" s="217"/>
      <c r="N866" s="227"/>
      <c r="O866" s="215"/>
      <c r="P866" s="379"/>
      <c r="Q866" s="379"/>
      <c r="R866" s="379"/>
      <c r="S866" s="379"/>
      <c r="T866" s="379"/>
      <c r="U866" s="379"/>
      <c r="V866" s="379"/>
      <c r="W866" s="379"/>
      <c r="X866" s="379"/>
      <c r="Y866" s="379"/>
      <c r="Z866" s="330"/>
      <c r="AA866" s="330"/>
      <c r="AB866" s="330"/>
      <c r="AC866" s="331"/>
    </row>
    <row r="867" spans="1:29" ht="17.25" customHeight="1">
      <c r="A867" s="333"/>
      <c r="B867" s="322"/>
      <c r="C867" s="322"/>
      <c r="D867" s="322"/>
      <c r="E867" s="328"/>
      <c r="F867" s="389"/>
      <c r="G867" s="340"/>
      <c r="H867" s="333"/>
      <c r="I867" s="329"/>
      <c r="J867" s="324"/>
      <c r="K867" s="215"/>
      <c r="L867" s="216"/>
      <c r="M867" s="217"/>
      <c r="N867" s="227"/>
      <c r="O867" s="215"/>
      <c r="P867" s="379"/>
      <c r="Q867" s="379"/>
      <c r="R867" s="379"/>
      <c r="S867" s="379"/>
      <c r="T867" s="379"/>
      <c r="U867" s="379"/>
      <c r="V867" s="379"/>
      <c r="W867" s="379"/>
      <c r="X867" s="379"/>
      <c r="Y867" s="379"/>
      <c r="Z867" s="330"/>
      <c r="AA867" s="330"/>
      <c r="AB867" s="330"/>
      <c r="AC867" s="331"/>
    </row>
    <row r="868" spans="1:29" ht="17.25" customHeight="1">
      <c r="A868" s="333"/>
      <c r="B868" s="322"/>
      <c r="C868" s="322"/>
      <c r="D868" s="322"/>
      <c r="E868" s="328"/>
      <c r="F868" s="389"/>
      <c r="G868" s="340"/>
      <c r="H868" s="333"/>
      <c r="I868" s="329"/>
      <c r="J868" s="324"/>
      <c r="K868" s="215"/>
      <c r="L868" s="216"/>
      <c r="M868" s="217"/>
      <c r="N868" s="217"/>
      <c r="O868" s="215"/>
      <c r="P868" s="379"/>
      <c r="Q868" s="379"/>
      <c r="R868" s="379"/>
      <c r="S868" s="379"/>
      <c r="T868" s="379"/>
      <c r="U868" s="379"/>
      <c r="V868" s="379"/>
      <c r="W868" s="379"/>
      <c r="X868" s="379"/>
      <c r="Y868" s="379"/>
      <c r="Z868" s="330"/>
      <c r="AA868" s="330"/>
      <c r="AB868" s="330"/>
      <c r="AC868" s="331"/>
    </row>
    <row r="869" spans="1:29" ht="17.25" customHeight="1">
      <c r="A869" s="333"/>
      <c r="B869" s="322"/>
      <c r="C869" s="322"/>
      <c r="D869" s="322"/>
      <c r="E869" s="328"/>
      <c r="F869" s="389"/>
      <c r="G869" s="340"/>
      <c r="H869" s="333"/>
      <c r="I869" s="329"/>
      <c r="J869" s="324" t="s">
        <v>370</v>
      </c>
      <c r="K869" s="215"/>
      <c r="L869" s="216"/>
      <c r="M869" s="217"/>
      <c r="N869" s="227"/>
      <c r="O869" s="215"/>
      <c r="P869" s="379"/>
      <c r="Q869" s="379"/>
      <c r="R869" s="379"/>
      <c r="S869" s="379"/>
      <c r="T869" s="379"/>
      <c r="U869" s="379"/>
      <c r="V869" s="379"/>
      <c r="W869" s="379"/>
      <c r="X869" s="379"/>
      <c r="Y869" s="379"/>
      <c r="Z869" s="330"/>
      <c r="AA869" s="330"/>
      <c r="AB869" s="330"/>
      <c r="AC869" s="331"/>
    </row>
    <row r="870" spans="1:29" ht="17.25" customHeight="1">
      <c r="A870" s="333"/>
      <c r="B870" s="322"/>
      <c r="C870" s="322"/>
      <c r="D870" s="322"/>
      <c r="E870" s="328"/>
      <c r="F870" s="389"/>
      <c r="G870" s="340"/>
      <c r="H870" s="333"/>
      <c r="I870" s="329"/>
      <c r="J870" s="324"/>
      <c r="K870" s="215"/>
      <c r="L870" s="216"/>
      <c r="M870" s="217"/>
      <c r="N870" s="227"/>
      <c r="O870" s="215"/>
      <c r="P870" s="379"/>
      <c r="Q870" s="379"/>
      <c r="R870" s="379"/>
      <c r="S870" s="379"/>
      <c r="T870" s="379"/>
      <c r="U870" s="379"/>
      <c r="V870" s="379"/>
      <c r="W870" s="379"/>
      <c r="X870" s="379"/>
      <c r="Y870" s="379"/>
      <c r="Z870" s="330"/>
      <c r="AA870" s="330"/>
      <c r="AB870" s="330"/>
      <c r="AC870" s="331"/>
    </row>
    <row r="871" spans="1:29" ht="14.25" customHeight="1">
      <c r="A871" s="333"/>
      <c r="B871" s="322"/>
      <c r="C871" s="322"/>
      <c r="D871" s="322"/>
      <c r="E871" s="328"/>
      <c r="F871" s="389"/>
      <c r="G871" s="340"/>
      <c r="H871" s="333"/>
      <c r="I871" s="329"/>
      <c r="J871" s="324"/>
      <c r="K871" s="215"/>
      <c r="L871" s="216"/>
      <c r="M871" s="217"/>
      <c r="N871" s="227"/>
      <c r="O871" s="215"/>
      <c r="P871" s="379"/>
      <c r="Q871" s="379"/>
      <c r="R871" s="379"/>
      <c r="S871" s="379"/>
      <c r="T871" s="379"/>
      <c r="U871" s="379"/>
      <c r="V871" s="379"/>
      <c r="W871" s="379"/>
      <c r="X871" s="379"/>
      <c r="Y871" s="379"/>
      <c r="Z871" s="330"/>
      <c r="AA871" s="330"/>
      <c r="AB871" s="330"/>
      <c r="AC871" s="331"/>
    </row>
    <row r="872" spans="1:29" ht="17.25" hidden="1" customHeight="1">
      <c r="A872" s="333"/>
      <c r="B872" s="322"/>
      <c r="C872" s="322"/>
      <c r="D872" s="322"/>
      <c r="E872" s="328"/>
      <c r="F872" s="389"/>
      <c r="G872" s="340"/>
      <c r="H872" s="333"/>
      <c r="I872" s="329"/>
      <c r="J872" s="324"/>
      <c r="K872" s="215"/>
      <c r="L872" s="216"/>
      <c r="M872" s="217"/>
      <c r="N872" s="227"/>
      <c r="O872" s="215"/>
      <c r="P872" s="379"/>
      <c r="Q872" s="379"/>
      <c r="R872" s="379"/>
      <c r="S872" s="379"/>
      <c r="T872" s="379"/>
      <c r="U872" s="379"/>
      <c r="V872" s="379"/>
      <c r="W872" s="379"/>
      <c r="X872" s="379"/>
      <c r="Y872" s="379"/>
      <c r="Z872" s="330"/>
      <c r="AA872" s="330"/>
      <c r="AB872" s="330"/>
      <c r="AC872" s="331"/>
    </row>
    <row r="873" spans="1:29" ht="17.25" hidden="1" customHeight="1">
      <c r="A873" s="333"/>
      <c r="B873" s="323"/>
      <c r="C873" s="323"/>
      <c r="D873" s="323"/>
      <c r="E873" s="328"/>
      <c r="F873" s="389"/>
      <c r="G873" s="340"/>
      <c r="H873" s="333"/>
      <c r="I873" s="329"/>
      <c r="J873" s="324"/>
      <c r="K873" s="215"/>
      <c r="L873" s="215"/>
      <c r="M873" s="227"/>
      <c r="N873" s="227"/>
      <c r="O873" s="215"/>
      <c r="P873" s="379"/>
      <c r="Q873" s="379"/>
      <c r="R873" s="379"/>
      <c r="S873" s="379"/>
      <c r="T873" s="379"/>
      <c r="U873" s="379"/>
      <c r="V873" s="379"/>
      <c r="W873" s="379"/>
      <c r="X873" s="379"/>
      <c r="Y873" s="379"/>
      <c r="Z873" s="330"/>
      <c r="AA873" s="330"/>
      <c r="AB873" s="330"/>
      <c r="AC873" s="331"/>
    </row>
    <row r="874" spans="1:29" ht="17.25" customHeight="1">
      <c r="A874" s="333">
        <v>33100000</v>
      </c>
      <c r="B874" s="321" t="s">
        <v>790</v>
      </c>
      <c r="C874" s="321" t="s">
        <v>448</v>
      </c>
      <c r="D874" s="321" t="s">
        <v>791</v>
      </c>
      <c r="E874" s="328" t="s">
        <v>792</v>
      </c>
      <c r="F874" s="389" t="s">
        <v>793</v>
      </c>
      <c r="G874" s="396">
        <v>27225</v>
      </c>
      <c r="H874" s="333" t="s">
        <v>794</v>
      </c>
      <c r="I874" s="329" t="s">
        <v>493</v>
      </c>
      <c r="J874" s="324" t="s">
        <v>281</v>
      </c>
      <c r="K874" s="215" t="s">
        <v>795</v>
      </c>
      <c r="L874" s="216" t="s">
        <v>796</v>
      </c>
      <c r="M874" s="217">
        <v>140</v>
      </c>
      <c r="N874" s="227">
        <v>140</v>
      </c>
      <c r="O874" s="215" t="s">
        <v>725</v>
      </c>
      <c r="P874" s="379">
        <f>SUM(M874:M910)</f>
        <v>4790</v>
      </c>
      <c r="Q874" s="379">
        <f>SUM(N874:N910)</f>
        <v>4790</v>
      </c>
      <c r="R874" s="379">
        <f>SUM(M911:M948)</f>
        <v>5345</v>
      </c>
      <c r="S874" s="379">
        <f>SUM(N911:N948)</f>
        <v>5345</v>
      </c>
      <c r="T874" s="379">
        <f>SUM(M949:M979)</f>
        <v>3220</v>
      </c>
      <c r="U874" s="379">
        <f>SUM(N949:N979)</f>
        <v>3220</v>
      </c>
      <c r="V874" s="379">
        <f>SUM(M980:M981)</f>
        <v>0</v>
      </c>
      <c r="W874" s="379">
        <f>SUM(N980:N981)</f>
        <v>0</v>
      </c>
      <c r="X874" s="379">
        <f>P874+R874+T874+V874</f>
        <v>13355</v>
      </c>
      <c r="Y874" s="379">
        <f>Q874+S874+U874+W874</f>
        <v>13355</v>
      </c>
      <c r="Z874" s="330">
        <f>G874-X874</f>
        <v>13870</v>
      </c>
      <c r="AA874" s="330">
        <f>G874-Y874</f>
        <v>13870</v>
      </c>
      <c r="AB874" s="330">
        <f>X874*100/G874</f>
        <v>49.054178145087235</v>
      </c>
      <c r="AC874" s="331"/>
    </row>
    <row r="875" spans="1:29" ht="17.25" customHeight="1">
      <c r="A875" s="333"/>
      <c r="B875" s="322"/>
      <c r="C875" s="322"/>
      <c r="D875" s="322"/>
      <c r="E875" s="328"/>
      <c r="F875" s="389"/>
      <c r="G875" s="396"/>
      <c r="H875" s="333"/>
      <c r="I875" s="329"/>
      <c r="J875" s="324"/>
      <c r="K875" s="215" t="s">
        <v>797</v>
      </c>
      <c r="L875" s="216" t="s">
        <v>537</v>
      </c>
      <c r="M875" s="217">
        <v>420</v>
      </c>
      <c r="N875" s="227">
        <v>420</v>
      </c>
      <c r="O875" s="215" t="s">
        <v>551</v>
      </c>
      <c r="P875" s="379"/>
      <c r="Q875" s="379"/>
      <c r="R875" s="379"/>
      <c r="S875" s="379"/>
      <c r="T875" s="379"/>
      <c r="U875" s="379"/>
      <c r="V875" s="379"/>
      <c r="W875" s="379"/>
      <c r="X875" s="379"/>
      <c r="Y875" s="379"/>
      <c r="Z875" s="330"/>
      <c r="AA875" s="330"/>
      <c r="AB875" s="330"/>
      <c r="AC875" s="331"/>
    </row>
    <row r="876" spans="1:29" ht="17.25" customHeight="1">
      <c r="A876" s="333"/>
      <c r="B876" s="322"/>
      <c r="C876" s="322"/>
      <c r="D876" s="322"/>
      <c r="E876" s="328"/>
      <c r="F876" s="389"/>
      <c r="G876" s="396"/>
      <c r="H876" s="333"/>
      <c r="I876" s="329"/>
      <c r="J876" s="324"/>
      <c r="K876" s="215" t="s">
        <v>798</v>
      </c>
      <c r="L876" s="216" t="s">
        <v>549</v>
      </c>
      <c r="M876" s="217">
        <v>350</v>
      </c>
      <c r="N876" s="227">
        <v>350</v>
      </c>
      <c r="O876" s="215" t="s">
        <v>551</v>
      </c>
      <c r="P876" s="379"/>
      <c r="Q876" s="379"/>
      <c r="R876" s="379"/>
      <c r="S876" s="379"/>
      <c r="T876" s="379"/>
      <c r="U876" s="379"/>
      <c r="V876" s="379"/>
      <c r="W876" s="379"/>
      <c r="X876" s="379"/>
      <c r="Y876" s="379"/>
      <c r="Z876" s="330"/>
      <c r="AA876" s="330"/>
      <c r="AB876" s="330"/>
      <c r="AC876" s="331"/>
    </row>
    <row r="877" spans="1:29" ht="17.25" customHeight="1">
      <c r="A877" s="333"/>
      <c r="B877" s="322"/>
      <c r="C877" s="322"/>
      <c r="D877" s="322"/>
      <c r="E877" s="328"/>
      <c r="F877" s="389"/>
      <c r="G877" s="396"/>
      <c r="H877" s="333"/>
      <c r="I877" s="329"/>
      <c r="J877" s="324"/>
      <c r="K877" s="215" t="s">
        <v>799</v>
      </c>
      <c r="L877" s="216" t="s">
        <v>549</v>
      </c>
      <c r="M877" s="217">
        <v>200</v>
      </c>
      <c r="N877" s="227">
        <v>200</v>
      </c>
      <c r="O877" s="215" t="s">
        <v>551</v>
      </c>
      <c r="P877" s="379"/>
      <c r="Q877" s="379"/>
      <c r="R877" s="379"/>
      <c r="S877" s="379"/>
      <c r="T877" s="379"/>
      <c r="U877" s="379"/>
      <c r="V877" s="379"/>
      <c r="W877" s="379"/>
      <c r="X877" s="379"/>
      <c r="Y877" s="379"/>
      <c r="Z877" s="330"/>
      <c r="AA877" s="330"/>
      <c r="AB877" s="330"/>
      <c r="AC877" s="331"/>
    </row>
    <row r="878" spans="1:29" ht="17.25" customHeight="1">
      <c r="A878" s="333"/>
      <c r="B878" s="322"/>
      <c r="C878" s="322"/>
      <c r="D878" s="322"/>
      <c r="E878" s="328"/>
      <c r="F878" s="389"/>
      <c r="G878" s="396"/>
      <c r="H878" s="333"/>
      <c r="I878" s="329"/>
      <c r="J878" s="324"/>
      <c r="K878" s="215" t="s">
        <v>800</v>
      </c>
      <c r="L878" s="216" t="s">
        <v>576</v>
      </c>
      <c r="M878" s="217">
        <v>70</v>
      </c>
      <c r="N878" s="227">
        <v>70</v>
      </c>
      <c r="O878" s="215" t="s">
        <v>588</v>
      </c>
      <c r="P878" s="379"/>
      <c r="Q878" s="379"/>
      <c r="R878" s="379"/>
      <c r="S878" s="379"/>
      <c r="T878" s="379"/>
      <c r="U878" s="379"/>
      <c r="V878" s="379"/>
      <c r="W878" s="379"/>
      <c r="X878" s="379"/>
      <c r="Y878" s="379"/>
      <c r="Z878" s="330"/>
      <c r="AA878" s="330"/>
      <c r="AB878" s="330"/>
      <c r="AC878" s="331"/>
    </row>
    <row r="879" spans="1:29" ht="17.25" customHeight="1">
      <c r="A879" s="333"/>
      <c r="B879" s="322"/>
      <c r="C879" s="322"/>
      <c r="D879" s="322"/>
      <c r="E879" s="328"/>
      <c r="F879" s="389"/>
      <c r="G879" s="396"/>
      <c r="H879" s="333"/>
      <c r="I879" s="329"/>
      <c r="J879" s="324"/>
      <c r="K879" s="215" t="s">
        <v>801</v>
      </c>
      <c r="L879" s="216" t="s">
        <v>572</v>
      </c>
      <c r="M879" s="217">
        <v>140</v>
      </c>
      <c r="N879" s="227">
        <v>140</v>
      </c>
      <c r="O879" s="215" t="s">
        <v>588</v>
      </c>
      <c r="P879" s="379"/>
      <c r="Q879" s="379"/>
      <c r="R879" s="379"/>
      <c r="S879" s="379"/>
      <c r="T879" s="379"/>
      <c r="U879" s="379"/>
      <c r="V879" s="379"/>
      <c r="W879" s="379"/>
      <c r="X879" s="379"/>
      <c r="Y879" s="379"/>
      <c r="Z879" s="330"/>
      <c r="AA879" s="330"/>
      <c r="AB879" s="330"/>
      <c r="AC879" s="331"/>
    </row>
    <row r="880" spans="1:29" ht="17.25" customHeight="1">
      <c r="A880" s="333"/>
      <c r="B880" s="322"/>
      <c r="C880" s="322"/>
      <c r="D880" s="322"/>
      <c r="E880" s="328"/>
      <c r="F880" s="389"/>
      <c r="G880" s="396"/>
      <c r="H880" s="333"/>
      <c r="I880" s="329"/>
      <c r="J880" s="324"/>
      <c r="K880" s="215" t="s">
        <v>802</v>
      </c>
      <c r="L880" s="216" t="s">
        <v>561</v>
      </c>
      <c r="M880" s="217">
        <v>140</v>
      </c>
      <c r="N880" s="227">
        <v>140</v>
      </c>
      <c r="O880" s="215" t="s">
        <v>803</v>
      </c>
      <c r="P880" s="379"/>
      <c r="Q880" s="379"/>
      <c r="R880" s="379"/>
      <c r="S880" s="379"/>
      <c r="T880" s="379"/>
      <c r="U880" s="379"/>
      <c r="V880" s="379"/>
      <c r="W880" s="379"/>
      <c r="X880" s="379"/>
      <c r="Y880" s="379"/>
      <c r="Z880" s="330"/>
      <c r="AA880" s="330"/>
      <c r="AB880" s="330"/>
      <c r="AC880" s="331"/>
    </row>
    <row r="881" spans="1:29" ht="17.25" customHeight="1">
      <c r="A881" s="333"/>
      <c r="B881" s="322"/>
      <c r="C881" s="322"/>
      <c r="D881" s="322"/>
      <c r="E881" s="328"/>
      <c r="F881" s="389"/>
      <c r="G881" s="396"/>
      <c r="H881" s="333"/>
      <c r="I881" s="329"/>
      <c r="J881" s="324"/>
      <c r="K881" s="215" t="s">
        <v>804</v>
      </c>
      <c r="L881" s="216" t="s">
        <v>565</v>
      </c>
      <c r="M881" s="217">
        <v>140</v>
      </c>
      <c r="N881" s="227">
        <v>140</v>
      </c>
      <c r="O881" s="215" t="s">
        <v>577</v>
      </c>
      <c r="P881" s="379"/>
      <c r="Q881" s="379"/>
      <c r="R881" s="379"/>
      <c r="S881" s="379"/>
      <c r="T881" s="379"/>
      <c r="U881" s="379"/>
      <c r="V881" s="379"/>
      <c r="W881" s="379"/>
      <c r="X881" s="379"/>
      <c r="Y881" s="379"/>
      <c r="Z881" s="330"/>
      <c r="AA881" s="330"/>
      <c r="AB881" s="330"/>
      <c r="AC881" s="331"/>
    </row>
    <row r="882" spans="1:29" ht="17.25" customHeight="1">
      <c r="A882" s="333"/>
      <c r="B882" s="322"/>
      <c r="C882" s="322"/>
      <c r="D882" s="322"/>
      <c r="E882" s="328"/>
      <c r="F882" s="389"/>
      <c r="G882" s="396"/>
      <c r="H882" s="333"/>
      <c r="I882" s="329"/>
      <c r="J882" s="324"/>
      <c r="K882" s="215" t="s">
        <v>805</v>
      </c>
      <c r="L882" s="216" t="s">
        <v>505</v>
      </c>
      <c r="M882" s="217">
        <v>70</v>
      </c>
      <c r="N882" s="227">
        <v>70</v>
      </c>
      <c r="O882" s="215" t="s">
        <v>619</v>
      </c>
      <c r="P882" s="379"/>
      <c r="Q882" s="379"/>
      <c r="R882" s="379"/>
      <c r="S882" s="379"/>
      <c r="T882" s="379"/>
      <c r="U882" s="379"/>
      <c r="V882" s="379"/>
      <c r="W882" s="379"/>
      <c r="X882" s="379"/>
      <c r="Y882" s="379"/>
      <c r="Z882" s="330"/>
      <c r="AA882" s="330"/>
      <c r="AB882" s="330"/>
      <c r="AC882" s="331"/>
    </row>
    <row r="883" spans="1:29" ht="17.25" customHeight="1">
      <c r="A883" s="333"/>
      <c r="B883" s="322"/>
      <c r="C883" s="322"/>
      <c r="D883" s="322"/>
      <c r="E883" s="328"/>
      <c r="F883" s="389"/>
      <c r="G883" s="396"/>
      <c r="H883" s="333"/>
      <c r="I883" s="329"/>
      <c r="J883" s="324"/>
      <c r="K883" s="215" t="s">
        <v>806</v>
      </c>
      <c r="L883" s="216" t="s">
        <v>584</v>
      </c>
      <c r="M883" s="217">
        <v>70</v>
      </c>
      <c r="N883" s="227">
        <v>70</v>
      </c>
      <c r="O883" s="215" t="s">
        <v>589</v>
      </c>
      <c r="P883" s="379"/>
      <c r="Q883" s="379"/>
      <c r="R883" s="379"/>
      <c r="S883" s="379"/>
      <c r="T883" s="379"/>
      <c r="U883" s="379"/>
      <c r="V883" s="379"/>
      <c r="W883" s="379"/>
      <c r="X883" s="379"/>
      <c r="Y883" s="379"/>
      <c r="Z883" s="330"/>
      <c r="AA883" s="330"/>
      <c r="AB883" s="330"/>
      <c r="AC883" s="331"/>
    </row>
    <row r="884" spans="1:29" ht="17.25" customHeight="1">
      <c r="A884" s="333"/>
      <c r="B884" s="322"/>
      <c r="C884" s="322"/>
      <c r="D884" s="322"/>
      <c r="E884" s="328"/>
      <c r="F884" s="389"/>
      <c r="G884" s="396"/>
      <c r="H884" s="333"/>
      <c r="I884" s="329"/>
      <c r="J884" s="324"/>
      <c r="K884" s="215" t="s">
        <v>805</v>
      </c>
      <c r="L884" s="216" t="s">
        <v>505</v>
      </c>
      <c r="M884" s="217">
        <v>70</v>
      </c>
      <c r="N884" s="227">
        <v>70</v>
      </c>
      <c r="O884" s="215" t="s">
        <v>619</v>
      </c>
      <c r="P884" s="379"/>
      <c r="Q884" s="379"/>
      <c r="R884" s="379"/>
      <c r="S884" s="379"/>
      <c r="T884" s="379"/>
      <c r="U884" s="379"/>
      <c r="V884" s="379"/>
      <c r="W884" s="379"/>
      <c r="X884" s="379"/>
      <c r="Y884" s="379"/>
      <c r="Z884" s="330"/>
      <c r="AA884" s="330"/>
      <c r="AB884" s="330"/>
      <c r="AC884" s="331"/>
    </row>
    <row r="885" spans="1:29" ht="17.25" customHeight="1">
      <c r="A885" s="333"/>
      <c r="B885" s="322"/>
      <c r="C885" s="322"/>
      <c r="D885" s="322"/>
      <c r="E885" s="328"/>
      <c r="F885" s="389"/>
      <c r="G885" s="396"/>
      <c r="H885" s="333"/>
      <c r="I885" s="329"/>
      <c r="J885" s="324"/>
      <c r="K885" s="215" t="s">
        <v>807</v>
      </c>
      <c r="L885" s="216" t="s">
        <v>588</v>
      </c>
      <c r="M885" s="217">
        <v>280</v>
      </c>
      <c r="N885" s="227">
        <v>280</v>
      </c>
      <c r="O885" s="215" t="s">
        <v>573</v>
      </c>
      <c r="P885" s="379"/>
      <c r="Q885" s="379"/>
      <c r="R885" s="379"/>
      <c r="S885" s="379"/>
      <c r="T885" s="379"/>
      <c r="U885" s="379"/>
      <c r="V885" s="379"/>
      <c r="W885" s="379"/>
      <c r="X885" s="379"/>
      <c r="Y885" s="379"/>
      <c r="Z885" s="330"/>
      <c r="AA885" s="330"/>
      <c r="AB885" s="330"/>
      <c r="AC885" s="331"/>
    </row>
    <row r="886" spans="1:29" ht="17.25" customHeight="1">
      <c r="A886" s="333"/>
      <c r="B886" s="322"/>
      <c r="C886" s="322"/>
      <c r="D886" s="322"/>
      <c r="E886" s="328"/>
      <c r="F886" s="389"/>
      <c r="G886" s="396"/>
      <c r="H886" s="333"/>
      <c r="I886" s="329"/>
      <c r="J886" s="324"/>
      <c r="K886" s="215" t="s">
        <v>808</v>
      </c>
      <c r="L886" s="216" t="s">
        <v>653</v>
      </c>
      <c r="M886" s="217">
        <v>70</v>
      </c>
      <c r="N886" s="227">
        <v>70</v>
      </c>
      <c r="O886" s="215" t="s">
        <v>603</v>
      </c>
      <c r="P886" s="379"/>
      <c r="Q886" s="379"/>
      <c r="R886" s="379"/>
      <c r="S886" s="379"/>
      <c r="T886" s="379"/>
      <c r="U886" s="379"/>
      <c r="V886" s="379"/>
      <c r="W886" s="379"/>
      <c r="X886" s="379"/>
      <c r="Y886" s="379"/>
      <c r="Z886" s="330"/>
      <c r="AA886" s="330"/>
      <c r="AB886" s="330"/>
      <c r="AC886" s="331"/>
    </row>
    <row r="887" spans="1:29" ht="17.25" customHeight="1">
      <c r="A887" s="333"/>
      <c r="B887" s="322"/>
      <c r="C887" s="322"/>
      <c r="D887" s="322"/>
      <c r="E887" s="328"/>
      <c r="F887" s="389"/>
      <c r="G887" s="396"/>
      <c r="H887" s="333"/>
      <c r="I887" s="329"/>
      <c r="J887" s="324"/>
      <c r="K887" s="215" t="s">
        <v>809</v>
      </c>
      <c r="L887" s="216" t="s">
        <v>598</v>
      </c>
      <c r="M887" s="217">
        <v>140</v>
      </c>
      <c r="N887" s="227">
        <v>140</v>
      </c>
      <c r="O887" s="215" t="s">
        <v>603</v>
      </c>
      <c r="P887" s="379"/>
      <c r="Q887" s="379"/>
      <c r="R887" s="379"/>
      <c r="S887" s="379"/>
      <c r="T887" s="379"/>
      <c r="U887" s="379"/>
      <c r="V887" s="379"/>
      <c r="W887" s="379"/>
      <c r="X887" s="379"/>
      <c r="Y887" s="379"/>
      <c r="Z887" s="330"/>
      <c r="AA887" s="330"/>
      <c r="AB887" s="330"/>
      <c r="AC887" s="331"/>
    </row>
    <row r="888" spans="1:29" ht="17.25" customHeight="1">
      <c r="A888" s="333"/>
      <c r="B888" s="322"/>
      <c r="C888" s="322"/>
      <c r="D888" s="322"/>
      <c r="E888" s="328"/>
      <c r="F888" s="389"/>
      <c r="G888" s="396"/>
      <c r="H888" s="333"/>
      <c r="I888" s="329"/>
      <c r="J888" s="324"/>
      <c r="K888" s="215" t="s">
        <v>810</v>
      </c>
      <c r="L888" s="216" t="s">
        <v>589</v>
      </c>
      <c r="M888" s="217">
        <v>70</v>
      </c>
      <c r="N888" s="227">
        <v>70</v>
      </c>
      <c r="O888" s="215" t="s">
        <v>573</v>
      </c>
      <c r="P888" s="379"/>
      <c r="Q888" s="379"/>
      <c r="R888" s="379"/>
      <c r="S888" s="379"/>
      <c r="T888" s="379"/>
      <c r="U888" s="379"/>
      <c r="V888" s="379"/>
      <c r="W888" s="379"/>
      <c r="X888" s="379"/>
      <c r="Y888" s="379"/>
      <c r="Z888" s="330"/>
      <c r="AA888" s="330"/>
      <c r="AB888" s="330"/>
      <c r="AC888" s="331"/>
    </row>
    <row r="889" spans="1:29" ht="17.25" customHeight="1">
      <c r="A889" s="333"/>
      <c r="B889" s="322"/>
      <c r="C889" s="322"/>
      <c r="D889" s="322"/>
      <c r="E889" s="328"/>
      <c r="F889" s="389"/>
      <c r="G889" s="396"/>
      <c r="H889" s="333"/>
      <c r="I889" s="329"/>
      <c r="J889" s="324"/>
      <c r="K889" s="215" t="s">
        <v>811</v>
      </c>
      <c r="L889" s="216" t="s">
        <v>717</v>
      </c>
      <c r="M889" s="217">
        <v>70</v>
      </c>
      <c r="N889" s="227">
        <v>70</v>
      </c>
      <c r="O889" s="215" t="s">
        <v>611</v>
      </c>
      <c r="P889" s="379"/>
      <c r="Q889" s="379"/>
      <c r="R889" s="379"/>
      <c r="S889" s="379"/>
      <c r="T889" s="379"/>
      <c r="U889" s="379"/>
      <c r="V889" s="379"/>
      <c r="W889" s="379"/>
      <c r="X889" s="379"/>
      <c r="Y889" s="379"/>
      <c r="Z889" s="330"/>
      <c r="AA889" s="330"/>
      <c r="AB889" s="330"/>
      <c r="AC889" s="331"/>
    </row>
    <row r="890" spans="1:29" ht="6.75" customHeight="1">
      <c r="A890" s="333"/>
      <c r="B890" s="322"/>
      <c r="C890" s="322"/>
      <c r="D890" s="322"/>
      <c r="E890" s="328"/>
      <c r="F890" s="389"/>
      <c r="G890" s="396"/>
      <c r="H890" s="333"/>
      <c r="I890" s="329"/>
      <c r="J890" s="324"/>
      <c r="K890" s="215" t="s">
        <v>812</v>
      </c>
      <c r="L890" s="216" t="s">
        <v>813</v>
      </c>
      <c r="M890" s="217">
        <v>140</v>
      </c>
      <c r="N890" s="227">
        <v>140</v>
      </c>
      <c r="O890" s="215" t="s">
        <v>729</v>
      </c>
      <c r="P890" s="379"/>
      <c r="Q890" s="379"/>
      <c r="R890" s="379"/>
      <c r="S890" s="379"/>
      <c r="T890" s="379"/>
      <c r="U890" s="379"/>
      <c r="V890" s="379"/>
      <c r="W890" s="379"/>
      <c r="X890" s="379"/>
      <c r="Y890" s="379"/>
      <c r="Z890" s="330"/>
      <c r="AA890" s="330"/>
      <c r="AB890" s="330"/>
      <c r="AC890" s="331"/>
    </row>
    <row r="891" spans="1:29" ht="17.25" hidden="1" customHeight="1">
      <c r="A891" s="333"/>
      <c r="B891" s="322"/>
      <c r="C891" s="322"/>
      <c r="D891" s="322"/>
      <c r="E891" s="328"/>
      <c r="F891" s="389"/>
      <c r="G891" s="396"/>
      <c r="H891" s="333"/>
      <c r="I891" s="329"/>
      <c r="J891" s="324"/>
      <c r="K891" s="215" t="s">
        <v>814</v>
      </c>
      <c r="L891" s="216" t="s">
        <v>603</v>
      </c>
      <c r="M891" s="217">
        <v>70</v>
      </c>
      <c r="N891" s="227">
        <v>70</v>
      </c>
      <c r="O891" s="215" t="s">
        <v>603</v>
      </c>
      <c r="P891" s="379"/>
      <c r="Q891" s="379"/>
      <c r="R891" s="379"/>
      <c r="S891" s="379"/>
      <c r="T891" s="379"/>
      <c r="U891" s="379"/>
      <c r="V891" s="379"/>
      <c r="W891" s="379"/>
      <c r="X891" s="379"/>
      <c r="Y891" s="379"/>
      <c r="Z891" s="330"/>
      <c r="AA891" s="330"/>
      <c r="AB891" s="330"/>
      <c r="AC891" s="331"/>
    </row>
    <row r="892" spans="1:29" ht="17.25" hidden="1" customHeight="1">
      <c r="A892" s="333"/>
      <c r="B892" s="322"/>
      <c r="C892" s="322"/>
      <c r="D892" s="322"/>
      <c r="E892" s="328"/>
      <c r="F892" s="389"/>
      <c r="G892" s="396"/>
      <c r="H892" s="333"/>
      <c r="I892" s="329"/>
      <c r="J892" s="324"/>
      <c r="K892" s="215" t="s">
        <v>815</v>
      </c>
      <c r="L892" s="216" t="s">
        <v>778</v>
      </c>
      <c r="M892" s="217">
        <v>140</v>
      </c>
      <c r="N892" s="227">
        <v>140</v>
      </c>
      <c r="O892" s="215" t="s">
        <v>729</v>
      </c>
      <c r="P892" s="379"/>
      <c r="Q892" s="379"/>
      <c r="R892" s="379"/>
      <c r="S892" s="379"/>
      <c r="T892" s="379"/>
      <c r="U892" s="379"/>
      <c r="V892" s="379"/>
      <c r="W892" s="379"/>
      <c r="X892" s="379"/>
      <c r="Y892" s="379"/>
      <c r="Z892" s="330"/>
      <c r="AA892" s="330"/>
      <c r="AB892" s="330"/>
      <c r="AC892" s="331"/>
    </row>
    <row r="893" spans="1:29" ht="3" hidden="1" customHeight="1">
      <c r="A893" s="333"/>
      <c r="B893" s="322"/>
      <c r="C893" s="322"/>
      <c r="D893" s="322"/>
      <c r="E893" s="328"/>
      <c r="F893" s="389"/>
      <c r="G893" s="396"/>
      <c r="H893" s="333"/>
      <c r="I893" s="329"/>
      <c r="J893" s="324"/>
      <c r="K893" s="215" t="s">
        <v>816</v>
      </c>
      <c r="L893" s="216" t="s">
        <v>611</v>
      </c>
      <c r="M893" s="217">
        <v>140</v>
      </c>
      <c r="N893" s="227">
        <v>140</v>
      </c>
      <c r="O893" s="215" t="s">
        <v>732</v>
      </c>
      <c r="P893" s="379"/>
      <c r="Q893" s="379"/>
      <c r="R893" s="379"/>
      <c r="S893" s="379"/>
      <c r="T893" s="379"/>
      <c r="U893" s="379"/>
      <c r="V893" s="379"/>
      <c r="W893" s="379"/>
      <c r="X893" s="379"/>
      <c r="Y893" s="379"/>
      <c r="Z893" s="330"/>
      <c r="AA893" s="330"/>
      <c r="AB893" s="330"/>
      <c r="AC893" s="331"/>
    </row>
    <row r="894" spans="1:29" ht="17.25" hidden="1" customHeight="1">
      <c r="A894" s="333"/>
      <c r="B894" s="322"/>
      <c r="C894" s="322"/>
      <c r="D894" s="322"/>
      <c r="E894" s="328"/>
      <c r="F894" s="389"/>
      <c r="G894" s="396"/>
      <c r="H894" s="333"/>
      <c r="I894" s="329"/>
      <c r="J894" s="324"/>
      <c r="K894" s="215" t="s">
        <v>817</v>
      </c>
      <c r="L894" s="216" t="s">
        <v>818</v>
      </c>
      <c r="M894" s="217">
        <v>70</v>
      </c>
      <c r="N894" s="227">
        <v>70</v>
      </c>
      <c r="O894" s="215" t="s">
        <v>732</v>
      </c>
      <c r="P894" s="379"/>
      <c r="Q894" s="379"/>
      <c r="R894" s="379"/>
      <c r="S894" s="379"/>
      <c r="T894" s="379"/>
      <c r="U894" s="379"/>
      <c r="V894" s="379"/>
      <c r="W894" s="379"/>
      <c r="X894" s="379"/>
      <c r="Y894" s="379"/>
      <c r="Z894" s="330"/>
      <c r="AA894" s="330"/>
      <c r="AB894" s="330"/>
      <c r="AC894" s="331"/>
    </row>
    <row r="895" spans="1:29" ht="17.25" hidden="1" customHeight="1">
      <c r="A895" s="333"/>
      <c r="B895" s="322"/>
      <c r="C895" s="322"/>
      <c r="D895" s="322"/>
      <c r="E895" s="328"/>
      <c r="F895" s="389"/>
      <c r="G895" s="396"/>
      <c r="H895" s="333"/>
      <c r="I895" s="329"/>
      <c r="J895" s="324"/>
      <c r="K895" s="215" t="s">
        <v>819</v>
      </c>
      <c r="L895" s="216" t="s">
        <v>736</v>
      </c>
      <c r="M895" s="217">
        <v>210</v>
      </c>
      <c r="N895" s="227">
        <v>210</v>
      </c>
      <c r="O895" s="215" t="s">
        <v>745</v>
      </c>
      <c r="P895" s="379"/>
      <c r="Q895" s="379"/>
      <c r="R895" s="379"/>
      <c r="S895" s="379"/>
      <c r="T895" s="379"/>
      <c r="U895" s="379"/>
      <c r="V895" s="379"/>
      <c r="W895" s="379"/>
      <c r="X895" s="379"/>
      <c r="Y895" s="379"/>
      <c r="Z895" s="330"/>
      <c r="AA895" s="330"/>
      <c r="AB895" s="330"/>
      <c r="AC895" s="331"/>
    </row>
    <row r="896" spans="1:29" ht="17.25" hidden="1" customHeight="1">
      <c r="A896" s="333"/>
      <c r="B896" s="322"/>
      <c r="C896" s="322"/>
      <c r="D896" s="322"/>
      <c r="E896" s="328"/>
      <c r="F896" s="389"/>
      <c r="G896" s="396"/>
      <c r="H896" s="333"/>
      <c r="I896" s="329"/>
      <c r="J896" s="324"/>
      <c r="K896" s="215" t="s">
        <v>820</v>
      </c>
      <c r="L896" s="216" t="s">
        <v>736</v>
      </c>
      <c r="M896" s="217">
        <v>70</v>
      </c>
      <c r="N896" s="227">
        <v>70</v>
      </c>
      <c r="O896" s="215" t="s">
        <v>745</v>
      </c>
      <c r="P896" s="379"/>
      <c r="Q896" s="379"/>
      <c r="R896" s="379"/>
      <c r="S896" s="379"/>
      <c r="T896" s="379"/>
      <c r="U896" s="379"/>
      <c r="V896" s="379"/>
      <c r="W896" s="379"/>
      <c r="X896" s="379"/>
      <c r="Y896" s="379"/>
      <c r="Z896" s="330"/>
      <c r="AA896" s="330"/>
      <c r="AB896" s="330"/>
      <c r="AC896" s="331"/>
    </row>
    <row r="897" spans="1:29" ht="17.25" hidden="1" customHeight="1">
      <c r="A897" s="333"/>
      <c r="B897" s="322"/>
      <c r="C897" s="322"/>
      <c r="D897" s="322"/>
      <c r="E897" s="328"/>
      <c r="F897" s="389"/>
      <c r="G897" s="396"/>
      <c r="H897" s="333"/>
      <c r="I897" s="329"/>
      <c r="J897" s="324"/>
      <c r="K897" s="215" t="s">
        <v>821</v>
      </c>
      <c r="L897" s="216" t="s">
        <v>753</v>
      </c>
      <c r="M897" s="217">
        <v>140</v>
      </c>
      <c r="N897" s="227">
        <v>140</v>
      </c>
      <c r="O897" s="215" t="s">
        <v>745</v>
      </c>
      <c r="P897" s="379"/>
      <c r="Q897" s="379"/>
      <c r="R897" s="379"/>
      <c r="S897" s="379"/>
      <c r="T897" s="379"/>
      <c r="U897" s="379"/>
      <c r="V897" s="379"/>
      <c r="W897" s="379"/>
      <c r="X897" s="379"/>
      <c r="Y897" s="379"/>
      <c r="Z897" s="330"/>
      <c r="AA897" s="330"/>
      <c r="AB897" s="330"/>
      <c r="AC897" s="331"/>
    </row>
    <row r="898" spans="1:29" ht="17.25" hidden="1" customHeight="1">
      <c r="A898" s="333"/>
      <c r="B898" s="322"/>
      <c r="C898" s="322"/>
      <c r="D898" s="322"/>
      <c r="E898" s="328"/>
      <c r="F898" s="389"/>
      <c r="G898" s="396"/>
      <c r="H898" s="333"/>
      <c r="I898" s="329"/>
      <c r="J898" s="324"/>
      <c r="K898" s="215" t="s">
        <v>822</v>
      </c>
      <c r="L898" s="216" t="s">
        <v>736</v>
      </c>
      <c r="M898" s="217">
        <v>70</v>
      </c>
      <c r="N898" s="227">
        <v>70</v>
      </c>
      <c r="O898" s="215" t="s">
        <v>745</v>
      </c>
      <c r="P898" s="379"/>
      <c r="Q898" s="379"/>
      <c r="R898" s="379"/>
      <c r="S898" s="379"/>
      <c r="T898" s="379"/>
      <c r="U898" s="379"/>
      <c r="V898" s="379"/>
      <c r="W898" s="379"/>
      <c r="X898" s="379"/>
      <c r="Y898" s="379"/>
      <c r="Z898" s="330"/>
      <c r="AA898" s="330"/>
      <c r="AB898" s="330"/>
      <c r="AC898" s="331"/>
    </row>
    <row r="899" spans="1:29" ht="12" hidden="1" customHeight="1">
      <c r="A899" s="333"/>
      <c r="B899" s="322"/>
      <c r="C899" s="322"/>
      <c r="D899" s="322"/>
      <c r="E899" s="328"/>
      <c r="F899" s="389"/>
      <c r="G899" s="396"/>
      <c r="H899" s="333"/>
      <c r="I899" s="329"/>
      <c r="J899" s="324"/>
      <c r="K899" s="215" t="s">
        <v>823</v>
      </c>
      <c r="L899" s="216" t="s">
        <v>725</v>
      </c>
      <c r="M899" s="217">
        <v>140</v>
      </c>
      <c r="N899" s="227">
        <v>140</v>
      </c>
      <c r="O899" s="215" t="s">
        <v>752</v>
      </c>
      <c r="P899" s="379"/>
      <c r="Q899" s="379"/>
      <c r="R899" s="379"/>
      <c r="S899" s="379"/>
      <c r="T899" s="379"/>
      <c r="U899" s="379"/>
      <c r="V899" s="379"/>
      <c r="W899" s="379"/>
      <c r="X899" s="379"/>
      <c r="Y899" s="379"/>
      <c r="Z899" s="330"/>
      <c r="AA899" s="330"/>
      <c r="AB899" s="330"/>
      <c r="AC899" s="331"/>
    </row>
    <row r="900" spans="1:29" ht="17.25" hidden="1" customHeight="1">
      <c r="A900" s="333"/>
      <c r="B900" s="322"/>
      <c r="C900" s="322"/>
      <c r="D900" s="322"/>
      <c r="E900" s="328"/>
      <c r="F900" s="389"/>
      <c r="G900" s="396"/>
      <c r="H900" s="333"/>
      <c r="I900" s="329"/>
      <c r="J900" s="324"/>
      <c r="K900" s="215" t="s">
        <v>824</v>
      </c>
      <c r="L900" s="216" t="s">
        <v>573</v>
      </c>
      <c r="M900" s="217">
        <v>140</v>
      </c>
      <c r="N900" s="227">
        <v>140</v>
      </c>
      <c r="O900" s="215" t="s">
        <v>796</v>
      </c>
      <c r="P900" s="379"/>
      <c r="Q900" s="379"/>
      <c r="R900" s="379"/>
      <c r="S900" s="379"/>
      <c r="T900" s="379"/>
      <c r="U900" s="379"/>
      <c r="V900" s="379"/>
      <c r="W900" s="379"/>
      <c r="X900" s="379"/>
      <c r="Y900" s="379"/>
      <c r="Z900" s="330"/>
      <c r="AA900" s="330"/>
      <c r="AB900" s="330"/>
      <c r="AC900" s="331"/>
    </row>
    <row r="901" spans="1:29" ht="17.25" hidden="1" customHeight="1">
      <c r="A901" s="333"/>
      <c r="B901" s="322"/>
      <c r="C901" s="322"/>
      <c r="D901" s="322"/>
      <c r="E901" s="328"/>
      <c r="F901" s="389"/>
      <c r="G901" s="396"/>
      <c r="H901" s="333"/>
      <c r="I901" s="329"/>
      <c r="J901" s="324"/>
      <c r="K901" s="215" t="s">
        <v>825</v>
      </c>
      <c r="L901" s="216" t="s">
        <v>581</v>
      </c>
      <c r="M901" s="217">
        <v>140</v>
      </c>
      <c r="N901" s="227">
        <v>140</v>
      </c>
      <c r="O901" s="215" t="s">
        <v>796</v>
      </c>
      <c r="P901" s="379"/>
      <c r="Q901" s="379"/>
      <c r="R901" s="379"/>
      <c r="S901" s="379"/>
      <c r="T901" s="379"/>
      <c r="U901" s="379"/>
      <c r="V901" s="379"/>
      <c r="W901" s="379"/>
      <c r="X901" s="379"/>
      <c r="Y901" s="379"/>
      <c r="Z901" s="330"/>
      <c r="AA901" s="330"/>
      <c r="AB901" s="330"/>
      <c r="AC901" s="331"/>
    </row>
    <row r="902" spans="1:29" ht="17.25" hidden="1" customHeight="1">
      <c r="A902" s="333"/>
      <c r="B902" s="322"/>
      <c r="C902" s="322"/>
      <c r="D902" s="322"/>
      <c r="E902" s="328"/>
      <c r="F902" s="389"/>
      <c r="G902" s="396"/>
      <c r="H902" s="333"/>
      <c r="I902" s="329"/>
      <c r="J902" s="324"/>
      <c r="K902" s="215" t="s">
        <v>826</v>
      </c>
      <c r="L902" s="216" t="s">
        <v>775</v>
      </c>
      <c r="M902" s="217">
        <v>70</v>
      </c>
      <c r="N902" s="227">
        <v>70</v>
      </c>
      <c r="O902" s="215" t="s">
        <v>796</v>
      </c>
      <c r="P902" s="379"/>
      <c r="Q902" s="379"/>
      <c r="R902" s="379"/>
      <c r="S902" s="379"/>
      <c r="T902" s="379"/>
      <c r="U902" s="379"/>
      <c r="V902" s="379"/>
      <c r="W902" s="379"/>
      <c r="X902" s="379"/>
      <c r="Y902" s="379"/>
      <c r="Z902" s="330"/>
      <c r="AA902" s="330"/>
      <c r="AB902" s="330"/>
      <c r="AC902" s="331"/>
    </row>
    <row r="903" spans="1:29" ht="17.25" hidden="1" customHeight="1">
      <c r="A903" s="333"/>
      <c r="B903" s="322"/>
      <c r="C903" s="322"/>
      <c r="D903" s="322"/>
      <c r="E903" s="328"/>
      <c r="F903" s="389"/>
      <c r="G903" s="396"/>
      <c r="H903" s="333"/>
      <c r="I903" s="329"/>
      <c r="J903" s="324"/>
      <c r="K903" s="215" t="s">
        <v>827</v>
      </c>
      <c r="L903" s="216" t="s">
        <v>775</v>
      </c>
      <c r="M903" s="217">
        <v>70</v>
      </c>
      <c r="N903" s="227">
        <v>70</v>
      </c>
      <c r="O903" s="215" t="s">
        <v>796</v>
      </c>
      <c r="P903" s="379"/>
      <c r="Q903" s="379"/>
      <c r="R903" s="379"/>
      <c r="S903" s="379"/>
      <c r="T903" s="379"/>
      <c r="U903" s="379"/>
      <c r="V903" s="379"/>
      <c r="W903" s="379"/>
      <c r="X903" s="379"/>
      <c r="Y903" s="379"/>
      <c r="Z903" s="330"/>
      <c r="AA903" s="330"/>
      <c r="AB903" s="330"/>
      <c r="AC903" s="331"/>
    </row>
    <row r="904" spans="1:29" ht="17.25" hidden="1" customHeight="1">
      <c r="A904" s="333"/>
      <c r="B904" s="322"/>
      <c r="C904" s="322"/>
      <c r="D904" s="322"/>
      <c r="E904" s="328"/>
      <c r="F904" s="389"/>
      <c r="G904" s="396"/>
      <c r="H904" s="333"/>
      <c r="I904" s="329"/>
      <c r="J904" s="324"/>
      <c r="K904" s="215" t="s">
        <v>828</v>
      </c>
      <c r="L904" s="216" t="s">
        <v>729</v>
      </c>
      <c r="M904" s="217">
        <v>140</v>
      </c>
      <c r="N904" s="227">
        <v>140</v>
      </c>
      <c r="O904" s="215" t="s">
        <v>730</v>
      </c>
      <c r="P904" s="379"/>
      <c r="Q904" s="379"/>
      <c r="R904" s="379"/>
      <c r="S904" s="379"/>
      <c r="T904" s="379"/>
      <c r="U904" s="379"/>
      <c r="V904" s="379"/>
      <c r="W904" s="379"/>
      <c r="X904" s="379"/>
      <c r="Y904" s="379"/>
      <c r="Z904" s="330"/>
      <c r="AA904" s="330"/>
      <c r="AB904" s="330"/>
      <c r="AC904" s="331"/>
    </row>
    <row r="905" spans="1:29" ht="17.25" hidden="1" customHeight="1">
      <c r="A905" s="333"/>
      <c r="B905" s="322"/>
      <c r="C905" s="322"/>
      <c r="D905" s="322"/>
      <c r="E905" s="328"/>
      <c r="F905" s="389"/>
      <c r="G905" s="396"/>
      <c r="H905" s="333"/>
      <c r="I905" s="329"/>
      <c r="J905" s="324"/>
      <c r="K905" s="215" t="s">
        <v>1032</v>
      </c>
      <c r="L905" s="216" t="s">
        <v>1033</v>
      </c>
      <c r="M905" s="217">
        <v>70</v>
      </c>
      <c r="N905" s="227">
        <v>70</v>
      </c>
      <c r="O905" s="215" t="s">
        <v>1034</v>
      </c>
      <c r="P905" s="379"/>
      <c r="Q905" s="379"/>
      <c r="R905" s="379"/>
      <c r="S905" s="379"/>
      <c r="T905" s="379"/>
      <c r="U905" s="379"/>
      <c r="V905" s="379"/>
      <c r="W905" s="379"/>
      <c r="X905" s="379"/>
      <c r="Y905" s="379"/>
      <c r="Z905" s="330"/>
      <c r="AA905" s="330"/>
      <c r="AB905" s="330"/>
      <c r="AC905" s="331"/>
    </row>
    <row r="906" spans="1:29" ht="17.25" hidden="1" customHeight="1">
      <c r="A906" s="333"/>
      <c r="B906" s="322"/>
      <c r="C906" s="322"/>
      <c r="D906" s="322"/>
      <c r="E906" s="328"/>
      <c r="F906" s="389"/>
      <c r="G906" s="396"/>
      <c r="H906" s="333"/>
      <c r="I906" s="329"/>
      <c r="J906" s="324"/>
      <c r="K906" s="215" t="s">
        <v>1037</v>
      </c>
      <c r="L906" s="216" t="s">
        <v>1038</v>
      </c>
      <c r="M906" s="217">
        <v>55</v>
      </c>
      <c r="N906" s="227">
        <v>55</v>
      </c>
      <c r="O906" s="215" t="s">
        <v>537</v>
      </c>
      <c r="P906" s="379"/>
      <c r="Q906" s="379"/>
      <c r="R906" s="379"/>
      <c r="S906" s="379"/>
      <c r="T906" s="379"/>
      <c r="U906" s="379"/>
      <c r="V906" s="379"/>
      <c r="W906" s="379"/>
      <c r="X906" s="379"/>
      <c r="Y906" s="379"/>
      <c r="Z906" s="330"/>
      <c r="AA906" s="330"/>
      <c r="AB906" s="330"/>
      <c r="AC906" s="331"/>
    </row>
    <row r="907" spans="1:29" ht="17.25" hidden="1" customHeight="1">
      <c r="A907" s="333"/>
      <c r="B907" s="322"/>
      <c r="C907" s="322"/>
      <c r="D907" s="322"/>
      <c r="E907" s="328"/>
      <c r="F907" s="389"/>
      <c r="G907" s="396"/>
      <c r="H907" s="333"/>
      <c r="I907" s="329"/>
      <c r="J907" s="324"/>
      <c r="K907" s="215" t="s">
        <v>1039</v>
      </c>
      <c r="L907" s="216" t="s">
        <v>964</v>
      </c>
      <c r="M907" s="217">
        <v>55</v>
      </c>
      <c r="N907" s="227">
        <v>55</v>
      </c>
      <c r="O907" s="215" t="s">
        <v>537</v>
      </c>
      <c r="P907" s="379"/>
      <c r="Q907" s="379"/>
      <c r="R907" s="379"/>
      <c r="S907" s="379"/>
      <c r="T907" s="379"/>
      <c r="U907" s="379"/>
      <c r="V907" s="379"/>
      <c r="W907" s="379"/>
      <c r="X907" s="379"/>
      <c r="Y907" s="379"/>
      <c r="Z907" s="330"/>
      <c r="AA907" s="330"/>
      <c r="AB907" s="330"/>
      <c r="AC907" s="331"/>
    </row>
    <row r="908" spans="1:29" ht="17.25" hidden="1" customHeight="1">
      <c r="A908" s="333"/>
      <c r="B908" s="322"/>
      <c r="C908" s="322"/>
      <c r="D908" s="322"/>
      <c r="E908" s="328"/>
      <c r="F908" s="389"/>
      <c r="G908" s="396"/>
      <c r="H908" s="333"/>
      <c r="I908" s="329"/>
      <c r="J908" s="324"/>
      <c r="K908" s="215" t="s">
        <v>1040</v>
      </c>
      <c r="L908" s="216" t="s">
        <v>1041</v>
      </c>
      <c r="M908" s="217">
        <v>280</v>
      </c>
      <c r="N908" s="227">
        <v>280</v>
      </c>
      <c r="O908" s="215" t="s">
        <v>533</v>
      </c>
      <c r="P908" s="379"/>
      <c r="Q908" s="379"/>
      <c r="R908" s="379"/>
      <c r="S908" s="379"/>
      <c r="T908" s="379"/>
      <c r="U908" s="379"/>
      <c r="V908" s="379"/>
      <c r="W908" s="379"/>
      <c r="X908" s="379"/>
      <c r="Y908" s="379"/>
      <c r="Z908" s="330"/>
      <c r="AA908" s="330"/>
      <c r="AB908" s="330"/>
      <c r="AC908" s="331"/>
    </row>
    <row r="909" spans="1:29" ht="17.25" hidden="1" customHeight="1">
      <c r="A909" s="333"/>
      <c r="B909" s="322"/>
      <c r="C909" s="322"/>
      <c r="D909" s="322"/>
      <c r="E909" s="328"/>
      <c r="F909" s="389"/>
      <c r="G909" s="396"/>
      <c r="H909" s="333"/>
      <c r="I909" s="329"/>
      <c r="J909" s="324"/>
      <c r="K909" s="215" t="s">
        <v>1042</v>
      </c>
      <c r="L909" s="216" t="s">
        <v>1043</v>
      </c>
      <c r="M909" s="217">
        <v>40</v>
      </c>
      <c r="N909" s="227">
        <v>40</v>
      </c>
      <c r="O909" s="215" t="s">
        <v>1034</v>
      </c>
      <c r="P909" s="379"/>
      <c r="Q909" s="379"/>
      <c r="R909" s="379"/>
      <c r="S909" s="379"/>
      <c r="T909" s="379"/>
      <c r="U909" s="379"/>
      <c r="V909" s="379"/>
      <c r="W909" s="379"/>
      <c r="X909" s="379"/>
      <c r="Y909" s="379"/>
      <c r="Z909" s="330"/>
      <c r="AA909" s="330"/>
      <c r="AB909" s="330"/>
      <c r="AC909" s="331"/>
    </row>
    <row r="910" spans="1:29" ht="17.25" hidden="1" customHeight="1">
      <c r="A910" s="333"/>
      <c r="B910" s="322"/>
      <c r="C910" s="322"/>
      <c r="D910" s="322"/>
      <c r="E910" s="328"/>
      <c r="F910" s="389"/>
      <c r="G910" s="396"/>
      <c r="H910" s="333"/>
      <c r="I910" s="329"/>
      <c r="J910" s="324"/>
      <c r="K910" s="215" t="s">
        <v>1035</v>
      </c>
      <c r="L910" s="216" t="s">
        <v>1036</v>
      </c>
      <c r="M910" s="217">
        <v>100</v>
      </c>
      <c r="N910" s="217">
        <v>100</v>
      </c>
      <c r="O910" s="216" t="s">
        <v>1034</v>
      </c>
      <c r="P910" s="379"/>
      <c r="Q910" s="379"/>
      <c r="R910" s="379"/>
      <c r="S910" s="379"/>
      <c r="T910" s="379"/>
      <c r="U910" s="379"/>
      <c r="V910" s="379"/>
      <c r="W910" s="379"/>
      <c r="X910" s="379"/>
      <c r="Y910" s="379"/>
      <c r="Z910" s="330"/>
      <c r="AA910" s="330"/>
      <c r="AB910" s="330"/>
      <c r="AC910" s="331"/>
    </row>
    <row r="911" spans="1:29" ht="17.25" hidden="1" customHeight="1">
      <c r="A911" s="333"/>
      <c r="B911" s="322"/>
      <c r="C911" s="322"/>
      <c r="D911" s="322"/>
      <c r="E911" s="328"/>
      <c r="F911" s="389"/>
      <c r="G911" s="396"/>
      <c r="H911" s="333"/>
      <c r="I911" s="329"/>
      <c r="J911" s="324" t="s">
        <v>369</v>
      </c>
      <c r="K911" s="215" t="s">
        <v>1087</v>
      </c>
      <c r="L911" s="216" t="s">
        <v>1081</v>
      </c>
      <c r="M911" s="217">
        <v>210</v>
      </c>
      <c r="N911" s="217">
        <v>210</v>
      </c>
      <c r="O911" s="215" t="s">
        <v>1086</v>
      </c>
      <c r="P911" s="379"/>
      <c r="Q911" s="379"/>
      <c r="R911" s="379"/>
      <c r="S911" s="379"/>
      <c r="T911" s="379"/>
      <c r="U911" s="379"/>
      <c r="V911" s="379"/>
      <c r="W911" s="379"/>
      <c r="X911" s="379"/>
      <c r="Y911" s="379"/>
      <c r="Z911" s="330"/>
      <c r="AA911" s="330"/>
      <c r="AB911" s="330"/>
      <c r="AC911" s="331"/>
    </row>
    <row r="912" spans="1:29" ht="17.25" hidden="1" customHeight="1">
      <c r="A912" s="333"/>
      <c r="B912" s="322"/>
      <c r="C912" s="322"/>
      <c r="D912" s="322"/>
      <c r="E912" s="328"/>
      <c r="F912" s="389"/>
      <c r="G912" s="396"/>
      <c r="H912" s="333"/>
      <c r="I912" s="329"/>
      <c r="J912" s="324"/>
      <c r="K912" s="215" t="s">
        <v>1137</v>
      </c>
      <c r="L912" s="216" t="s">
        <v>1106</v>
      </c>
      <c r="M912" s="217">
        <v>210</v>
      </c>
      <c r="N912" s="217">
        <v>210</v>
      </c>
      <c r="O912" s="215" t="s">
        <v>1072</v>
      </c>
      <c r="P912" s="379"/>
      <c r="Q912" s="379"/>
      <c r="R912" s="379"/>
      <c r="S912" s="379"/>
      <c r="T912" s="379"/>
      <c r="U912" s="379"/>
      <c r="V912" s="379"/>
      <c r="W912" s="379"/>
      <c r="X912" s="379"/>
      <c r="Y912" s="379"/>
      <c r="Z912" s="330"/>
      <c r="AA912" s="330"/>
      <c r="AB912" s="330"/>
      <c r="AC912" s="331"/>
    </row>
    <row r="913" spans="1:29" ht="5.25" hidden="1" customHeight="1">
      <c r="A913" s="333"/>
      <c r="B913" s="322"/>
      <c r="C913" s="322"/>
      <c r="D913" s="322"/>
      <c r="E913" s="328"/>
      <c r="F913" s="389"/>
      <c r="G913" s="396"/>
      <c r="H913" s="333"/>
      <c r="I913" s="329"/>
      <c r="J913" s="324"/>
      <c r="K913" s="215" t="s">
        <v>1138</v>
      </c>
      <c r="L913" s="216" t="s">
        <v>1099</v>
      </c>
      <c r="M913" s="217">
        <v>70</v>
      </c>
      <c r="N913" s="217">
        <v>70</v>
      </c>
      <c r="O913" s="215" t="s">
        <v>1072</v>
      </c>
      <c r="P913" s="379"/>
      <c r="Q913" s="379"/>
      <c r="R913" s="379"/>
      <c r="S913" s="379"/>
      <c r="T913" s="379"/>
      <c r="U913" s="379"/>
      <c r="V913" s="379"/>
      <c r="W913" s="379"/>
      <c r="X913" s="379"/>
      <c r="Y913" s="379"/>
      <c r="Z913" s="330"/>
      <c r="AA913" s="330"/>
      <c r="AB913" s="330"/>
      <c r="AC913" s="331"/>
    </row>
    <row r="914" spans="1:29" ht="17.25" hidden="1" customHeight="1">
      <c r="A914" s="333"/>
      <c r="B914" s="322"/>
      <c r="C914" s="322"/>
      <c r="D914" s="322"/>
      <c r="E914" s="328"/>
      <c r="F914" s="389"/>
      <c r="G914" s="396"/>
      <c r="H914" s="333"/>
      <c r="I914" s="329"/>
      <c r="J914" s="324"/>
      <c r="K914" s="215" t="s">
        <v>1139</v>
      </c>
      <c r="L914" s="216" t="s">
        <v>905</v>
      </c>
      <c r="M914" s="217">
        <v>70</v>
      </c>
      <c r="N914" s="217">
        <v>70</v>
      </c>
      <c r="O914" s="215" t="s">
        <v>1072</v>
      </c>
      <c r="P914" s="379"/>
      <c r="Q914" s="379"/>
      <c r="R914" s="379"/>
      <c r="S914" s="379"/>
      <c r="T914" s="379"/>
      <c r="U914" s="379"/>
      <c r="V914" s="379"/>
      <c r="W914" s="379"/>
      <c r="X914" s="379"/>
      <c r="Y914" s="379"/>
      <c r="Z914" s="330"/>
      <c r="AA914" s="330"/>
      <c r="AB914" s="330"/>
      <c r="AC914" s="331"/>
    </row>
    <row r="915" spans="1:29" ht="17.25" hidden="1" customHeight="1">
      <c r="A915" s="333"/>
      <c r="B915" s="322"/>
      <c r="C915" s="322"/>
      <c r="D915" s="322"/>
      <c r="E915" s="328"/>
      <c r="F915" s="389"/>
      <c r="G915" s="396"/>
      <c r="H915" s="333"/>
      <c r="I915" s="329"/>
      <c r="J915" s="324"/>
      <c r="K915" s="215" t="s">
        <v>1140</v>
      </c>
      <c r="L915" s="216" t="s">
        <v>877</v>
      </c>
      <c r="M915" s="217">
        <v>280</v>
      </c>
      <c r="N915" s="217">
        <v>280</v>
      </c>
      <c r="O915" s="215" t="s">
        <v>1072</v>
      </c>
      <c r="P915" s="379"/>
      <c r="Q915" s="379"/>
      <c r="R915" s="379"/>
      <c r="S915" s="379"/>
      <c r="T915" s="379"/>
      <c r="U915" s="379"/>
      <c r="V915" s="379"/>
      <c r="W915" s="379"/>
      <c r="X915" s="379"/>
      <c r="Y915" s="379"/>
      <c r="Z915" s="330"/>
      <c r="AA915" s="330"/>
      <c r="AB915" s="330"/>
      <c r="AC915" s="331"/>
    </row>
    <row r="916" spans="1:29" ht="17.25" hidden="1" customHeight="1">
      <c r="A916" s="333"/>
      <c r="B916" s="322"/>
      <c r="C916" s="322"/>
      <c r="D916" s="322"/>
      <c r="E916" s="328"/>
      <c r="F916" s="389"/>
      <c r="G916" s="396"/>
      <c r="H916" s="333"/>
      <c r="I916" s="329"/>
      <c r="J916" s="324"/>
      <c r="K916" s="215" t="s">
        <v>1141</v>
      </c>
      <c r="L916" s="216" t="s">
        <v>762</v>
      </c>
      <c r="M916" s="217">
        <v>100</v>
      </c>
      <c r="N916" s="217">
        <v>100</v>
      </c>
      <c r="O916" s="215" t="s">
        <v>1072</v>
      </c>
      <c r="P916" s="379"/>
      <c r="Q916" s="379"/>
      <c r="R916" s="379"/>
      <c r="S916" s="379"/>
      <c r="T916" s="379"/>
      <c r="U916" s="379"/>
      <c r="V916" s="379"/>
      <c r="W916" s="379"/>
      <c r="X916" s="379"/>
      <c r="Y916" s="379"/>
      <c r="Z916" s="330"/>
      <c r="AA916" s="330"/>
      <c r="AB916" s="330"/>
      <c r="AC916" s="331"/>
    </row>
    <row r="917" spans="1:29" ht="17.25" hidden="1" customHeight="1">
      <c r="A917" s="333"/>
      <c r="B917" s="322"/>
      <c r="C917" s="322"/>
      <c r="D917" s="322"/>
      <c r="E917" s="328"/>
      <c r="F917" s="389"/>
      <c r="G917" s="396"/>
      <c r="H917" s="333"/>
      <c r="I917" s="329"/>
      <c r="J917" s="324"/>
      <c r="K917" s="215" t="s">
        <v>1176</v>
      </c>
      <c r="L917" s="216" t="s">
        <v>1149</v>
      </c>
      <c r="M917" s="217">
        <v>210</v>
      </c>
      <c r="N917" s="217">
        <v>210</v>
      </c>
      <c r="O917" s="215" t="s">
        <v>1177</v>
      </c>
      <c r="P917" s="379"/>
      <c r="Q917" s="379"/>
      <c r="R917" s="379"/>
      <c r="S917" s="379"/>
      <c r="T917" s="379"/>
      <c r="U917" s="379"/>
      <c r="V917" s="379"/>
      <c r="W917" s="379"/>
      <c r="X917" s="379"/>
      <c r="Y917" s="379"/>
      <c r="Z917" s="330"/>
      <c r="AA917" s="330"/>
      <c r="AB917" s="330"/>
      <c r="AC917" s="331"/>
    </row>
    <row r="918" spans="1:29" ht="17.25" hidden="1" customHeight="1">
      <c r="A918" s="333"/>
      <c r="B918" s="322"/>
      <c r="C918" s="322"/>
      <c r="D918" s="322"/>
      <c r="E918" s="328"/>
      <c r="F918" s="389"/>
      <c r="G918" s="396"/>
      <c r="H918" s="333"/>
      <c r="I918" s="329"/>
      <c r="J918" s="324"/>
      <c r="K918" s="215" t="s">
        <v>1178</v>
      </c>
      <c r="L918" s="216" t="s">
        <v>919</v>
      </c>
      <c r="M918" s="217">
        <v>70</v>
      </c>
      <c r="N918" s="217">
        <v>70</v>
      </c>
      <c r="O918" s="215" t="s">
        <v>1177</v>
      </c>
      <c r="P918" s="379"/>
      <c r="Q918" s="379"/>
      <c r="R918" s="379"/>
      <c r="S918" s="379"/>
      <c r="T918" s="379"/>
      <c r="U918" s="379"/>
      <c r="V918" s="379"/>
      <c r="W918" s="379"/>
      <c r="X918" s="379"/>
      <c r="Y918" s="379"/>
      <c r="Z918" s="330"/>
      <c r="AA918" s="330"/>
      <c r="AB918" s="330"/>
      <c r="AC918" s="331"/>
    </row>
    <row r="919" spans="1:29" ht="17.25" hidden="1" customHeight="1">
      <c r="A919" s="333"/>
      <c r="B919" s="322"/>
      <c r="C919" s="322"/>
      <c r="D919" s="322"/>
      <c r="E919" s="328"/>
      <c r="F919" s="389"/>
      <c r="G919" s="396"/>
      <c r="H919" s="333"/>
      <c r="I919" s="329"/>
      <c r="J919" s="324"/>
      <c r="K919" s="215" t="s">
        <v>1179</v>
      </c>
      <c r="L919" s="216" t="s">
        <v>1160</v>
      </c>
      <c r="M919" s="217">
        <v>140</v>
      </c>
      <c r="N919" s="217">
        <v>140</v>
      </c>
      <c r="O919" s="215" t="s">
        <v>1177</v>
      </c>
      <c r="P919" s="379"/>
      <c r="Q919" s="379"/>
      <c r="R919" s="379"/>
      <c r="S919" s="379"/>
      <c r="T919" s="379"/>
      <c r="U919" s="379"/>
      <c r="V919" s="379"/>
      <c r="W919" s="379"/>
      <c r="X919" s="379"/>
      <c r="Y919" s="379"/>
      <c r="Z919" s="330"/>
      <c r="AA919" s="330"/>
      <c r="AB919" s="330"/>
      <c r="AC919" s="331"/>
    </row>
    <row r="920" spans="1:29" ht="17.25" hidden="1" customHeight="1">
      <c r="A920" s="333"/>
      <c r="B920" s="322"/>
      <c r="C920" s="322"/>
      <c r="D920" s="322"/>
      <c r="E920" s="328"/>
      <c r="F920" s="389"/>
      <c r="G920" s="396"/>
      <c r="H920" s="333"/>
      <c r="I920" s="329"/>
      <c r="J920" s="324"/>
      <c r="K920" s="215" t="s">
        <v>1244</v>
      </c>
      <c r="L920" s="216" t="s">
        <v>1245</v>
      </c>
      <c r="M920" s="217">
        <v>55</v>
      </c>
      <c r="N920" s="217">
        <v>55</v>
      </c>
      <c r="O920" s="215" t="s">
        <v>1246</v>
      </c>
      <c r="P920" s="379"/>
      <c r="Q920" s="379"/>
      <c r="R920" s="379"/>
      <c r="S920" s="379"/>
      <c r="T920" s="379"/>
      <c r="U920" s="379"/>
      <c r="V920" s="379"/>
      <c r="W920" s="379"/>
      <c r="X920" s="379"/>
      <c r="Y920" s="379"/>
      <c r="Z920" s="330"/>
      <c r="AA920" s="330"/>
      <c r="AB920" s="330"/>
      <c r="AC920" s="331"/>
    </row>
    <row r="921" spans="1:29" ht="17.25" hidden="1" customHeight="1">
      <c r="A921" s="333"/>
      <c r="B921" s="322"/>
      <c r="C921" s="322"/>
      <c r="D921" s="322"/>
      <c r="E921" s="328"/>
      <c r="F921" s="389"/>
      <c r="G921" s="396"/>
      <c r="H921" s="333"/>
      <c r="I921" s="329"/>
      <c r="J921" s="324"/>
      <c r="K921" s="215" t="s">
        <v>1247</v>
      </c>
      <c r="L921" s="216" t="s">
        <v>1211</v>
      </c>
      <c r="M921" s="217">
        <v>70</v>
      </c>
      <c r="N921" s="217">
        <v>70</v>
      </c>
      <c r="O921" s="215" t="s">
        <v>1246</v>
      </c>
      <c r="P921" s="379"/>
      <c r="Q921" s="379"/>
      <c r="R921" s="379"/>
      <c r="S921" s="379"/>
      <c r="T921" s="379"/>
      <c r="U921" s="379"/>
      <c r="V921" s="379"/>
      <c r="W921" s="379"/>
      <c r="X921" s="379"/>
      <c r="Y921" s="379"/>
      <c r="Z921" s="330"/>
      <c r="AA921" s="330"/>
      <c r="AB921" s="330"/>
      <c r="AC921" s="331"/>
    </row>
    <row r="922" spans="1:29" ht="17.25" hidden="1" customHeight="1">
      <c r="A922" s="333"/>
      <c r="B922" s="322"/>
      <c r="C922" s="322"/>
      <c r="D922" s="322"/>
      <c r="E922" s="328"/>
      <c r="F922" s="389"/>
      <c r="G922" s="396"/>
      <c r="H922" s="333"/>
      <c r="I922" s="329"/>
      <c r="J922" s="324"/>
      <c r="K922" s="215" t="s">
        <v>1248</v>
      </c>
      <c r="L922" s="216" t="s">
        <v>1249</v>
      </c>
      <c r="M922" s="217">
        <v>140</v>
      </c>
      <c r="N922" s="217">
        <v>140</v>
      </c>
      <c r="O922" s="215" t="s">
        <v>1250</v>
      </c>
      <c r="P922" s="379"/>
      <c r="Q922" s="379"/>
      <c r="R922" s="379"/>
      <c r="S922" s="379"/>
      <c r="T922" s="379"/>
      <c r="U922" s="379"/>
      <c r="V922" s="379"/>
      <c r="W922" s="379"/>
      <c r="X922" s="379"/>
      <c r="Y922" s="379"/>
      <c r="Z922" s="330"/>
      <c r="AA922" s="330"/>
      <c r="AB922" s="330"/>
      <c r="AC922" s="331"/>
    </row>
    <row r="923" spans="1:29" ht="17.25" hidden="1" customHeight="1">
      <c r="A923" s="333"/>
      <c r="B923" s="322"/>
      <c r="C923" s="322"/>
      <c r="D923" s="322"/>
      <c r="E923" s="328"/>
      <c r="F923" s="389"/>
      <c r="G923" s="396"/>
      <c r="H923" s="333"/>
      <c r="I923" s="329"/>
      <c r="J923" s="324"/>
      <c r="K923" s="215" t="s">
        <v>1251</v>
      </c>
      <c r="L923" s="216" t="s">
        <v>1252</v>
      </c>
      <c r="M923" s="217">
        <v>70</v>
      </c>
      <c r="N923" s="217">
        <v>70</v>
      </c>
      <c r="O923" s="215" t="s">
        <v>1250</v>
      </c>
      <c r="P923" s="379"/>
      <c r="Q923" s="379"/>
      <c r="R923" s="379"/>
      <c r="S923" s="379"/>
      <c r="T923" s="379"/>
      <c r="U923" s="379"/>
      <c r="V923" s="379"/>
      <c r="W923" s="379"/>
      <c r="X923" s="379"/>
      <c r="Y923" s="379"/>
      <c r="Z923" s="330"/>
      <c r="AA923" s="330"/>
      <c r="AB923" s="330"/>
      <c r="AC923" s="331"/>
    </row>
    <row r="924" spans="1:29" ht="17.25" hidden="1" customHeight="1">
      <c r="A924" s="333"/>
      <c r="B924" s="322"/>
      <c r="C924" s="322"/>
      <c r="D924" s="322"/>
      <c r="E924" s="328"/>
      <c r="F924" s="389"/>
      <c r="G924" s="396"/>
      <c r="H924" s="333"/>
      <c r="I924" s="329"/>
      <c r="J924" s="324"/>
      <c r="K924" s="215" t="s">
        <v>1253</v>
      </c>
      <c r="L924" s="216" t="s">
        <v>1233</v>
      </c>
      <c r="M924" s="217">
        <v>140</v>
      </c>
      <c r="N924" s="217">
        <v>140</v>
      </c>
      <c r="O924" s="215" t="s">
        <v>1250</v>
      </c>
      <c r="P924" s="379"/>
      <c r="Q924" s="379"/>
      <c r="R924" s="379"/>
      <c r="S924" s="379"/>
      <c r="T924" s="379"/>
      <c r="U924" s="379"/>
      <c r="V924" s="379"/>
      <c r="W924" s="379"/>
      <c r="X924" s="379"/>
      <c r="Y924" s="379"/>
      <c r="Z924" s="330"/>
      <c r="AA924" s="330"/>
      <c r="AB924" s="330"/>
      <c r="AC924" s="331"/>
    </row>
    <row r="925" spans="1:29" ht="17.25" hidden="1" customHeight="1">
      <c r="A925" s="333"/>
      <c r="B925" s="322"/>
      <c r="C925" s="322"/>
      <c r="D925" s="322"/>
      <c r="E925" s="328"/>
      <c r="F925" s="389"/>
      <c r="G925" s="396"/>
      <c r="H925" s="333"/>
      <c r="I925" s="329"/>
      <c r="J925" s="324"/>
      <c r="K925" s="215" t="s">
        <v>1254</v>
      </c>
      <c r="L925" s="216" t="s">
        <v>1255</v>
      </c>
      <c r="M925" s="217">
        <v>70</v>
      </c>
      <c r="N925" s="217">
        <v>70</v>
      </c>
      <c r="O925" s="215" t="s">
        <v>1250</v>
      </c>
      <c r="P925" s="379"/>
      <c r="Q925" s="379"/>
      <c r="R925" s="379"/>
      <c r="S925" s="379"/>
      <c r="T925" s="379"/>
      <c r="U925" s="379"/>
      <c r="V925" s="379"/>
      <c r="W925" s="379"/>
      <c r="X925" s="379"/>
      <c r="Y925" s="379"/>
      <c r="Z925" s="330"/>
      <c r="AA925" s="330"/>
      <c r="AB925" s="330"/>
      <c r="AC925" s="331"/>
    </row>
    <row r="926" spans="1:29" ht="17.25" hidden="1" customHeight="1">
      <c r="A926" s="333"/>
      <c r="B926" s="322"/>
      <c r="C926" s="322"/>
      <c r="D926" s="322"/>
      <c r="E926" s="328"/>
      <c r="F926" s="389"/>
      <c r="G926" s="396"/>
      <c r="H926" s="333"/>
      <c r="I926" s="329"/>
      <c r="J926" s="324"/>
      <c r="K926" s="215" t="s">
        <v>1256</v>
      </c>
      <c r="L926" s="216" t="s">
        <v>1175</v>
      </c>
      <c r="M926" s="217">
        <v>140</v>
      </c>
      <c r="N926" s="217">
        <v>140</v>
      </c>
      <c r="O926" s="215" t="s">
        <v>1249</v>
      </c>
      <c r="P926" s="379"/>
      <c r="Q926" s="379"/>
      <c r="R926" s="379"/>
      <c r="S926" s="379"/>
      <c r="T926" s="379"/>
      <c r="U926" s="379"/>
      <c r="V926" s="379"/>
      <c r="W926" s="379"/>
      <c r="X926" s="379"/>
      <c r="Y926" s="379"/>
      <c r="Z926" s="330"/>
      <c r="AA926" s="330"/>
      <c r="AB926" s="330"/>
      <c r="AC926" s="331"/>
    </row>
    <row r="927" spans="1:29" ht="17.25" hidden="1" customHeight="1">
      <c r="A927" s="333"/>
      <c r="B927" s="322"/>
      <c r="C927" s="322"/>
      <c r="D927" s="322"/>
      <c r="E927" s="328"/>
      <c r="F927" s="389"/>
      <c r="G927" s="396"/>
      <c r="H927" s="333"/>
      <c r="I927" s="329"/>
      <c r="J927" s="324"/>
      <c r="K927" s="215" t="s">
        <v>1257</v>
      </c>
      <c r="L927" s="216" t="s">
        <v>1180</v>
      </c>
      <c r="M927" s="217">
        <v>70</v>
      </c>
      <c r="N927" s="217">
        <v>70</v>
      </c>
      <c r="O927" s="215" t="s">
        <v>1249</v>
      </c>
      <c r="P927" s="379"/>
      <c r="Q927" s="379"/>
      <c r="R927" s="379"/>
      <c r="S927" s="379"/>
      <c r="T927" s="379"/>
      <c r="U927" s="379"/>
      <c r="V927" s="379"/>
      <c r="W927" s="379"/>
      <c r="X927" s="379"/>
      <c r="Y927" s="379"/>
      <c r="Z927" s="330"/>
      <c r="AA927" s="330"/>
      <c r="AB927" s="330"/>
      <c r="AC927" s="331"/>
    </row>
    <row r="928" spans="1:29" ht="17.25" hidden="1" customHeight="1">
      <c r="A928" s="333"/>
      <c r="B928" s="322"/>
      <c r="C928" s="322"/>
      <c r="D928" s="322"/>
      <c r="E928" s="328"/>
      <c r="F928" s="389"/>
      <c r="G928" s="396"/>
      <c r="H928" s="333"/>
      <c r="I928" s="329"/>
      <c r="J928" s="324"/>
      <c r="K928" s="215" t="s">
        <v>1335</v>
      </c>
      <c r="L928" s="216" t="s">
        <v>1241</v>
      </c>
      <c r="M928" s="217">
        <v>140</v>
      </c>
      <c r="N928" s="217">
        <v>140</v>
      </c>
      <c r="O928" s="215" t="s">
        <v>1331</v>
      </c>
      <c r="P928" s="379"/>
      <c r="Q928" s="379"/>
      <c r="R928" s="379"/>
      <c r="S928" s="379"/>
      <c r="T928" s="379"/>
      <c r="U928" s="379"/>
      <c r="V928" s="379"/>
      <c r="W928" s="379"/>
      <c r="X928" s="379"/>
      <c r="Y928" s="379"/>
      <c r="Z928" s="330"/>
      <c r="AA928" s="330"/>
      <c r="AB928" s="330"/>
      <c r="AC928" s="331"/>
    </row>
    <row r="929" spans="1:29" ht="17.25" hidden="1" customHeight="1">
      <c r="A929" s="333"/>
      <c r="B929" s="322"/>
      <c r="C929" s="322"/>
      <c r="D929" s="322"/>
      <c r="E929" s="328"/>
      <c r="F929" s="389"/>
      <c r="G929" s="396"/>
      <c r="H929" s="333"/>
      <c r="I929" s="329"/>
      <c r="J929" s="324"/>
      <c r="K929" s="215" t="s">
        <v>1336</v>
      </c>
      <c r="L929" s="216" t="s">
        <v>1250</v>
      </c>
      <c r="M929" s="217">
        <v>70</v>
      </c>
      <c r="N929" s="217">
        <v>70</v>
      </c>
      <c r="O929" s="215" t="s">
        <v>1318</v>
      </c>
      <c r="P929" s="379"/>
      <c r="Q929" s="379"/>
      <c r="R929" s="379"/>
      <c r="S929" s="379"/>
      <c r="T929" s="379"/>
      <c r="U929" s="379"/>
      <c r="V929" s="379"/>
      <c r="W929" s="379"/>
      <c r="X929" s="379"/>
      <c r="Y929" s="379"/>
      <c r="Z929" s="330"/>
      <c r="AA929" s="330"/>
      <c r="AB929" s="330"/>
      <c r="AC929" s="331"/>
    </row>
    <row r="930" spans="1:29" ht="17.25" hidden="1" customHeight="1">
      <c r="A930" s="333"/>
      <c r="B930" s="322"/>
      <c r="C930" s="322"/>
      <c r="D930" s="322"/>
      <c r="E930" s="328"/>
      <c r="F930" s="389"/>
      <c r="G930" s="396"/>
      <c r="H930" s="333"/>
      <c r="I930" s="329"/>
      <c r="J930" s="324"/>
      <c r="K930" s="215" t="s">
        <v>1337</v>
      </c>
      <c r="L930" s="216" t="s">
        <v>1246</v>
      </c>
      <c r="M930" s="217">
        <v>70</v>
      </c>
      <c r="N930" s="217">
        <v>70</v>
      </c>
      <c r="O930" s="215" t="s">
        <v>1318</v>
      </c>
      <c r="P930" s="379"/>
      <c r="Q930" s="379"/>
      <c r="R930" s="379"/>
      <c r="S930" s="379"/>
      <c r="T930" s="379"/>
      <c r="U930" s="379"/>
      <c r="V930" s="379"/>
      <c r="W930" s="379"/>
      <c r="X930" s="379"/>
      <c r="Y930" s="379"/>
      <c r="Z930" s="330"/>
      <c r="AA930" s="330"/>
      <c r="AB930" s="330"/>
      <c r="AC930" s="331"/>
    </row>
    <row r="931" spans="1:29" ht="17.25" hidden="1" customHeight="1">
      <c r="A931" s="333"/>
      <c r="B931" s="322"/>
      <c r="C931" s="322"/>
      <c r="D931" s="322"/>
      <c r="E931" s="328"/>
      <c r="F931" s="389"/>
      <c r="G931" s="396"/>
      <c r="H931" s="333"/>
      <c r="I931" s="329"/>
      <c r="J931" s="324"/>
      <c r="K931" s="215" t="s">
        <v>1338</v>
      </c>
      <c r="L931" s="216" t="s">
        <v>1241</v>
      </c>
      <c r="M931" s="217">
        <v>70</v>
      </c>
      <c r="N931" s="217">
        <v>70</v>
      </c>
      <c r="O931" s="215" t="s">
        <v>1318</v>
      </c>
      <c r="P931" s="379"/>
      <c r="Q931" s="379"/>
      <c r="R931" s="379"/>
      <c r="S931" s="379"/>
      <c r="T931" s="379"/>
      <c r="U931" s="379"/>
      <c r="V931" s="379"/>
      <c r="W931" s="379"/>
      <c r="X931" s="379"/>
      <c r="Y931" s="379"/>
      <c r="Z931" s="330"/>
      <c r="AA931" s="330"/>
      <c r="AB931" s="330"/>
      <c r="AC931" s="331"/>
    </row>
    <row r="932" spans="1:29" ht="17.25" hidden="1" customHeight="1">
      <c r="A932" s="333"/>
      <c r="B932" s="322"/>
      <c r="C932" s="322"/>
      <c r="D932" s="322"/>
      <c r="E932" s="328"/>
      <c r="F932" s="389"/>
      <c r="G932" s="396"/>
      <c r="H932" s="333"/>
      <c r="I932" s="329"/>
      <c r="J932" s="324"/>
      <c r="K932" s="215" t="s">
        <v>1456</v>
      </c>
      <c r="L932" s="216" t="s">
        <v>1368</v>
      </c>
      <c r="M932" s="217">
        <v>210</v>
      </c>
      <c r="N932" s="217">
        <v>210</v>
      </c>
      <c r="O932" s="215" t="s">
        <v>1443</v>
      </c>
      <c r="P932" s="379"/>
      <c r="Q932" s="379"/>
      <c r="R932" s="379"/>
      <c r="S932" s="379"/>
      <c r="T932" s="379"/>
      <c r="U932" s="379"/>
      <c r="V932" s="379"/>
      <c r="W932" s="379"/>
      <c r="X932" s="379"/>
      <c r="Y932" s="379"/>
      <c r="Z932" s="330"/>
      <c r="AA932" s="330"/>
      <c r="AB932" s="330"/>
      <c r="AC932" s="331"/>
    </row>
    <row r="933" spans="1:29" ht="17.25" hidden="1" customHeight="1">
      <c r="A933" s="333"/>
      <c r="B933" s="322"/>
      <c r="C933" s="322"/>
      <c r="D933" s="322"/>
      <c r="E933" s="328"/>
      <c r="F933" s="389"/>
      <c r="G933" s="396"/>
      <c r="H933" s="333"/>
      <c r="I933" s="329"/>
      <c r="J933" s="324"/>
      <c r="K933" s="215" t="s">
        <v>1339</v>
      </c>
      <c r="L933" s="216" t="s">
        <v>1334</v>
      </c>
      <c r="M933" s="217">
        <v>210</v>
      </c>
      <c r="N933" s="217">
        <v>210</v>
      </c>
      <c r="O933" s="215" t="s">
        <v>1318</v>
      </c>
      <c r="P933" s="379"/>
      <c r="Q933" s="379"/>
      <c r="R933" s="379"/>
      <c r="S933" s="379"/>
      <c r="T933" s="379"/>
      <c r="U933" s="379"/>
      <c r="V933" s="379"/>
      <c r="W933" s="379"/>
      <c r="X933" s="379"/>
      <c r="Y933" s="379"/>
      <c r="Z933" s="330"/>
      <c r="AA933" s="330"/>
      <c r="AB933" s="330"/>
      <c r="AC933" s="331"/>
    </row>
    <row r="934" spans="1:29" ht="17.25" hidden="1" customHeight="1">
      <c r="A934" s="333"/>
      <c r="B934" s="322"/>
      <c r="C934" s="322"/>
      <c r="D934" s="322"/>
      <c r="E934" s="328"/>
      <c r="F934" s="389"/>
      <c r="G934" s="396"/>
      <c r="H934" s="333"/>
      <c r="I934" s="329"/>
      <c r="J934" s="324"/>
      <c r="K934" s="215" t="s">
        <v>1382</v>
      </c>
      <c r="L934" s="216" t="s">
        <v>1331</v>
      </c>
      <c r="M934" s="217">
        <v>210</v>
      </c>
      <c r="N934" s="217">
        <v>210</v>
      </c>
      <c r="O934" s="215" t="s">
        <v>1353</v>
      </c>
      <c r="P934" s="379"/>
      <c r="Q934" s="379"/>
      <c r="R934" s="379"/>
      <c r="S934" s="379"/>
      <c r="T934" s="379"/>
      <c r="U934" s="379"/>
      <c r="V934" s="379"/>
      <c r="W934" s="379"/>
      <c r="X934" s="379"/>
      <c r="Y934" s="379"/>
      <c r="Z934" s="330"/>
      <c r="AA934" s="330"/>
      <c r="AB934" s="330"/>
      <c r="AC934" s="331"/>
    </row>
    <row r="935" spans="1:29" ht="17.25" hidden="1" customHeight="1">
      <c r="A935" s="333"/>
      <c r="B935" s="322"/>
      <c r="C935" s="322"/>
      <c r="D935" s="322"/>
      <c r="E935" s="328"/>
      <c r="F935" s="389"/>
      <c r="G935" s="396"/>
      <c r="H935" s="333"/>
      <c r="I935" s="329"/>
      <c r="J935" s="324"/>
      <c r="K935" s="215" t="s">
        <v>1528</v>
      </c>
      <c r="L935" s="216" t="s">
        <v>1448</v>
      </c>
      <c r="M935" s="217">
        <v>140</v>
      </c>
      <c r="N935" s="217">
        <v>140</v>
      </c>
      <c r="O935" s="215" t="s">
        <v>1527</v>
      </c>
      <c r="P935" s="379"/>
      <c r="Q935" s="379"/>
      <c r="R935" s="379"/>
      <c r="S935" s="379"/>
      <c r="T935" s="379"/>
      <c r="U935" s="379"/>
      <c r="V935" s="379"/>
      <c r="W935" s="379"/>
      <c r="X935" s="379"/>
      <c r="Y935" s="379"/>
      <c r="Z935" s="330"/>
      <c r="AA935" s="330"/>
      <c r="AB935" s="330"/>
      <c r="AC935" s="331"/>
    </row>
    <row r="936" spans="1:29" ht="17.25" hidden="1" customHeight="1">
      <c r="A936" s="333"/>
      <c r="B936" s="322"/>
      <c r="C936" s="322"/>
      <c r="D936" s="322"/>
      <c r="E936" s="328"/>
      <c r="F936" s="389"/>
      <c r="G936" s="396"/>
      <c r="H936" s="333"/>
      <c r="I936" s="329"/>
      <c r="J936" s="324"/>
      <c r="K936" s="215" t="s">
        <v>1383</v>
      </c>
      <c r="L936" s="216" t="s">
        <v>1300</v>
      </c>
      <c r="M936" s="217">
        <v>280</v>
      </c>
      <c r="N936" s="217">
        <v>280</v>
      </c>
      <c r="O936" s="215" t="s">
        <v>1357</v>
      </c>
      <c r="P936" s="379"/>
      <c r="Q936" s="379"/>
      <c r="R936" s="379"/>
      <c r="S936" s="379"/>
      <c r="T936" s="379"/>
      <c r="U936" s="379"/>
      <c r="V936" s="379"/>
      <c r="W936" s="379"/>
      <c r="X936" s="379"/>
      <c r="Y936" s="379"/>
      <c r="Z936" s="330"/>
      <c r="AA936" s="330"/>
      <c r="AB936" s="330"/>
      <c r="AC936" s="331"/>
    </row>
    <row r="937" spans="1:29" ht="17.25" hidden="1" customHeight="1">
      <c r="A937" s="333"/>
      <c r="B937" s="322"/>
      <c r="C937" s="322"/>
      <c r="D937" s="322"/>
      <c r="E937" s="328"/>
      <c r="F937" s="389"/>
      <c r="G937" s="396"/>
      <c r="H937" s="333"/>
      <c r="I937" s="329"/>
      <c r="J937" s="324"/>
      <c r="K937" s="215" t="s">
        <v>1526</v>
      </c>
      <c r="L937" s="216" t="s">
        <v>1499</v>
      </c>
      <c r="M937" s="217">
        <v>220</v>
      </c>
      <c r="N937" s="217">
        <v>220</v>
      </c>
      <c r="O937" s="215" t="s">
        <v>1527</v>
      </c>
      <c r="P937" s="379"/>
      <c r="Q937" s="379"/>
      <c r="R937" s="379"/>
      <c r="S937" s="379"/>
      <c r="T937" s="379"/>
      <c r="U937" s="379"/>
      <c r="V937" s="379"/>
      <c r="W937" s="379"/>
      <c r="X937" s="379"/>
      <c r="Y937" s="379"/>
      <c r="Z937" s="330"/>
      <c r="AA937" s="330"/>
      <c r="AB937" s="330"/>
      <c r="AC937" s="331"/>
    </row>
    <row r="938" spans="1:29" ht="9" hidden="1" customHeight="1">
      <c r="A938" s="333"/>
      <c r="B938" s="322"/>
      <c r="C938" s="322"/>
      <c r="D938" s="322"/>
      <c r="E938" s="328"/>
      <c r="F938" s="389"/>
      <c r="G938" s="396"/>
      <c r="H938" s="333"/>
      <c r="I938" s="329"/>
      <c r="J938" s="324"/>
      <c r="K938" s="215" t="s">
        <v>1502</v>
      </c>
      <c r="L938" s="216" t="s">
        <v>1428</v>
      </c>
      <c r="M938" s="217">
        <v>210</v>
      </c>
      <c r="N938" s="217">
        <v>210</v>
      </c>
      <c r="O938" s="215" t="s">
        <v>1468</v>
      </c>
      <c r="P938" s="379"/>
      <c r="Q938" s="379"/>
      <c r="R938" s="379"/>
      <c r="S938" s="379"/>
      <c r="T938" s="379"/>
      <c r="U938" s="379"/>
      <c r="V938" s="379"/>
      <c r="W938" s="379"/>
      <c r="X938" s="379"/>
      <c r="Y938" s="379"/>
      <c r="Z938" s="330"/>
      <c r="AA938" s="330"/>
      <c r="AB938" s="330"/>
      <c r="AC938" s="331"/>
    </row>
    <row r="939" spans="1:29" ht="17.25" hidden="1" customHeight="1">
      <c r="A939" s="333"/>
      <c r="B939" s="322"/>
      <c r="C939" s="322"/>
      <c r="D939" s="322"/>
      <c r="E939" s="328"/>
      <c r="F939" s="389"/>
      <c r="G939" s="396"/>
      <c r="H939" s="333"/>
      <c r="I939" s="329"/>
      <c r="J939" s="324"/>
      <c r="K939" s="215" t="s">
        <v>1503</v>
      </c>
      <c r="L939" s="216" t="s">
        <v>1425</v>
      </c>
      <c r="M939" s="217">
        <v>70</v>
      </c>
      <c r="N939" s="217">
        <v>70</v>
      </c>
      <c r="O939" s="215" t="s">
        <v>1464</v>
      </c>
      <c r="P939" s="379"/>
      <c r="Q939" s="379"/>
      <c r="R939" s="379"/>
      <c r="S939" s="379"/>
      <c r="T939" s="379"/>
      <c r="U939" s="379"/>
      <c r="V939" s="379"/>
      <c r="W939" s="379"/>
      <c r="X939" s="379"/>
      <c r="Y939" s="379"/>
      <c r="Z939" s="330"/>
      <c r="AA939" s="330"/>
      <c r="AB939" s="330"/>
      <c r="AC939" s="331"/>
    </row>
    <row r="940" spans="1:29" ht="17.25" hidden="1" customHeight="1">
      <c r="A940" s="333"/>
      <c r="B940" s="322"/>
      <c r="C940" s="322"/>
      <c r="D940" s="322"/>
      <c r="E940" s="328"/>
      <c r="F940" s="389"/>
      <c r="G940" s="396"/>
      <c r="H940" s="333"/>
      <c r="I940" s="329"/>
      <c r="J940" s="324"/>
      <c r="K940" s="215" t="s">
        <v>1387</v>
      </c>
      <c r="L940" s="216" t="s">
        <v>1368</v>
      </c>
      <c r="M940" s="217">
        <v>70</v>
      </c>
      <c r="N940" s="217">
        <v>70</v>
      </c>
      <c r="O940" s="215" t="s">
        <v>1388</v>
      </c>
      <c r="P940" s="379"/>
      <c r="Q940" s="379"/>
      <c r="R940" s="379"/>
      <c r="S940" s="379"/>
      <c r="T940" s="379"/>
      <c r="U940" s="379"/>
      <c r="V940" s="379"/>
      <c r="W940" s="379"/>
      <c r="X940" s="379"/>
      <c r="Y940" s="379"/>
      <c r="Z940" s="330"/>
      <c r="AA940" s="330"/>
      <c r="AB940" s="330"/>
      <c r="AC940" s="331"/>
    </row>
    <row r="941" spans="1:29" ht="17.25" hidden="1" customHeight="1">
      <c r="A941" s="333"/>
      <c r="B941" s="322"/>
      <c r="C941" s="322"/>
      <c r="D941" s="322"/>
      <c r="E941" s="328"/>
      <c r="F941" s="389"/>
      <c r="G941" s="396"/>
      <c r="H941" s="333"/>
      <c r="I941" s="329"/>
      <c r="J941" s="324"/>
      <c r="K941" s="215" t="s">
        <v>1501</v>
      </c>
      <c r="L941" s="216" t="s">
        <v>1365</v>
      </c>
      <c r="M941" s="217">
        <v>210</v>
      </c>
      <c r="N941" s="217">
        <v>210</v>
      </c>
      <c r="O941" s="215" t="s">
        <v>1468</v>
      </c>
      <c r="P941" s="379"/>
      <c r="Q941" s="379"/>
      <c r="R941" s="379"/>
      <c r="S941" s="379"/>
      <c r="T941" s="379"/>
      <c r="U941" s="379"/>
      <c r="V941" s="379"/>
      <c r="W941" s="379"/>
      <c r="X941" s="379"/>
      <c r="Y941" s="379"/>
      <c r="Z941" s="330"/>
      <c r="AA941" s="330"/>
      <c r="AB941" s="330"/>
      <c r="AC941" s="331"/>
    </row>
    <row r="942" spans="1:29" ht="17.25" hidden="1" customHeight="1">
      <c r="A942" s="333"/>
      <c r="B942" s="322"/>
      <c r="C942" s="322"/>
      <c r="D942" s="322"/>
      <c r="E942" s="328"/>
      <c r="F942" s="389"/>
      <c r="G942" s="396"/>
      <c r="H942" s="333"/>
      <c r="I942" s="329"/>
      <c r="J942" s="324"/>
      <c r="K942" s="215" t="s">
        <v>1546</v>
      </c>
      <c r="L942" s="216" t="s">
        <v>1547</v>
      </c>
      <c r="M942" s="217">
        <v>70</v>
      </c>
      <c r="N942" s="217">
        <v>70</v>
      </c>
      <c r="O942" s="215" t="s">
        <v>1542</v>
      </c>
      <c r="P942" s="379"/>
      <c r="Q942" s="379"/>
      <c r="R942" s="379"/>
      <c r="S942" s="379"/>
      <c r="T942" s="379"/>
      <c r="U942" s="379"/>
      <c r="V942" s="379"/>
      <c r="W942" s="379"/>
      <c r="X942" s="379"/>
      <c r="Y942" s="379"/>
      <c r="Z942" s="330"/>
      <c r="AA942" s="330"/>
      <c r="AB942" s="330"/>
      <c r="AC942" s="331"/>
    </row>
    <row r="943" spans="1:29" ht="17.25" hidden="1" customHeight="1">
      <c r="A943" s="333"/>
      <c r="B943" s="322"/>
      <c r="C943" s="322"/>
      <c r="D943" s="322"/>
      <c r="E943" s="328"/>
      <c r="F943" s="389"/>
      <c r="G943" s="396"/>
      <c r="H943" s="333"/>
      <c r="I943" s="329"/>
      <c r="J943" s="324"/>
      <c r="K943" s="215" t="s">
        <v>1549</v>
      </c>
      <c r="L943" s="216" t="s">
        <v>1488</v>
      </c>
      <c r="M943" s="217">
        <v>310</v>
      </c>
      <c r="N943" s="217">
        <v>310</v>
      </c>
      <c r="O943" s="215" t="s">
        <v>1542</v>
      </c>
      <c r="P943" s="379"/>
      <c r="Q943" s="379"/>
      <c r="R943" s="379"/>
      <c r="S943" s="379"/>
      <c r="T943" s="379"/>
      <c r="U943" s="379"/>
      <c r="V943" s="379"/>
      <c r="W943" s="379"/>
      <c r="X943" s="379"/>
      <c r="Y943" s="379"/>
      <c r="Z943" s="330"/>
      <c r="AA943" s="330"/>
      <c r="AB943" s="330"/>
      <c r="AC943" s="331"/>
    </row>
    <row r="944" spans="1:29" ht="17.25" hidden="1" customHeight="1">
      <c r="A944" s="333"/>
      <c r="B944" s="322"/>
      <c r="C944" s="322"/>
      <c r="D944" s="322"/>
      <c r="E944" s="328"/>
      <c r="F944" s="389"/>
      <c r="G944" s="396"/>
      <c r="H944" s="333"/>
      <c r="I944" s="329"/>
      <c r="J944" s="324"/>
      <c r="K944" s="215" t="s">
        <v>1548</v>
      </c>
      <c r="L944" s="216" t="s">
        <v>1465</v>
      </c>
      <c r="M944" s="217">
        <v>70</v>
      </c>
      <c r="N944" s="217">
        <v>70</v>
      </c>
      <c r="O944" s="215" t="s">
        <v>1542</v>
      </c>
      <c r="P944" s="379"/>
      <c r="Q944" s="379"/>
      <c r="R944" s="379"/>
      <c r="S944" s="379"/>
      <c r="T944" s="379"/>
      <c r="U944" s="379"/>
      <c r="V944" s="379"/>
      <c r="W944" s="379"/>
      <c r="X944" s="379"/>
      <c r="Y944" s="379"/>
      <c r="Z944" s="330"/>
      <c r="AA944" s="330"/>
      <c r="AB944" s="330"/>
      <c r="AC944" s="331"/>
    </row>
    <row r="945" spans="1:29" ht="17.25" hidden="1" customHeight="1">
      <c r="A945" s="333"/>
      <c r="B945" s="322"/>
      <c r="C945" s="322"/>
      <c r="D945" s="322"/>
      <c r="E945" s="328"/>
      <c r="F945" s="389"/>
      <c r="G945" s="396"/>
      <c r="H945" s="333"/>
      <c r="I945" s="329"/>
      <c r="J945" s="324"/>
      <c r="K945" s="215" t="s">
        <v>1390</v>
      </c>
      <c r="L945" s="216" t="s">
        <v>1147</v>
      </c>
      <c r="M945" s="217">
        <v>40</v>
      </c>
      <c r="N945" s="217">
        <v>40</v>
      </c>
      <c r="O945" s="215" t="s">
        <v>1388</v>
      </c>
      <c r="P945" s="379"/>
      <c r="Q945" s="379"/>
      <c r="R945" s="379"/>
      <c r="S945" s="379"/>
      <c r="T945" s="379"/>
      <c r="U945" s="379"/>
      <c r="V945" s="379"/>
      <c r="W945" s="379"/>
      <c r="X945" s="379"/>
      <c r="Y945" s="379"/>
      <c r="Z945" s="330"/>
      <c r="AA945" s="330"/>
      <c r="AB945" s="330"/>
      <c r="AC945" s="331"/>
    </row>
    <row r="946" spans="1:29" ht="17.25" hidden="1" customHeight="1">
      <c r="A946" s="333"/>
      <c r="B946" s="322"/>
      <c r="C946" s="322"/>
      <c r="D946" s="322"/>
      <c r="E946" s="328"/>
      <c r="F946" s="389"/>
      <c r="G946" s="396"/>
      <c r="H946" s="333"/>
      <c r="I946" s="329"/>
      <c r="J946" s="324"/>
      <c r="K946" s="215" t="s">
        <v>1399</v>
      </c>
      <c r="L946" s="216" t="s">
        <v>1359</v>
      </c>
      <c r="M946" s="217">
        <v>210</v>
      </c>
      <c r="N946" s="217">
        <v>210</v>
      </c>
      <c r="O946" s="215" t="s">
        <v>1388</v>
      </c>
      <c r="P946" s="379"/>
      <c r="Q946" s="379"/>
      <c r="R946" s="379"/>
      <c r="S946" s="379"/>
      <c r="T946" s="379"/>
      <c r="U946" s="379"/>
      <c r="V946" s="379"/>
      <c r="W946" s="379"/>
      <c r="X946" s="379"/>
      <c r="Y946" s="379"/>
      <c r="Z946" s="330"/>
      <c r="AA946" s="330"/>
      <c r="AB946" s="330"/>
      <c r="AC946" s="331"/>
    </row>
    <row r="947" spans="1:29" ht="17.25" hidden="1" customHeight="1">
      <c r="A947" s="333"/>
      <c r="B947" s="322"/>
      <c r="C947" s="322"/>
      <c r="D947" s="322"/>
      <c r="E947" s="328"/>
      <c r="F947" s="389"/>
      <c r="G947" s="396"/>
      <c r="H947" s="333"/>
      <c r="I947" s="329"/>
      <c r="J947" s="324"/>
      <c r="K947" s="215" t="s">
        <v>1384</v>
      </c>
      <c r="L947" s="216" t="s">
        <v>1237</v>
      </c>
      <c r="M947" s="217">
        <v>280</v>
      </c>
      <c r="N947" s="217">
        <v>280</v>
      </c>
      <c r="O947" s="215" t="s">
        <v>1353</v>
      </c>
      <c r="P947" s="379"/>
      <c r="Q947" s="379"/>
      <c r="R947" s="379"/>
      <c r="S947" s="379"/>
      <c r="T947" s="379"/>
      <c r="U947" s="379"/>
      <c r="V947" s="379"/>
      <c r="W947" s="379"/>
      <c r="X947" s="379"/>
      <c r="Y947" s="379"/>
      <c r="Z947" s="330"/>
      <c r="AA947" s="330"/>
      <c r="AB947" s="330"/>
      <c r="AC947" s="331"/>
    </row>
    <row r="948" spans="1:29" ht="17.25" hidden="1" customHeight="1">
      <c r="A948" s="333"/>
      <c r="B948" s="322"/>
      <c r="C948" s="322"/>
      <c r="D948" s="322"/>
      <c r="E948" s="328"/>
      <c r="F948" s="389"/>
      <c r="G948" s="396"/>
      <c r="H948" s="333"/>
      <c r="I948" s="329"/>
      <c r="J948" s="324"/>
      <c r="K948" s="215" t="s">
        <v>1181</v>
      </c>
      <c r="L948" s="216" t="s">
        <v>1175</v>
      </c>
      <c r="M948" s="217">
        <v>70</v>
      </c>
      <c r="N948" s="217">
        <v>70</v>
      </c>
      <c r="O948" s="215" t="s">
        <v>1180</v>
      </c>
      <c r="P948" s="379"/>
      <c r="Q948" s="379"/>
      <c r="R948" s="379"/>
      <c r="S948" s="379"/>
      <c r="T948" s="379"/>
      <c r="U948" s="379"/>
      <c r="V948" s="379"/>
      <c r="W948" s="379"/>
      <c r="X948" s="379"/>
      <c r="Y948" s="379"/>
      <c r="Z948" s="330"/>
      <c r="AA948" s="330"/>
      <c r="AB948" s="330"/>
      <c r="AC948" s="331"/>
    </row>
    <row r="949" spans="1:29" ht="17.25" hidden="1" customHeight="1">
      <c r="A949" s="333"/>
      <c r="B949" s="322"/>
      <c r="C949" s="322"/>
      <c r="D949" s="322"/>
      <c r="E949" s="328"/>
      <c r="F949" s="389"/>
      <c r="G949" s="396"/>
      <c r="H949" s="333"/>
      <c r="I949" s="329"/>
      <c r="J949" s="324" t="s">
        <v>289</v>
      </c>
      <c r="K949" s="215" t="s">
        <v>1567</v>
      </c>
      <c r="L949" s="216" t="s">
        <v>1523</v>
      </c>
      <c r="M949" s="217">
        <v>210</v>
      </c>
      <c r="N949" s="227">
        <v>210</v>
      </c>
      <c r="O949" s="215" t="s">
        <v>1564</v>
      </c>
      <c r="P949" s="379"/>
      <c r="Q949" s="379"/>
      <c r="R949" s="379"/>
      <c r="S949" s="379"/>
      <c r="T949" s="379"/>
      <c r="U949" s="379"/>
      <c r="V949" s="379"/>
      <c r="W949" s="379"/>
      <c r="X949" s="379"/>
      <c r="Y949" s="379"/>
      <c r="Z949" s="330"/>
      <c r="AA949" s="330"/>
      <c r="AB949" s="330"/>
      <c r="AC949" s="331"/>
    </row>
    <row r="950" spans="1:29" ht="17.25" hidden="1" customHeight="1">
      <c r="A950" s="333"/>
      <c r="B950" s="322"/>
      <c r="C950" s="322"/>
      <c r="D950" s="322"/>
      <c r="E950" s="328"/>
      <c r="F950" s="389"/>
      <c r="G950" s="396"/>
      <c r="H950" s="333"/>
      <c r="I950" s="329"/>
      <c r="J950" s="324"/>
      <c r="K950" s="215" t="s">
        <v>1568</v>
      </c>
      <c r="L950" s="216" t="s">
        <v>1523</v>
      </c>
      <c r="M950" s="217">
        <v>70</v>
      </c>
      <c r="N950" s="227">
        <v>70</v>
      </c>
      <c r="O950" s="215" t="s">
        <v>1564</v>
      </c>
      <c r="P950" s="379"/>
      <c r="Q950" s="379"/>
      <c r="R950" s="379"/>
      <c r="S950" s="379"/>
      <c r="T950" s="379"/>
      <c r="U950" s="379"/>
      <c r="V950" s="379"/>
      <c r="W950" s="379"/>
      <c r="X950" s="379"/>
      <c r="Y950" s="379"/>
      <c r="Z950" s="330"/>
      <c r="AA950" s="330"/>
      <c r="AB950" s="330"/>
      <c r="AC950" s="331"/>
    </row>
    <row r="951" spans="1:29" ht="17.25" hidden="1" customHeight="1">
      <c r="A951" s="333"/>
      <c r="B951" s="322"/>
      <c r="C951" s="322"/>
      <c r="D951" s="322"/>
      <c r="E951" s="328"/>
      <c r="F951" s="389"/>
      <c r="G951" s="396"/>
      <c r="H951" s="333"/>
      <c r="I951" s="329"/>
      <c r="J951" s="324"/>
      <c r="K951" s="215" t="s">
        <v>1620</v>
      </c>
      <c r="L951" s="216" t="s">
        <v>1587</v>
      </c>
      <c r="M951" s="217">
        <v>210</v>
      </c>
      <c r="N951" s="227">
        <v>210</v>
      </c>
      <c r="O951" s="215" t="s">
        <v>1587</v>
      </c>
      <c r="P951" s="379"/>
      <c r="Q951" s="379"/>
      <c r="R951" s="379"/>
      <c r="S951" s="379"/>
      <c r="T951" s="379"/>
      <c r="U951" s="379"/>
      <c r="V951" s="379"/>
      <c r="W951" s="379"/>
      <c r="X951" s="379"/>
      <c r="Y951" s="379"/>
      <c r="Z951" s="330"/>
      <c r="AA951" s="330"/>
      <c r="AB951" s="330"/>
      <c r="AC951" s="331"/>
    </row>
    <row r="952" spans="1:29" ht="17.25" hidden="1" customHeight="1">
      <c r="A952" s="333"/>
      <c r="B952" s="322"/>
      <c r="C952" s="322"/>
      <c r="D952" s="322"/>
      <c r="E952" s="328"/>
      <c r="F952" s="389"/>
      <c r="G952" s="396"/>
      <c r="H952" s="333"/>
      <c r="I952" s="329"/>
      <c r="J952" s="324"/>
      <c r="K952" s="215" t="s">
        <v>1621</v>
      </c>
      <c r="L952" s="216" t="s">
        <v>1566</v>
      </c>
      <c r="M952" s="217">
        <v>210</v>
      </c>
      <c r="N952" s="227">
        <v>210</v>
      </c>
      <c r="O952" s="215" t="s">
        <v>1609</v>
      </c>
      <c r="P952" s="379"/>
      <c r="Q952" s="379"/>
      <c r="R952" s="379"/>
      <c r="S952" s="379"/>
      <c r="T952" s="379"/>
      <c r="U952" s="379"/>
      <c r="V952" s="379"/>
      <c r="W952" s="379"/>
      <c r="X952" s="379"/>
      <c r="Y952" s="379"/>
      <c r="Z952" s="330"/>
      <c r="AA952" s="330"/>
      <c r="AB952" s="330"/>
      <c r="AC952" s="331"/>
    </row>
    <row r="953" spans="1:29" ht="17.25" hidden="1" customHeight="1">
      <c r="A953" s="333"/>
      <c r="B953" s="322"/>
      <c r="C953" s="322"/>
      <c r="D953" s="322"/>
      <c r="E953" s="328"/>
      <c r="F953" s="389"/>
      <c r="G953" s="396"/>
      <c r="H953" s="333"/>
      <c r="I953" s="329"/>
      <c r="J953" s="324"/>
      <c r="K953" s="215" t="s">
        <v>1622</v>
      </c>
      <c r="L953" s="216" t="s">
        <v>1542</v>
      </c>
      <c r="M953" s="217">
        <v>210</v>
      </c>
      <c r="N953" s="227">
        <v>210</v>
      </c>
      <c r="O953" s="215" t="s">
        <v>1609</v>
      </c>
      <c r="P953" s="379"/>
      <c r="Q953" s="379"/>
      <c r="R953" s="379"/>
      <c r="S953" s="379"/>
      <c r="T953" s="379"/>
      <c r="U953" s="379"/>
      <c r="V953" s="379"/>
      <c r="W953" s="379"/>
      <c r="X953" s="379"/>
      <c r="Y953" s="379"/>
      <c r="Z953" s="330"/>
      <c r="AA953" s="330"/>
      <c r="AB953" s="330"/>
      <c r="AC953" s="331"/>
    </row>
    <row r="954" spans="1:29" ht="17.25" hidden="1" customHeight="1">
      <c r="A954" s="333"/>
      <c r="B954" s="322"/>
      <c r="C954" s="322"/>
      <c r="D954" s="322"/>
      <c r="E954" s="328"/>
      <c r="F954" s="389"/>
      <c r="G954" s="396"/>
      <c r="H954" s="333"/>
      <c r="I954" s="329"/>
      <c r="J954" s="324"/>
      <c r="K954" s="215" t="s">
        <v>1623</v>
      </c>
      <c r="L954" s="216" t="s">
        <v>1581</v>
      </c>
      <c r="M954" s="217">
        <v>70</v>
      </c>
      <c r="N954" s="227">
        <v>70</v>
      </c>
      <c r="O954" s="215" t="s">
        <v>1609</v>
      </c>
      <c r="P954" s="379"/>
      <c r="Q954" s="379"/>
      <c r="R954" s="379"/>
      <c r="S954" s="379"/>
      <c r="T954" s="379"/>
      <c r="U954" s="379"/>
      <c r="V954" s="379"/>
      <c r="W954" s="379"/>
      <c r="X954" s="379"/>
      <c r="Y954" s="379"/>
      <c r="Z954" s="330"/>
      <c r="AA954" s="330"/>
      <c r="AB954" s="330"/>
      <c r="AC954" s="331"/>
    </row>
    <row r="955" spans="1:29" ht="17.25" hidden="1" customHeight="1">
      <c r="A955" s="333"/>
      <c r="B955" s="322"/>
      <c r="C955" s="322"/>
      <c r="D955" s="322"/>
      <c r="E955" s="328"/>
      <c r="F955" s="389"/>
      <c r="G955" s="396"/>
      <c r="H955" s="333"/>
      <c r="I955" s="329"/>
      <c r="J955" s="324"/>
      <c r="K955" s="215" t="s">
        <v>1624</v>
      </c>
      <c r="L955" s="216" t="s">
        <v>1625</v>
      </c>
      <c r="M955" s="217">
        <v>70</v>
      </c>
      <c r="N955" s="227">
        <v>70</v>
      </c>
      <c r="O955" s="215" t="s">
        <v>1609</v>
      </c>
      <c r="P955" s="379"/>
      <c r="Q955" s="379"/>
      <c r="R955" s="379"/>
      <c r="S955" s="379"/>
      <c r="T955" s="379"/>
      <c r="U955" s="379"/>
      <c r="V955" s="379"/>
      <c r="W955" s="379"/>
      <c r="X955" s="379"/>
      <c r="Y955" s="379"/>
      <c r="Z955" s="330"/>
      <c r="AA955" s="330"/>
      <c r="AB955" s="330"/>
      <c r="AC955" s="331"/>
    </row>
    <row r="956" spans="1:29" ht="17.25" hidden="1" customHeight="1">
      <c r="A956" s="333"/>
      <c r="B956" s="322"/>
      <c r="C956" s="322"/>
      <c r="D956" s="322"/>
      <c r="E956" s="328"/>
      <c r="F956" s="389"/>
      <c r="G956" s="396"/>
      <c r="H956" s="333"/>
      <c r="I956" s="329"/>
      <c r="J956" s="324"/>
      <c r="K956" s="215" t="s">
        <v>1626</v>
      </c>
      <c r="L956" s="216" t="s">
        <v>1524</v>
      </c>
      <c r="M956" s="217">
        <v>140</v>
      </c>
      <c r="N956" s="227">
        <v>140</v>
      </c>
      <c r="O956" s="215" t="s">
        <v>1609</v>
      </c>
      <c r="P956" s="379"/>
      <c r="Q956" s="379"/>
      <c r="R956" s="379"/>
      <c r="S956" s="379"/>
      <c r="T956" s="379"/>
      <c r="U956" s="379"/>
      <c r="V956" s="379"/>
      <c r="W956" s="379"/>
      <c r="X956" s="379"/>
      <c r="Y956" s="379"/>
      <c r="Z956" s="330"/>
      <c r="AA956" s="330"/>
      <c r="AB956" s="330"/>
      <c r="AC956" s="331"/>
    </row>
    <row r="957" spans="1:29" ht="4.5" hidden="1" customHeight="1">
      <c r="A957" s="333"/>
      <c r="B957" s="322"/>
      <c r="C957" s="322"/>
      <c r="D957" s="322"/>
      <c r="E957" s="328"/>
      <c r="F957" s="389"/>
      <c r="G957" s="396"/>
      <c r="H957" s="333"/>
      <c r="I957" s="329"/>
      <c r="J957" s="324"/>
      <c r="K957" s="215" t="s">
        <v>1667</v>
      </c>
      <c r="L957" s="216" t="s">
        <v>1633</v>
      </c>
      <c r="M957" s="217">
        <v>70</v>
      </c>
      <c r="N957" s="227">
        <v>70</v>
      </c>
      <c r="O957" s="215" t="s">
        <v>1663</v>
      </c>
      <c r="P957" s="379"/>
      <c r="Q957" s="379"/>
      <c r="R957" s="379"/>
      <c r="S957" s="379"/>
      <c r="T957" s="379"/>
      <c r="U957" s="379"/>
      <c r="V957" s="379"/>
      <c r="W957" s="379"/>
      <c r="X957" s="379"/>
      <c r="Y957" s="379"/>
      <c r="Z957" s="330"/>
      <c r="AA957" s="330"/>
      <c r="AB957" s="330"/>
      <c r="AC957" s="331"/>
    </row>
    <row r="958" spans="1:29" ht="17.25" hidden="1" customHeight="1">
      <c r="A958" s="333"/>
      <c r="B958" s="322"/>
      <c r="C958" s="322"/>
      <c r="D958" s="322"/>
      <c r="E958" s="328"/>
      <c r="F958" s="389"/>
      <c r="G958" s="396"/>
      <c r="H958" s="333"/>
      <c r="I958" s="329"/>
      <c r="J958" s="324"/>
      <c r="K958" s="215" t="s">
        <v>1668</v>
      </c>
      <c r="L958" s="216" t="s">
        <v>1635</v>
      </c>
      <c r="M958" s="217">
        <v>70</v>
      </c>
      <c r="N958" s="227">
        <v>70</v>
      </c>
      <c r="O958" s="215" t="s">
        <v>1663</v>
      </c>
      <c r="P958" s="379"/>
      <c r="Q958" s="379"/>
      <c r="R958" s="379"/>
      <c r="S958" s="379"/>
      <c r="T958" s="379"/>
      <c r="U958" s="379"/>
      <c r="V958" s="379"/>
      <c r="W958" s="379"/>
      <c r="X958" s="379"/>
      <c r="Y958" s="379"/>
      <c r="Z958" s="330"/>
      <c r="AA958" s="330"/>
      <c r="AB958" s="330"/>
      <c r="AC958" s="331"/>
    </row>
    <row r="959" spans="1:29" ht="17.25" hidden="1" customHeight="1">
      <c r="A959" s="333"/>
      <c r="B959" s="322"/>
      <c r="C959" s="322"/>
      <c r="D959" s="322"/>
      <c r="E959" s="328"/>
      <c r="F959" s="389"/>
      <c r="G959" s="396"/>
      <c r="H959" s="333"/>
      <c r="I959" s="329"/>
      <c r="J959" s="324"/>
      <c r="K959" s="215" t="s">
        <v>1669</v>
      </c>
      <c r="L959" s="216" t="s">
        <v>1670</v>
      </c>
      <c r="M959" s="217">
        <v>70</v>
      </c>
      <c r="N959" s="227">
        <v>70</v>
      </c>
      <c r="O959" s="215" t="s">
        <v>1671</v>
      </c>
      <c r="P959" s="379"/>
      <c r="Q959" s="379"/>
      <c r="R959" s="379"/>
      <c r="S959" s="379"/>
      <c r="T959" s="379"/>
      <c r="U959" s="379"/>
      <c r="V959" s="379"/>
      <c r="W959" s="379"/>
      <c r="X959" s="379"/>
      <c r="Y959" s="379"/>
      <c r="Z959" s="330"/>
      <c r="AA959" s="330"/>
      <c r="AB959" s="330"/>
      <c r="AC959" s="331"/>
    </row>
    <row r="960" spans="1:29" ht="17.25" hidden="1" customHeight="1">
      <c r="A960" s="333"/>
      <c r="B960" s="322"/>
      <c r="C960" s="322"/>
      <c r="D960" s="322"/>
      <c r="E960" s="328"/>
      <c r="F960" s="389"/>
      <c r="G960" s="396"/>
      <c r="H960" s="333"/>
      <c r="I960" s="329"/>
      <c r="J960" s="324"/>
      <c r="K960" s="215" t="s">
        <v>1809</v>
      </c>
      <c r="L960" s="216" t="s">
        <v>1776</v>
      </c>
      <c r="M960" s="217">
        <v>70</v>
      </c>
      <c r="N960" s="227">
        <v>70</v>
      </c>
      <c r="O960" s="215" t="s">
        <v>1808</v>
      </c>
      <c r="P960" s="379"/>
      <c r="Q960" s="379"/>
      <c r="R960" s="379"/>
      <c r="S960" s="379"/>
      <c r="T960" s="379"/>
      <c r="U960" s="379"/>
      <c r="V960" s="379"/>
      <c r="W960" s="379"/>
      <c r="X960" s="379"/>
      <c r="Y960" s="379"/>
      <c r="Z960" s="330"/>
      <c r="AA960" s="330"/>
      <c r="AB960" s="330"/>
      <c r="AC960" s="331"/>
    </row>
    <row r="961" spans="1:29" ht="17.25" hidden="1" customHeight="1">
      <c r="A961" s="333"/>
      <c r="B961" s="322"/>
      <c r="C961" s="322"/>
      <c r="D961" s="322"/>
      <c r="E961" s="328"/>
      <c r="F961" s="389"/>
      <c r="G961" s="396"/>
      <c r="H961" s="333"/>
      <c r="I961" s="329"/>
      <c r="J961" s="324"/>
      <c r="K961" s="215" t="s">
        <v>1810</v>
      </c>
      <c r="L961" s="216" t="s">
        <v>1811</v>
      </c>
      <c r="M961" s="217">
        <v>70</v>
      </c>
      <c r="N961" s="227">
        <v>70</v>
      </c>
      <c r="O961" s="215" t="s">
        <v>1808</v>
      </c>
      <c r="P961" s="379"/>
      <c r="Q961" s="379"/>
      <c r="R961" s="379"/>
      <c r="S961" s="379"/>
      <c r="T961" s="379"/>
      <c r="U961" s="379"/>
      <c r="V961" s="379"/>
      <c r="W961" s="379"/>
      <c r="X961" s="379"/>
      <c r="Y961" s="379"/>
      <c r="Z961" s="330"/>
      <c r="AA961" s="330"/>
      <c r="AB961" s="330"/>
      <c r="AC961" s="331"/>
    </row>
    <row r="962" spans="1:29" ht="17.25" hidden="1" customHeight="1">
      <c r="A962" s="333"/>
      <c r="B962" s="322"/>
      <c r="C962" s="322"/>
      <c r="D962" s="322"/>
      <c r="E962" s="328"/>
      <c r="F962" s="389"/>
      <c r="G962" s="396"/>
      <c r="H962" s="333"/>
      <c r="I962" s="329"/>
      <c r="J962" s="324"/>
      <c r="K962" s="215" t="s">
        <v>1812</v>
      </c>
      <c r="L962" s="216" t="s">
        <v>1733</v>
      </c>
      <c r="M962" s="217">
        <v>70</v>
      </c>
      <c r="N962" s="227">
        <v>70</v>
      </c>
      <c r="O962" s="215" t="s">
        <v>1804</v>
      </c>
      <c r="P962" s="379"/>
      <c r="Q962" s="379"/>
      <c r="R962" s="379"/>
      <c r="S962" s="379"/>
      <c r="T962" s="379"/>
      <c r="U962" s="379"/>
      <c r="V962" s="379"/>
      <c r="W962" s="379"/>
      <c r="X962" s="379"/>
      <c r="Y962" s="379"/>
      <c r="Z962" s="330"/>
      <c r="AA962" s="330"/>
      <c r="AB962" s="330"/>
      <c r="AC962" s="331"/>
    </row>
    <row r="963" spans="1:29" ht="17.25" hidden="1" customHeight="1">
      <c r="A963" s="333"/>
      <c r="B963" s="322"/>
      <c r="C963" s="322"/>
      <c r="D963" s="322"/>
      <c r="E963" s="328"/>
      <c r="F963" s="389"/>
      <c r="G963" s="396"/>
      <c r="H963" s="333"/>
      <c r="I963" s="329"/>
      <c r="J963" s="324"/>
      <c r="K963" s="215" t="s">
        <v>1813</v>
      </c>
      <c r="L963" s="216" t="s">
        <v>1814</v>
      </c>
      <c r="M963" s="217">
        <v>70</v>
      </c>
      <c r="N963" s="227">
        <v>70</v>
      </c>
      <c r="O963" s="215" t="s">
        <v>1804</v>
      </c>
      <c r="P963" s="379"/>
      <c r="Q963" s="379"/>
      <c r="R963" s="379"/>
      <c r="S963" s="379"/>
      <c r="T963" s="379"/>
      <c r="U963" s="379"/>
      <c r="V963" s="379"/>
      <c r="W963" s="379"/>
      <c r="X963" s="379"/>
      <c r="Y963" s="379"/>
      <c r="Z963" s="330"/>
      <c r="AA963" s="330"/>
      <c r="AB963" s="330"/>
      <c r="AC963" s="331"/>
    </row>
    <row r="964" spans="1:29" ht="17.25" hidden="1" customHeight="1">
      <c r="A964" s="333"/>
      <c r="B964" s="322"/>
      <c r="C964" s="322"/>
      <c r="D964" s="322"/>
      <c r="E964" s="328"/>
      <c r="F964" s="389"/>
      <c r="G964" s="396"/>
      <c r="H964" s="333"/>
      <c r="I964" s="329"/>
      <c r="J964" s="324"/>
      <c r="K964" s="215" t="s">
        <v>1815</v>
      </c>
      <c r="L964" s="216" t="s">
        <v>1733</v>
      </c>
      <c r="M964" s="217">
        <v>70</v>
      </c>
      <c r="N964" s="227">
        <v>70</v>
      </c>
      <c r="O964" s="215" t="s">
        <v>1804</v>
      </c>
      <c r="P964" s="379"/>
      <c r="Q964" s="379"/>
      <c r="R964" s="379"/>
      <c r="S964" s="379"/>
      <c r="T964" s="379"/>
      <c r="U964" s="379"/>
      <c r="V964" s="379"/>
      <c r="W964" s="379"/>
      <c r="X964" s="379"/>
      <c r="Y964" s="379"/>
      <c r="Z964" s="330"/>
      <c r="AA964" s="330"/>
      <c r="AB964" s="330"/>
      <c r="AC964" s="331"/>
    </row>
    <row r="965" spans="1:29" ht="17.25" hidden="1" customHeight="1">
      <c r="A965" s="333"/>
      <c r="B965" s="322"/>
      <c r="C965" s="322"/>
      <c r="D965" s="322"/>
      <c r="E965" s="328"/>
      <c r="F965" s="389"/>
      <c r="G965" s="396"/>
      <c r="H965" s="333"/>
      <c r="I965" s="329"/>
      <c r="J965" s="324"/>
      <c r="K965" s="215" t="s">
        <v>1816</v>
      </c>
      <c r="L965" s="216" t="s">
        <v>1773</v>
      </c>
      <c r="M965" s="217">
        <v>140</v>
      </c>
      <c r="N965" s="227">
        <v>140</v>
      </c>
      <c r="O965" s="215" t="s">
        <v>1805</v>
      </c>
      <c r="P965" s="379"/>
      <c r="Q965" s="379"/>
      <c r="R965" s="379"/>
      <c r="S965" s="379"/>
      <c r="T965" s="379"/>
      <c r="U965" s="379"/>
      <c r="V965" s="379"/>
      <c r="W965" s="379"/>
      <c r="X965" s="379"/>
      <c r="Y965" s="379"/>
      <c r="Z965" s="330"/>
      <c r="AA965" s="330"/>
      <c r="AB965" s="330"/>
      <c r="AC965" s="331"/>
    </row>
    <row r="966" spans="1:29" ht="17.25" hidden="1" customHeight="1">
      <c r="A966" s="333"/>
      <c r="B966" s="322"/>
      <c r="C966" s="322"/>
      <c r="D966" s="322"/>
      <c r="E966" s="328"/>
      <c r="F966" s="389"/>
      <c r="G966" s="396"/>
      <c r="H966" s="333"/>
      <c r="I966" s="329"/>
      <c r="J966" s="324"/>
      <c r="K966" s="215" t="s">
        <v>1817</v>
      </c>
      <c r="L966" s="216" t="s">
        <v>1685</v>
      </c>
      <c r="M966" s="217">
        <v>140</v>
      </c>
      <c r="N966" s="227">
        <v>140</v>
      </c>
      <c r="O966" s="215" t="s">
        <v>1805</v>
      </c>
      <c r="P966" s="379"/>
      <c r="Q966" s="379"/>
      <c r="R966" s="379"/>
      <c r="S966" s="379"/>
      <c r="T966" s="379"/>
      <c r="U966" s="379"/>
      <c r="V966" s="379"/>
      <c r="W966" s="379"/>
      <c r="X966" s="379"/>
      <c r="Y966" s="379"/>
      <c r="Z966" s="330"/>
      <c r="AA966" s="330"/>
      <c r="AB966" s="330"/>
      <c r="AC966" s="331"/>
    </row>
    <row r="967" spans="1:29" ht="17.25" hidden="1" customHeight="1">
      <c r="A967" s="333"/>
      <c r="B967" s="322"/>
      <c r="C967" s="322"/>
      <c r="D967" s="322"/>
      <c r="E967" s="328"/>
      <c r="F967" s="389"/>
      <c r="G967" s="396"/>
      <c r="H967" s="333"/>
      <c r="I967" s="329"/>
      <c r="J967" s="324"/>
      <c r="K967" s="215" t="s">
        <v>1818</v>
      </c>
      <c r="L967" s="216" t="s">
        <v>1685</v>
      </c>
      <c r="M967" s="217">
        <v>140</v>
      </c>
      <c r="N967" s="227">
        <v>140</v>
      </c>
      <c r="O967" s="215" t="s">
        <v>1805</v>
      </c>
      <c r="P967" s="379"/>
      <c r="Q967" s="379"/>
      <c r="R967" s="379"/>
      <c r="S967" s="379"/>
      <c r="T967" s="379"/>
      <c r="U967" s="379"/>
      <c r="V967" s="379"/>
      <c r="W967" s="379"/>
      <c r="X967" s="379"/>
      <c r="Y967" s="379"/>
      <c r="Z967" s="330"/>
      <c r="AA967" s="330"/>
      <c r="AB967" s="330"/>
      <c r="AC967" s="331"/>
    </row>
    <row r="968" spans="1:29" ht="17.25" hidden="1" customHeight="1">
      <c r="A968" s="333"/>
      <c r="B968" s="322"/>
      <c r="C968" s="322"/>
      <c r="D968" s="322"/>
      <c r="E968" s="328"/>
      <c r="F968" s="389"/>
      <c r="G968" s="396"/>
      <c r="H968" s="333"/>
      <c r="I968" s="329"/>
      <c r="J968" s="324"/>
      <c r="K968" s="215" t="s">
        <v>1877</v>
      </c>
      <c r="L968" s="216" t="s">
        <v>1878</v>
      </c>
      <c r="M968" s="217">
        <v>70</v>
      </c>
      <c r="N968" s="227">
        <v>70</v>
      </c>
      <c r="O968" s="215" t="s">
        <v>1869</v>
      </c>
      <c r="P968" s="379"/>
      <c r="Q968" s="379"/>
      <c r="R968" s="379"/>
      <c r="S968" s="379"/>
      <c r="T968" s="379"/>
      <c r="U968" s="379"/>
      <c r="V968" s="379"/>
      <c r="W968" s="379"/>
      <c r="X968" s="379"/>
      <c r="Y968" s="379"/>
      <c r="Z968" s="330"/>
      <c r="AA968" s="330"/>
      <c r="AB968" s="330"/>
      <c r="AC968" s="331"/>
    </row>
    <row r="969" spans="1:29" ht="17.25" hidden="1" customHeight="1">
      <c r="A969" s="333"/>
      <c r="B969" s="322"/>
      <c r="C969" s="322"/>
      <c r="D969" s="322"/>
      <c r="E969" s="328"/>
      <c r="F969" s="389"/>
      <c r="G969" s="396"/>
      <c r="H969" s="333"/>
      <c r="I969" s="329"/>
      <c r="J969" s="324"/>
      <c r="K969" s="215" t="s">
        <v>1879</v>
      </c>
      <c r="L969" s="216" t="s">
        <v>1849</v>
      </c>
      <c r="M969" s="217">
        <v>70</v>
      </c>
      <c r="N969" s="227">
        <v>70</v>
      </c>
      <c r="O969" s="215" t="s">
        <v>1869</v>
      </c>
      <c r="P969" s="379"/>
      <c r="Q969" s="379"/>
      <c r="R969" s="379"/>
      <c r="S969" s="379"/>
      <c r="T969" s="379"/>
      <c r="U969" s="379"/>
      <c r="V969" s="379"/>
      <c r="W969" s="379"/>
      <c r="X969" s="379"/>
      <c r="Y969" s="379"/>
      <c r="Z969" s="330"/>
      <c r="AA969" s="330"/>
      <c r="AB969" s="330"/>
      <c r="AC969" s="331"/>
    </row>
    <row r="970" spans="1:29" ht="17.25" hidden="1" customHeight="1">
      <c r="A970" s="333"/>
      <c r="B970" s="322"/>
      <c r="C970" s="322"/>
      <c r="D970" s="322"/>
      <c r="E970" s="328"/>
      <c r="F970" s="389"/>
      <c r="G970" s="396"/>
      <c r="H970" s="333"/>
      <c r="I970" s="329"/>
      <c r="J970" s="324"/>
      <c r="K970" s="215" t="s">
        <v>1927</v>
      </c>
      <c r="L970" s="216" t="s">
        <v>1904</v>
      </c>
      <c r="M970" s="217">
        <v>70</v>
      </c>
      <c r="N970" s="227">
        <v>70</v>
      </c>
      <c r="O970" s="215" t="s">
        <v>1917</v>
      </c>
      <c r="P970" s="379"/>
      <c r="Q970" s="379"/>
      <c r="R970" s="379"/>
      <c r="S970" s="379"/>
      <c r="T970" s="379"/>
      <c r="U970" s="379"/>
      <c r="V970" s="379"/>
      <c r="W970" s="379"/>
      <c r="X970" s="379"/>
      <c r="Y970" s="379"/>
      <c r="Z970" s="330"/>
      <c r="AA970" s="330"/>
      <c r="AB970" s="330"/>
      <c r="AC970" s="331"/>
    </row>
    <row r="971" spans="1:29" ht="17.25" hidden="1" customHeight="1">
      <c r="A971" s="333"/>
      <c r="B971" s="322"/>
      <c r="C971" s="322"/>
      <c r="D971" s="322"/>
      <c r="E971" s="328"/>
      <c r="F971" s="389"/>
      <c r="G971" s="396"/>
      <c r="H971" s="333"/>
      <c r="I971" s="329"/>
      <c r="J971" s="324"/>
      <c r="K971" s="215" t="s">
        <v>1928</v>
      </c>
      <c r="L971" s="216" t="s">
        <v>1904</v>
      </c>
      <c r="M971" s="217">
        <v>70</v>
      </c>
      <c r="N971" s="227">
        <v>70</v>
      </c>
      <c r="O971" s="215" t="s">
        <v>1917</v>
      </c>
      <c r="P971" s="379"/>
      <c r="Q971" s="379"/>
      <c r="R971" s="379"/>
      <c r="S971" s="379"/>
      <c r="T971" s="379"/>
      <c r="U971" s="379"/>
      <c r="V971" s="379"/>
      <c r="W971" s="379"/>
      <c r="X971" s="379"/>
      <c r="Y971" s="379"/>
      <c r="Z971" s="330"/>
      <c r="AA971" s="330"/>
      <c r="AB971" s="330"/>
      <c r="AC971" s="331"/>
    </row>
    <row r="972" spans="1:29" ht="17.25" hidden="1" customHeight="1">
      <c r="A972" s="333"/>
      <c r="B972" s="322"/>
      <c r="C972" s="322"/>
      <c r="D972" s="322"/>
      <c r="E972" s="328"/>
      <c r="F972" s="389"/>
      <c r="G972" s="396"/>
      <c r="H972" s="333"/>
      <c r="I972" s="329"/>
      <c r="J972" s="324"/>
      <c r="K972" s="215" t="s">
        <v>1965</v>
      </c>
      <c r="L972" s="216" t="s">
        <v>1905</v>
      </c>
      <c r="M972" s="217">
        <v>70</v>
      </c>
      <c r="N972" s="227">
        <v>70</v>
      </c>
      <c r="O972" s="215" t="s">
        <v>1958</v>
      </c>
      <c r="P972" s="379"/>
      <c r="Q972" s="379"/>
      <c r="R972" s="379"/>
      <c r="S972" s="379"/>
      <c r="T972" s="379"/>
      <c r="U972" s="379"/>
      <c r="V972" s="379"/>
      <c r="W972" s="379"/>
      <c r="X972" s="379"/>
      <c r="Y972" s="379"/>
      <c r="Z972" s="330"/>
      <c r="AA972" s="330"/>
      <c r="AB972" s="330"/>
      <c r="AC972" s="331"/>
    </row>
    <row r="973" spans="1:29" ht="17.25" hidden="1" customHeight="1">
      <c r="A973" s="333"/>
      <c r="B973" s="322"/>
      <c r="C973" s="322"/>
      <c r="D973" s="322"/>
      <c r="E973" s="328"/>
      <c r="F973" s="389"/>
      <c r="G973" s="396"/>
      <c r="H973" s="333"/>
      <c r="I973" s="329"/>
      <c r="J973" s="324"/>
      <c r="K973" s="215" t="s">
        <v>1966</v>
      </c>
      <c r="L973" s="216" t="s">
        <v>1963</v>
      </c>
      <c r="M973" s="217">
        <v>70</v>
      </c>
      <c r="N973" s="227">
        <v>70</v>
      </c>
      <c r="O973" s="215" t="s">
        <v>1956</v>
      </c>
      <c r="P973" s="379"/>
      <c r="Q973" s="379"/>
      <c r="R973" s="379"/>
      <c r="S973" s="379"/>
      <c r="T973" s="379"/>
      <c r="U973" s="379"/>
      <c r="V973" s="379"/>
      <c r="W973" s="379"/>
      <c r="X973" s="379"/>
      <c r="Y973" s="379"/>
      <c r="Z973" s="330"/>
      <c r="AA973" s="330"/>
      <c r="AB973" s="330"/>
      <c r="AC973" s="331"/>
    </row>
    <row r="974" spans="1:29" ht="17.25" hidden="1" customHeight="1">
      <c r="A974" s="333"/>
      <c r="B974" s="322"/>
      <c r="C974" s="322"/>
      <c r="D974" s="322"/>
      <c r="E974" s="328"/>
      <c r="F974" s="389"/>
      <c r="G974" s="396"/>
      <c r="H974" s="333"/>
      <c r="I974" s="329"/>
      <c r="J974" s="324"/>
      <c r="K974" s="215" t="s">
        <v>1978</v>
      </c>
      <c r="L974" s="216" t="s">
        <v>1950</v>
      </c>
      <c r="M974" s="217">
        <v>70</v>
      </c>
      <c r="N974" s="227">
        <v>70</v>
      </c>
      <c r="O974" s="215" t="s">
        <v>1958</v>
      </c>
      <c r="P974" s="379"/>
      <c r="Q974" s="379"/>
      <c r="R974" s="379"/>
      <c r="S974" s="379"/>
      <c r="T974" s="379"/>
      <c r="U974" s="379"/>
      <c r="V974" s="379"/>
      <c r="W974" s="379"/>
      <c r="X974" s="379"/>
      <c r="Y974" s="379"/>
      <c r="Z974" s="330"/>
      <c r="AA974" s="330"/>
      <c r="AB974" s="330"/>
      <c r="AC974" s="331"/>
    </row>
    <row r="975" spans="1:29" ht="17.25" hidden="1" customHeight="1">
      <c r="A975" s="333"/>
      <c r="B975" s="322"/>
      <c r="C975" s="322"/>
      <c r="D975" s="322"/>
      <c r="E975" s="328"/>
      <c r="F975" s="389"/>
      <c r="G975" s="396"/>
      <c r="H975" s="333"/>
      <c r="I975" s="329"/>
      <c r="J975" s="324"/>
      <c r="K975" s="215" t="s">
        <v>1979</v>
      </c>
      <c r="L975" s="216" t="s">
        <v>1956</v>
      </c>
      <c r="M975" s="217">
        <v>70</v>
      </c>
      <c r="N975" s="227">
        <v>70</v>
      </c>
      <c r="O975" s="215" t="s">
        <v>1980</v>
      </c>
      <c r="P975" s="379"/>
      <c r="Q975" s="379"/>
      <c r="R975" s="379"/>
      <c r="S975" s="379"/>
      <c r="T975" s="379"/>
      <c r="U975" s="379"/>
      <c r="V975" s="379"/>
      <c r="W975" s="379"/>
      <c r="X975" s="379"/>
      <c r="Y975" s="379"/>
      <c r="Z975" s="330"/>
      <c r="AA975" s="330"/>
      <c r="AB975" s="330"/>
      <c r="AC975" s="331"/>
    </row>
    <row r="976" spans="1:29" ht="17.25" hidden="1" customHeight="1">
      <c r="A976" s="333"/>
      <c r="B976" s="322"/>
      <c r="C976" s="322"/>
      <c r="D976" s="322"/>
      <c r="E976" s="328"/>
      <c r="F976" s="389"/>
      <c r="G976" s="396"/>
      <c r="H976" s="333"/>
      <c r="I976" s="329"/>
      <c r="J976" s="324"/>
      <c r="K976" s="215" t="s">
        <v>1981</v>
      </c>
      <c r="L976" s="216" t="s">
        <v>1945</v>
      </c>
      <c r="M976" s="217">
        <v>280</v>
      </c>
      <c r="N976" s="227">
        <v>280</v>
      </c>
      <c r="O976" s="215" t="s">
        <v>1980</v>
      </c>
      <c r="P976" s="379"/>
      <c r="Q976" s="379"/>
      <c r="R976" s="379"/>
      <c r="S976" s="379"/>
      <c r="T976" s="379"/>
      <c r="U976" s="379"/>
      <c r="V976" s="379"/>
      <c r="W976" s="379"/>
      <c r="X976" s="379"/>
      <c r="Y976" s="379"/>
      <c r="Z976" s="330"/>
      <c r="AA976" s="330"/>
      <c r="AB976" s="330"/>
      <c r="AC976" s="331"/>
    </row>
    <row r="977" spans="1:29" ht="17.25" hidden="1" customHeight="1">
      <c r="A977" s="333"/>
      <c r="B977" s="322"/>
      <c r="C977" s="322"/>
      <c r="D977" s="322"/>
      <c r="E977" s="328"/>
      <c r="F977" s="389"/>
      <c r="G977" s="396"/>
      <c r="H977" s="333"/>
      <c r="I977" s="329"/>
      <c r="J977" s="324"/>
      <c r="K977" s="215" t="s">
        <v>1982</v>
      </c>
      <c r="L977" s="216" t="s">
        <v>1945</v>
      </c>
      <c r="M977" s="217">
        <v>70</v>
      </c>
      <c r="N977" s="227">
        <v>70</v>
      </c>
      <c r="O977" s="215" t="s">
        <v>1980</v>
      </c>
      <c r="P977" s="379"/>
      <c r="Q977" s="379"/>
      <c r="R977" s="379"/>
      <c r="S977" s="379"/>
      <c r="T977" s="379"/>
      <c r="U977" s="379"/>
      <c r="V977" s="379"/>
      <c r="W977" s="379"/>
      <c r="X977" s="379"/>
      <c r="Y977" s="379"/>
      <c r="Z977" s="330"/>
      <c r="AA977" s="330"/>
      <c r="AB977" s="330"/>
      <c r="AC977" s="331"/>
    </row>
    <row r="978" spans="1:29" ht="17.25" hidden="1" customHeight="1">
      <c r="A978" s="333"/>
      <c r="B978" s="322"/>
      <c r="C978" s="322"/>
      <c r="D978" s="322"/>
      <c r="E978" s="328"/>
      <c r="F978" s="389"/>
      <c r="G978" s="396"/>
      <c r="H978" s="333"/>
      <c r="I978" s="329"/>
      <c r="J978" s="324"/>
      <c r="K978" s="215" t="s">
        <v>1983</v>
      </c>
      <c r="L978" s="216" t="s">
        <v>1915</v>
      </c>
      <c r="M978" s="217">
        <v>70</v>
      </c>
      <c r="N978" s="227">
        <v>70</v>
      </c>
      <c r="O978" s="215" t="s">
        <v>1984</v>
      </c>
      <c r="P978" s="379"/>
      <c r="Q978" s="379"/>
      <c r="R978" s="379"/>
      <c r="S978" s="379"/>
      <c r="T978" s="379"/>
      <c r="U978" s="379"/>
      <c r="V978" s="379"/>
      <c r="W978" s="379"/>
      <c r="X978" s="379"/>
      <c r="Y978" s="379"/>
      <c r="Z978" s="330"/>
      <c r="AA978" s="330"/>
      <c r="AB978" s="330"/>
      <c r="AC978" s="331"/>
    </row>
    <row r="979" spans="1:29" ht="17.25" hidden="1" customHeight="1">
      <c r="A979" s="333"/>
      <c r="B979" s="322"/>
      <c r="C979" s="322"/>
      <c r="D979" s="322"/>
      <c r="E979" s="328"/>
      <c r="F979" s="389"/>
      <c r="G979" s="396"/>
      <c r="H979" s="333"/>
      <c r="I979" s="329"/>
      <c r="J979" s="324"/>
      <c r="K979" s="215" t="s">
        <v>2053</v>
      </c>
      <c r="L979" s="216" t="s">
        <v>2054</v>
      </c>
      <c r="M979" s="217">
        <v>70</v>
      </c>
      <c r="N979" s="217">
        <v>70</v>
      </c>
      <c r="O979" s="215" t="s">
        <v>2055</v>
      </c>
      <c r="P979" s="379"/>
      <c r="Q979" s="379"/>
      <c r="R979" s="379"/>
      <c r="S979" s="379"/>
      <c r="T979" s="379"/>
      <c r="U979" s="379"/>
      <c r="V979" s="379"/>
      <c r="W979" s="379"/>
      <c r="X979" s="379"/>
      <c r="Y979" s="379"/>
      <c r="Z979" s="330"/>
      <c r="AA979" s="330"/>
      <c r="AB979" s="330"/>
      <c r="AC979" s="331"/>
    </row>
    <row r="980" spans="1:29" ht="17.25" hidden="1" customHeight="1">
      <c r="A980" s="333"/>
      <c r="B980" s="322"/>
      <c r="C980" s="322"/>
      <c r="D980" s="322"/>
      <c r="E980" s="328"/>
      <c r="F980" s="389"/>
      <c r="G980" s="396"/>
      <c r="H980" s="333"/>
      <c r="I980" s="329"/>
      <c r="J980" s="324" t="s">
        <v>370</v>
      </c>
      <c r="K980" s="215"/>
      <c r="L980" s="216"/>
      <c r="M980" s="217"/>
      <c r="N980" s="227"/>
      <c r="O980" s="215"/>
      <c r="P980" s="379"/>
      <c r="Q980" s="379"/>
      <c r="R980" s="379"/>
      <c r="S980" s="379"/>
      <c r="T980" s="379"/>
      <c r="U980" s="379"/>
      <c r="V980" s="379"/>
      <c r="W980" s="379"/>
      <c r="X980" s="379"/>
      <c r="Y980" s="379"/>
      <c r="Z980" s="330"/>
      <c r="AA980" s="330"/>
      <c r="AB980" s="330"/>
      <c r="AC980" s="331"/>
    </row>
    <row r="981" spans="1:29" ht="17.25" hidden="1" customHeight="1">
      <c r="A981" s="333"/>
      <c r="B981" s="323"/>
      <c r="C981" s="323"/>
      <c r="D981" s="323"/>
      <c r="E981" s="328"/>
      <c r="F981" s="389"/>
      <c r="G981" s="396"/>
      <c r="H981" s="333"/>
      <c r="I981" s="329"/>
      <c r="J981" s="324"/>
      <c r="K981" s="215"/>
      <c r="L981" s="215"/>
      <c r="M981" s="227"/>
      <c r="N981" s="227"/>
      <c r="O981" s="215"/>
      <c r="P981" s="379"/>
      <c r="Q981" s="379"/>
      <c r="R981" s="379"/>
      <c r="S981" s="379"/>
      <c r="T981" s="379"/>
      <c r="U981" s="379"/>
      <c r="V981" s="379"/>
      <c r="W981" s="379"/>
      <c r="X981" s="379"/>
      <c r="Y981" s="379"/>
      <c r="Z981" s="330"/>
      <c r="AA981" s="330"/>
      <c r="AB981" s="330"/>
      <c r="AC981" s="331"/>
    </row>
    <row r="982" spans="1:29" ht="17.25" customHeight="1">
      <c r="A982" s="333">
        <v>33100000</v>
      </c>
      <c r="B982" s="321" t="s">
        <v>908</v>
      </c>
      <c r="C982" s="321" t="s">
        <v>448</v>
      </c>
      <c r="D982" s="321" t="s">
        <v>909</v>
      </c>
      <c r="E982" s="328" t="s">
        <v>450</v>
      </c>
      <c r="F982" s="389" t="s">
        <v>584</v>
      </c>
      <c r="G982" s="396">
        <v>1149</v>
      </c>
      <c r="H982" s="333" t="s">
        <v>910</v>
      </c>
      <c r="I982" s="329" t="s">
        <v>603</v>
      </c>
      <c r="J982" s="324" t="s">
        <v>281</v>
      </c>
      <c r="K982" s="215" t="s">
        <v>968</v>
      </c>
      <c r="L982" s="216" t="s">
        <v>584</v>
      </c>
      <c r="M982" s="217">
        <v>1149</v>
      </c>
      <c r="N982" s="227">
        <v>1149</v>
      </c>
      <c r="O982" s="215" t="s">
        <v>588</v>
      </c>
      <c r="P982" s="379">
        <f>SUM(M982:M983)</f>
        <v>1149</v>
      </c>
      <c r="Q982" s="379">
        <f>SUM(N982:N983)</f>
        <v>1149</v>
      </c>
      <c r="R982" s="379">
        <f>SUM(M984:M985)</f>
        <v>0</v>
      </c>
      <c r="S982" s="379">
        <f>SUM(N984:N985)</f>
        <v>0</v>
      </c>
      <c r="T982" s="379">
        <f>SUM(M986:M988)</f>
        <v>0</v>
      </c>
      <c r="U982" s="379">
        <f>SUM(N986:N988)</f>
        <v>0</v>
      </c>
      <c r="V982" s="379">
        <f>SUM(M989:M990)</f>
        <v>0</v>
      </c>
      <c r="W982" s="379">
        <f>SUM(N989:N990)</f>
        <v>0</v>
      </c>
      <c r="X982" s="379">
        <f>P982+R982+T982+V982</f>
        <v>1149</v>
      </c>
      <c r="Y982" s="379">
        <f>Q982+S982+U982+W982</f>
        <v>1149</v>
      </c>
      <c r="Z982" s="330">
        <f>G982-X982</f>
        <v>0</v>
      </c>
      <c r="AA982" s="330">
        <f>G982-Y982</f>
        <v>0</v>
      </c>
      <c r="AB982" s="330">
        <f>X982*100/G982</f>
        <v>100</v>
      </c>
      <c r="AC982" s="331"/>
    </row>
    <row r="983" spans="1:29" ht="17.25" customHeight="1">
      <c r="A983" s="333"/>
      <c r="B983" s="322"/>
      <c r="C983" s="322"/>
      <c r="D983" s="322"/>
      <c r="E983" s="328"/>
      <c r="F983" s="389"/>
      <c r="G983" s="396"/>
      <c r="H983" s="333"/>
      <c r="I983" s="329"/>
      <c r="J983" s="324"/>
      <c r="K983" s="215"/>
      <c r="L983" s="216"/>
      <c r="M983" s="217"/>
      <c r="N983" s="217"/>
      <c r="O983" s="216"/>
      <c r="P983" s="379"/>
      <c r="Q983" s="379"/>
      <c r="R983" s="379"/>
      <c r="S983" s="379"/>
      <c r="T983" s="379"/>
      <c r="U983" s="379"/>
      <c r="V983" s="379"/>
      <c r="W983" s="379"/>
      <c r="X983" s="379"/>
      <c r="Y983" s="379"/>
      <c r="Z983" s="330"/>
      <c r="AA983" s="330"/>
      <c r="AB983" s="330"/>
      <c r="AC983" s="331"/>
    </row>
    <row r="984" spans="1:29" ht="17.25" customHeight="1">
      <c r="A984" s="333"/>
      <c r="B984" s="322"/>
      <c r="C984" s="322"/>
      <c r="D984" s="322"/>
      <c r="E984" s="328"/>
      <c r="F984" s="389"/>
      <c r="G984" s="396"/>
      <c r="H984" s="333"/>
      <c r="I984" s="329"/>
      <c r="J984" s="324" t="s">
        <v>369</v>
      </c>
      <c r="K984" s="215"/>
      <c r="L984" s="216"/>
      <c r="M984" s="217"/>
      <c r="N984" s="217"/>
      <c r="O984" s="215"/>
      <c r="P984" s="379"/>
      <c r="Q984" s="379"/>
      <c r="R984" s="379"/>
      <c r="S984" s="379"/>
      <c r="T984" s="379"/>
      <c r="U984" s="379"/>
      <c r="V984" s="379"/>
      <c r="W984" s="379"/>
      <c r="X984" s="379"/>
      <c r="Y984" s="379"/>
      <c r="Z984" s="330"/>
      <c r="AA984" s="330"/>
      <c r="AB984" s="330"/>
      <c r="AC984" s="331"/>
    </row>
    <row r="985" spans="1:29" ht="17.25" customHeight="1">
      <c r="A985" s="333"/>
      <c r="B985" s="322"/>
      <c r="C985" s="322"/>
      <c r="D985" s="322"/>
      <c r="E985" s="328"/>
      <c r="F985" s="389"/>
      <c r="G985" s="396"/>
      <c r="H985" s="333"/>
      <c r="I985" s="329"/>
      <c r="J985" s="324"/>
      <c r="K985" s="215"/>
      <c r="L985" s="216"/>
      <c r="M985" s="217"/>
      <c r="N985" s="217"/>
      <c r="O985" s="215"/>
      <c r="P985" s="379"/>
      <c r="Q985" s="379"/>
      <c r="R985" s="379"/>
      <c r="S985" s="379"/>
      <c r="T985" s="379"/>
      <c r="U985" s="379"/>
      <c r="V985" s="379"/>
      <c r="W985" s="379"/>
      <c r="X985" s="379"/>
      <c r="Y985" s="379"/>
      <c r="Z985" s="330"/>
      <c r="AA985" s="330"/>
      <c r="AB985" s="330"/>
      <c r="AC985" s="331"/>
    </row>
    <row r="986" spans="1:29" ht="17.25" customHeight="1">
      <c r="A986" s="333"/>
      <c r="B986" s="322"/>
      <c r="C986" s="322"/>
      <c r="D986" s="322"/>
      <c r="E986" s="328"/>
      <c r="F986" s="389"/>
      <c r="G986" s="396"/>
      <c r="H986" s="333"/>
      <c r="I986" s="329"/>
      <c r="J986" s="324" t="s">
        <v>289</v>
      </c>
      <c r="K986" s="215"/>
      <c r="L986" s="216"/>
      <c r="M986" s="217"/>
      <c r="N986" s="227"/>
      <c r="O986" s="215"/>
      <c r="P986" s="379"/>
      <c r="Q986" s="379"/>
      <c r="R986" s="379"/>
      <c r="S986" s="379"/>
      <c r="T986" s="379"/>
      <c r="U986" s="379"/>
      <c r="V986" s="379"/>
      <c r="W986" s="379"/>
      <c r="X986" s="379"/>
      <c r="Y986" s="379"/>
      <c r="Z986" s="330"/>
      <c r="AA986" s="330"/>
      <c r="AB986" s="330"/>
      <c r="AC986" s="331"/>
    </row>
    <row r="987" spans="1:29" ht="17.25" customHeight="1">
      <c r="A987" s="333"/>
      <c r="B987" s="322"/>
      <c r="C987" s="322"/>
      <c r="D987" s="322"/>
      <c r="E987" s="328"/>
      <c r="F987" s="389"/>
      <c r="G987" s="396"/>
      <c r="H987" s="333"/>
      <c r="I987" s="329"/>
      <c r="J987" s="324"/>
      <c r="K987" s="215"/>
      <c r="L987" s="216"/>
      <c r="M987" s="217"/>
      <c r="N987" s="227"/>
      <c r="O987" s="215"/>
      <c r="P987" s="379"/>
      <c r="Q987" s="379"/>
      <c r="R987" s="379"/>
      <c r="S987" s="379"/>
      <c r="T987" s="379"/>
      <c r="U987" s="379"/>
      <c r="V987" s="379"/>
      <c r="W987" s="379"/>
      <c r="X987" s="379"/>
      <c r="Y987" s="379"/>
      <c r="Z987" s="330"/>
      <c r="AA987" s="330"/>
      <c r="AB987" s="330"/>
      <c r="AC987" s="331"/>
    </row>
    <row r="988" spans="1:29" ht="17.25" customHeight="1">
      <c r="A988" s="333"/>
      <c r="B988" s="322"/>
      <c r="C988" s="322"/>
      <c r="D988" s="322"/>
      <c r="E988" s="328"/>
      <c r="F988" s="389"/>
      <c r="G988" s="396"/>
      <c r="H988" s="333"/>
      <c r="I988" s="329"/>
      <c r="J988" s="324"/>
      <c r="K988" s="215"/>
      <c r="L988" s="216"/>
      <c r="M988" s="217"/>
      <c r="N988" s="217"/>
      <c r="O988" s="215"/>
      <c r="P988" s="379"/>
      <c r="Q988" s="379"/>
      <c r="R988" s="379"/>
      <c r="S988" s="379"/>
      <c r="T988" s="379"/>
      <c r="U988" s="379"/>
      <c r="V988" s="379"/>
      <c r="W988" s="379"/>
      <c r="X988" s="379"/>
      <c r="Y988" s="379"/>
      <c r="Z988" s="330"/>
      <c r="AA988" s="330"/>
      <c r="AB988" s="330"/>
      <c r="AC988" s="331"/>
    </row>
    <row r="989" spans="1:29" ht="17.25" customHeight="1">
      <c r="A989" s="333"/>
      <c r="B989" s="322"/>
      <c r="C989" s="322"/>
      <c r="D989" s="322"/>
      <c r="E989" s="328"/>
      <c r="F989" s="389"/>
      <c r="G989" s="396"/>
      <c r="H989" s="333"/>
      <c r="I989" s="329"/>
      <c r="J989" s="324" t="s">
        <v>370</v>
      </c>
      <c r="K989" s="215"/>
      <c r="L989" s="216"/>
      <c r="M989" s="217"/>
      <c r="N989" s="227"/>
      <c r="O989" s="215"/>
      <c r="P989" s="379"/>
      <c r="Q989" s="379"/>
      <c r="R989" s="379"/>
      <c r="S989" s="379"/>
      <c r="T989" s="379"/>
      <c r="U989" s="379"/>
      <c r="V989" s="379"/>
      <c r="W989" s="379"/>
      <c r="X989" s="379"/>
      <c r="Y989" s="379"/>
      <c r="Z989" s="330"/>
      <c r="AA989" s="330"/>
      <c r="AB989" s="330"/>
      <c r="AC989" s="331"/>
    </row>
    <row r="990" spans="1:29" ht="17.25" customHeight="1">
      <c r="A990" s="333"/>
      <c r="B990" s="323"/>
      <c r="C990" s="323"/>
      <c r="D990" s="323"/>
      <c r="E990" s="328"/>
      <c r="F990" s="389"/>
      <c r="G990" s="396"/>
      <c r="H990" s="333"/>
      <c r="I990" s="329"/>
      <c r="J990" s="324"/>
      <c r="K990" s="215"/>
      <c r="L990" s="215"/>
      <c r="M990" s="227"/>
      <c r="N990" s="227"/>
      <c r="O990" s="215"/>
      <c r="P990" s="379"/>
      <c r="Q990" s="379"/>
      <c r="R990" s="379"/>
      <c r="S990" s="379"/>
      <c r="T990" s="379"/>
      <c r="U990" s="379"/>
      <c r="V990" s="379"/>
      <c r="W990" s="379"/>
      <c r="X990" s="379"/>
      <c r="Y990" s="379"/>
      <c r="Z990" s="330"/>
      <c r="AA990" s="330"/>
      <c r="AB990" s="330"/>
      <c r="AC990" s="331"/>
    </row>
    <row r="991" spans="1:29" ht="17.25" customHeight="1">
      <c r="A991" s="333">
        <v>33600000</v>
      </c>
      <c r="B991" s="321" t="s">
        <v>911</v>
      </c>
      <c r="C991" s="321" t="s">
        <v>448</v>
      </c>
      <c r="D991" s="321" t="s">
        <v>912</v>
      </c>
      <c r="E991" s="328" t="s">
        <v>449</v>
      </c>
      <c r="F991" s="389" t="s">
        <v>585</v>
      </c>
      <c r="G991" s="396">
        <v>34424</v>
      </c>
      <c r="H991" s="333" t="s">
        <v>542</v>
      </c>
      <c r="I991" s="329" t="s">
        <v>493</v>
      </c>
      <c r="J991" s="324" t="s">
        <v>281</v>
      </c>
      <c r="K991" s="215" t="s">
        <v>969</v>
      </c>
      <c r="L991" s="216" t="s">
        <v>653</v>
      </c>
      <c r="M991" s="217">
        <v>4633</v>
      </c>
      <c r="N991" s="217">
        <v>4633</v>
      </c>
      <c r="O991" s="215" t="s">
        <v>603</v>
      </c>
      <c r="P991" s="379">
        <f>SUM(M991:M992)</f>
        <v>6642</v>
      </c>
      <c r="Q991" s="379">
        <f>SUM(N991:N992)</f>
        <v>6642</v>
      </c>
      <c r="R991" s="379">
        <f>SUM(M993:M996)</f>
        <v>7946</v>
      </c>
      <c r="S991" s="379">
        <f>SUM(N993:N996)</f>
        <v>7946</v>
      </c>
      <c r="T991" s="379">
        <f>SUM(M997:M1003)</f>
        <v>10684</v>
      </c>
      <c r="U991" s="379">
        <f>SUM(N997:N1003)</f>
        <v>10684</v>
      </c>
      <c r="V991" s="379">
        <f>SUM(M1004:M1006)</f>
        <v>0</v>
      </c>
      <c r="W991" s="379">
        <f>SUM(N1004:N1006)</f>
        <v>0</v>
      </c>
      <c r="X991" s="379">
        <f>P991+R991+T991+V991</f>
        <v>25272</v>
      </c>
      <c r="Y991" s="379">
        <f>Q991+S991+U991+W991</f>
        <v>25272</v>
      </c>
      <c r="Z991" s="330">
        <f>G991-X991</f>
        <v>9152</v>
      </c>
      <c r="AA991" s="330">
        <f>G991-Y991</f>
        <v>9152</v>
      </c>
      <c r="AB991" s="330">
        <f>X991*100/G991</f>
        <v>73.413897280966765</v>
      </c>
      <c r="AC991" s="331"/>
    </row>
    <row r="992" spans="1:29" ht="17.25" customHeight="1">
      <c r="A992" s="333"/>
      <c r="B992" s="322"/>
      <c r="C992" s="322"/>
      <c r="D992" s="322"/>
      <c r="E992" s="328"/>
      <c r="F992" s="389"/>
      <c r="G992" s="396"/>
      <c r="H992" s="333"/>
      <c r="I992" s="329"/>
      <c r="J992" s="324"/>
      <c r="K992" s="215" t="s">
        <v>976</v>
      </c>
      <c r="L992" s="216" t="s">
        <v>729</v>
      </c>
      <c r="M992" s="217">
        <v>2009</v>
      </c>
      <c r="N992" s="217">
        <v>2009</v>
      </c>
      <c r="O992" s="215" t="s">
        <v>730</v>
      </c>
      <c r="P992" s="379"/>
      <c r="Q992" s="379"/>
      <c r="R992" s="379"/>
      <c r="S992" s="379"/>
      <c r="T992" s="379"/>
      <c r="U992" s="379"/>
      <c r="V992" s="379"/>
      <c r="W992" s="379"/>
      <c r="X992" s="379"/>
      <c r="Y992" s="379"/>
      <c r="Z992" s="330"/>
      <c r="AA992" s="330"/>
      <c r="AB992" s="330"/>
      <c r="AC992" s="331"/>
    </row>
    <row r="993" spans="1:29" ht="17.25" customHeight="1">
      <c r="A993" s="333"/>
      <c r="B993" s="322"/>
      <c r="C993" s="322"/>
      <c r="D993" s="322"/>
      <c r="E993" s="328"/>
      <c r="F993" s="389"/>
      <c r="G993" s="396"/>
      <c r="H993" s="333"/>
      <c r="I993" s="329"/>
      <c r="J993" s="324" t="s">
        <v>369</v>
      </c>
      <c r="K993" s="215" t="s">
        <v>1292</v>
      </c>
      <c r="L993" s="216" t="s">
        <v>1252</v>
      </c>
      <c r="M993" s="217">
        <v>2624</v>
      </c>
      <c r="N993" s="217">
        <v>2624</v>
      </c>
      <c r="O993" s="215" t="s">
        <v>1250</v>
      </c>
      <c r="P993" s="379"/>
      <c r="Q993" s="379"/>
      <c r="R993" s="379"/>
      <c r="S993" s="379"/>
      <c r="T993" s="379"/>
      <c r="U993" s="379"/>
      <c r="V993" s="379"/>
      <c r="W993" s="379"/>
      <c r="X993" s="379"/>
      <c r="Y993" s="379"/>
      <c r="Z993" s="330"/>
      <c r="AA993" s="330"/>
      <c r="AB993" s="330"/>
      <c r="AC993" s="331"/>
    </row>
    <row r="994" spans="1:29" ht="17.25" customHeight="1">
      <c r="A994" s="333"/>
      <c r="B994" s="322"/>
      <c r="C994" s="322"/>
      <c r="D994" s="322"/>
      <c r="E994" s="328"/>
      <c r="F994" s="389"/>
      <c r="G994" s="396"/>
      <c r="H994" s="333"/>
      <c r="I994" s="329"/>
      <c r="J994" s="324"/>
      <c r="K994" s="215" t="s">
        <v>1395</v>
      </c>
      <c r="L994" s="216" t="s">
        <v>1357</v>
      </c>
      <c r="M994" s="217">
        <v>2624</v>
      </c>
      <c r="N994" s="217">
        <v>2624</v>
      </c>
      <c r="O994" s="215" t="s">
        <v>1388</v>
      </c>
      <c r="P994" s="379"/>
      <c r="Q994" s="379"/>
      <c r="R994" s="379"/>
      <c r="S994" s="379"/>
      <c r="T994" s="379"/>
      <c r="U994" s="379"/>
      <c r="V994" s="379"/>
      <c r="W994" s="379"/>
      <c r="X994" s="379"/>
      <c r="Y994" s="379"/>
      <c r="Z994" s="330"/>
      <c r="AA994" s="330"/>
      <c r="AB994" s="330"/>
      <c r="AC994" s="331"/>
    </row>
    <row r="995" spans="1:29" ht="17.25" customHeight="1">
      <c r="A995" s="333"/>
      <c r="B995" s="322"/>
      <c r="C995" s="322"/>
      <c r="D995" s="322"/>
      <c r="E995" s="328"/>
      <c r="F995" s="389"/>
      <c r="G995" s="396"/>
      <c r="H995" s="333"/>
      <c r="I995" s="329"/>
      <c r="J995" s="324"/>
      <c r="K995" s="215" t="s">
        <v>1080</v>
      </c>
      <c r="L995" s="216" t="s">
        <v>1081</v>
      </c>
      <c r="M995" s="217">
        <v>2624</v>
      </c>
      <c r="N995" s="217">
        <v>2624</v>
      </c>
      <c r="O995" s="215" t="s">
        <v>1073</v>
      </c>
      <c r="P995" s="379"/>
      <c r="Q995" s="379"/>
      <c r="R995" s="379"/>
      <c r="S995" s="379"/>
      <c r="T995" s="379"/>
      <c r="U995" s="379"/>
      <c r="V995" s="379"/>
      <c r="W995" s="379"/>
      <c r="X995" s="379"/>
      <c r="Y995" s="379"/>
      <c r="Z995" s="330"/>
      <c r="AA995" s="330"/>
      <c r="AB995" s="330"/>
      <c r="AC995" s="331"/>
    </row>
    <row r="996" spans="1:29" ht="17.25" customHeight="1">
      <c r="A996" s="333"/>
      <c r="B996" s="322"/>
      <c r="C996" s="322"/>
      <c r="D996" s="322"/>
      <c r="E996" s="328"/>
      <c r="F996" s="389"/>
      <c r="G996" s="396"/>
      <c r="H996" s="333"/>
      <c r="I996" s="329"/>
      <c r="J996" s="324"/>
      <c r="K996" s="215" t="s">
        <v>1457</v>
      </c>
      <c r="L996" s="216" t="s">
        <v>1362</v>
      </c>
      <c r="M996" s="217">
        <v>74</v>
      </c>
      <c r="N996" s="217">
        <v>74</v>
      </c>
      <c r="O996" s="215" t="s">
        <v>1443</v>
      </c>
      <c r="P996" s="379"/>
      <c r="Q996" s="379"/>
      <c r="R996" s="379"/>
      <c r="S996" s="379"/>
      <c r="T996" s="379"/>
      <c r="U996" s="379"/>
      <c r="V996" s="379"/>
      <c r="W996" s="379"/>
      <c r="X996" s="379"/>
      <c r="Y996" s="379"/>
      <c r="Z996" s="330"/>
      <c r="AA996" s="330"/>
      <c r="AB996" s="330"/>
      <c r="AC996" s="331"/>
    </row>
    <row r="997" spans="1:29" ht="17.25" customHeight="1">
      <c r="A997" s="333"/>
      <c r="B997" s="322"/>
      <c r="C997" s="322"/>
      <c r="D997" s="322"/>
      <c r="E997" s="328"/>
      <c r="F997" s="389"/>
      <c r="G997" s="396"/>
      <c r="H997" s="333"/>
      <c r="I997" s="329"/>
      <c r="J997" s="324" t="s">
        <v>289</v>
      </c>
      <c r="K997" s="215" t="s">
        <v>1563</v>
      </c>
      <c r="L997" s="216" t="s">
        <v>1486</v>
      </c>
      <c r="M997" s="217">
        <v>2009</v>
      </c>
      <c r="N997" s="227">
        <v>2009</v>
      </c>
      <c r="O997" s="215" t="s">
        <v>1564</v>
      </c>
      <c r="P997" s="379"/>
      <c r="Q997" s="379"/>
      <c r="R997" s="379"/>
      <c r="S997" s="379"/>
      <c r="T997" s="379"/>
      <c r="U997" s="379"/>
      <c r="V997" s="379"/>
      <c r="W997" s="379"/>
      <c r="X997" s="379"/>
      <c r="Y997" s="379"/>
      <c r="Z997" s="330"/>
      <c r="AA997" s="330"/>
      <c r="AB997" s="330"/>
      <c r="AC997" s="331"/>
    </row>
    <row r="998" spans="1:29" ht="17.25" customHeight="1">
      <c r="A998" s="333"/>
      <c r="B998" s="322"/>
      <c r="C998" s="322"/>
      <c r="D998" s="322"/>
      <c r="E998" s="328"/>
      <c r="F998" s="389"/>
      <c r="G998" s="396"/>
      <c r="H998" s="333"/>
      <c r="I998" s="329"/>
      <c r="J998" s="324"/>
      <c r="K998" s="215" t="s">
        <v>1632</v>
      </c>
      <c r="L998" s="216" t="s">
        <v>1608</v>
      </c>
      <c r="M998" s="217">
        <v>114</v>
      </c>
      <c r="N998" s="227">
        <v>114</v>
      </c>
      <c r="O998" s="215" t="s">
        <v>1633</v>
      </c>
      <c r="P998" s="379"/>
      <c r="Q998" s="379"/>
      <c r="R998" s="379"/>
      <c r="S998" s="379"/>
      <c r="T998" s="379"/>
      <c r="U998" s="379"/>
      <c r="V998" s="379"/>
      <c r="W998" s="379"/>
      <c r="X998" s="379"/>
      <c r="Y998" s="379"/>
      <c r="Z998" s="330"/>
      <c r="AA998" s="330"/>
      <c r="AB998" s="330"/>
      <c r="AC998" s="331"/>
    </row>
    <row r="999" spans="1:29" ht="17.25" customHeight="1">
      <c r="A999" s="333"/>
      <c r="B999" s="322"/>
      <c r="C999" s="322"/>
      <c r="D999" s="322"/>
      <c r="E999" s="328"/>
      <c r="F999" s="389"/>
      <c r="G999" s="396"/>
      <c r="H999" s="333"/>
      <c r="I999" s="329"/>
      <c r="J999" s="324"/>
      <c r="K999" s="215" t="s">
        <v>1835</v>
      </c>
      <c r="L999" s="216" t="s">
        <v>1671</v>
      </c>
      <c r="M999" s="217">
        <v>2624</v>
      </c>
      <c r="N999" s="227">
        <v>2624</v>
      </c>
      <c r="O999" s="215" t="s">
        <v>1836</v>
      </c>
      <c r="P999" s="379"/>
      <c r="Q999" s="379"/>
      <c r="R999" s="379"/>
      <c r="S999" s="379"/>
      <c r="T999" s="379"/>
      <c r="U999" s="379"/>
      <c r="V999" s="379"/>
      <c r="W999" s="379"/>
      <c r="X999" s="379"/>
      <c r="Y999" s="379"/>
      <c r="Z999" s="330"/>
      <c r="AA999" s="330"/>
      <c r="AB999" s="330"/>
      <c r="AC999" s="331"/>
    </row>
    <row r="1000" spans="1:29" ht="6" customHeight="1">
      <c r="A1000" s="333"/>
      <c r="B1000" s="322"/>
      <c r="C1000" s="322"/>
      <c r="D1000" s="322"/>
      <c r="E1000" s="328"/>
      <c r="F1000" s="389"/>
      <c r="G1000" s="396"/>
      <c r="H1000" s="333"/>
      <c r="I1000" s="329"/>
      <c r="J1000" s="324"/>
      <c r="K1000" s="215" t="s">
        <v>2037</v>
      </c>
      <c r="L1000" s="216" t="s">
        <v>2038</v>
      </c>
      <c r="M1000" s="217">
        <v>615</v>
      </c>
      <c r="N1000" s="227">
        <v>615</v>
      </c>
      <c r="O1000" s="215" t="s">
        <v>2034</v>
      </c>
      <c r="P1000" s="379"/>
      <c r="Q1000" s="379"/>
      <c r="R1000" s="379"/>
      <c r="S1000" s="379"/>
      <c r="T1000" s="379"/>
      <c r="U1000" s="379"/>
      <c r="V1000" s="379"/>
      <c r="W1000" s="379"/>
      <c r="X1000" s="379"/>
      <c r="Y1000" s="379"/>
      <c r="Z1000" s="330"/>
      <c r="AA1000" s="330"/>
      <c r="AB1000" s="330"/>
      <c r="AC1000" s="331"/>
    </row>
    <row r="1001" spans="1:29" ht="17.25" hidden="1" customHeight="1">
      <c r="A1001" s="333"/>
      <c r="B1001" s="322"/>
      <c r="C1001" s="322"/>
      <c r="D1001" s="322"/>
      <c r="E1001" s="328"/>
      <c r="F1001" s="389"/>
      <c r="G1001" s="396"/>
      <c r="H1001" s="333"/>
      <c r="I1001" s="329"/>
      <c r="J1001" s="324"/>
      <c r="K1001" s="215" t="s">
        <v>2009</v>
      </c>
      <c r="L1001" s="216" t="s">
        <v>1895</v>
      </c>
      <c r="M1001" s="217">
        <v>2624</v>
      </c>
      <c r="N1001" s="227">
        <v>2624</v>
      </c>
      <c r="O1001" s="215" t="s">
        <v>1956</v>
      </c>
      <c r="P1001" s="379"/>
      <c r="Q1001" s="379"/>
      <c r="R1001" s="379"/>
      <c r="S1001" s="379"/>
      <c r="T1001" s="379"/>
      <c r="U1001" s="379"/>
      <c r="V1001" s="379"/>
      <c r="W1001" s="379"/>
      <c r="X1001" s="379"/>
      <c r="Y1001" s="379"/>
      <c r="Z1001" s="330"/>
      <c r="AA1001" s="330"/>
      <c r="AB1001" s="330"/>
      <c r="AC1001" s="331"/>
    </row>
    <row r="1002" spans="1:29" ht="17.25" hidden="1" customHeight="1">
      <c r="A1002" s="333"/>
      <c r="B1002" s="322"/>
      <c r="C1002" s="322"/>
      <c r="D1002" s="322"/>
      <c r="E1002" s="328"/>
      <c r="F1002" s="389"/>
      <c r="G1002" s="396"/>
      <c r="H1002" s="333"/>
      <c r="I1002" s="329"/>
      <c r="J1002" s="324"/>
      <c r="K1002" s="215" t="s">
        <v>1629</v>
      </c>
      <c r="L1002" s="216" t="s">
        <v>1587</v>
      </c>
      <c r="M1002" s="217">
        <v>74</v>
      </c>
      <c r="N1002" s="227">
        <v>74</v>
      </c>
      <c r="O1002" s="215" t="s">
        <v>1609</v>
      </c>
      <c r="P1002" s="379"/>
      <c r="Q1002" s="379"/>
      <c r="R1002" s="379"/>
      <c r="S1002" s="379"/>
      <c r="T1002" s="379"/>
      <c r="U1002" s="379"/>
      <c r="V1002" s="379"/>
      <c r="W1002" s="379"/>
      <c r="X1002" s="379"/>
      <c r="Y1002" s="379"/>
      <c r="Z1002" s="330"/>
      <c r="AA1002" s="330"/>
      <c r="AB1002" s="330"/>
      <c r="AC1002" s="331"/>
    </row>
    <row r="1003" spans="1:29" ht="17.25" hidden="1" customHeight="1">
      <c r="A1003" s="333"/>
      <c r="B1003" s="322"/>
      <c r="C1003" s="322"/>
      <c r="D1003" s="322"/>
      <c r="E1003" s="328"/>
      <c r="F1003" s="389"/>
      <c r="G1003" s="396"/>
      <c r="H1003" s="333"/>
      <c r="I1003" s="329"/>
      <c r="J1003" s="324"/>
      <c r="K1003" s="215" t="s">
        <v>1627</v>
      </c>
      <c r="L1003" s="216" t="s">
        <v>1564</v>
      </c>
      <c r="M1003" s="217">
        <v>2624</v>
      </c>
      <c r="N1003" s="217">
        <v>2624</v>
      </c>
      <c r="O1003" s="215" t="s">
        <v>1609</v>
      </c>
      <c r="P1003" s="379"/>
      <c r="Q1003" s="379"/>
      <c r="R1003" s="379"/>
      <c r="S1003" s="379"/>
      <c r="T1003" s="379"/>
      <c r="U1003" s="379"/>
      <c r="V1003" s="379"/>
      <c r="W1003" s="379"/>
      <c r="X1003" s="379"/>
      <c r="Y1003" s="379"/>
      <c r="Z1003" s="330"/>
      <c r="AA1003" s="330"/>
      <c r="AB1003" s="330"/>
      <c r="AC1003" s="331"/>
    </row>
    <row r="1004" spans="1:29" ht="17.25" hidden="1" customHeight="1">
      <c r="A1004" s="333"/>
      <c r="B1004" s="322"/>
      <c r="C1004" s="322"/>
      <c r="D1004" s="322"/>
      <c r="E1004" s="328"/>
      <c r="F1004" s="389"/>
      <c r="G1004" s="396"/>
      <c r="H1004" s="333"/>
      <c r="I1004" s="329"/>
      <c r="J1004" s="324" t="s">
        <v>370</v>
      </c>
      <c r="K1004" s="215"/>
      <c r="L1004" s="216"/>
      <c r="M1004" s="217"/>
      <c r="N1004" s="227"/>
      <c r="O1004" s="215"/>
      <c r="P1004" s="379"/>
      <c r="Q1004" s="379"/>
      <c r="R1004" s="379"/>
      <c r="S1004" s="379"/>
      <c r="T1004" s="379"/>
      <c r="U1004" s="379"/>
      <c r="V1004" s="379"/>
      <c r="W1004" s="379"/>
      <c r="X1004" s="379"/>
      <c r="Y1004" s="379"/>
      <c r="Z1004" s="330"/>
      <c r="AA1004" s="330"/>
      <c r="AB1004" s="330"/>
      <c r="AC1004" s="331"/>
    </row>
    <row r="1005" spans="1:29" ht="17.25" hidden="1" customHeight="1">
      <c r="A1005" s="333"/>
      <c r="B1005" s="322"/>
      <c r="C1005" s="322"/>
      <c r="D1005" s="322"/>
      <c r="E1005" s="328"/>
      <c r="F1005" s="389"/>
      <c r="G1005" s="396"/>
      <c r="H1005" s="333"/>
      <c r="I1005" s="329"/>
      <c r="J1005" s="324"/>
      <c r="K1005" s="215"/>
      <c r="L1005" s="216"/>
      <c r="M1005" s="217"/>
      <c r="N1005" s="227"/>
      <c r="O1005" s="215"/>
      <c r="P1005" s="379"/>
      <c r="Q1005" s="379"/>
      <c r="R1005" s="379"/>
      <c r="S1005" s="379"/>
      <c r="T1005" s="379"/>
      <c r="U1005" s="379"/>
      <c r="V1005" s="379"/>
      <c r="W1005" s="379"/>
      <c r="X1005" s="379"/>
      <c r="Y1005" s="379"/>
      <c r="Z1005" s="330"/>
      <c r="AA1005" s="330"/>
      <c r="AB1005" s="330"/>
      <c r="AC1005" s="331"/>
    </row>
    <row r="1006" spans="1:29" ht="17.25" hidden="1" customHeight="1">
      <c r="A1006" s="333"/>
      <c r="B1006" s="323"/>
      <c r="C1006" s="323"/>
      <c r="D1006" s="323"/>
      <c r="E1006" s="328"/>
      <c r="F1006" s="389"/>
      <c r="G1006" s="396"/>
      <c r="H1006" s="333"/>
      <c r="I1006" s="329"/>
      <c r="J1006" s="324"/>
      <c r="K1006" s="215"/>
      <c r="L1006" s="215"/>
      <c r="M1006" s="227"/>
      <c r="N1006" s="227"/>
      <c r="O1006" s="215"/>
      <c r="P1006" s="379"/>
      <c r="Q1006" s="379"/>
      <c r="R1006" s="379"/>
      <c r="S1006" s="379"/>
      <c r="T1006" s="379"/>
      <c r="U1006" s="379"/>
      <c r="V1006" s="379"/>
      <c r="W1006" s="379"/>
      <c r="X1006" s="379"/>
      <c r="Y1006" s="379"/>
      <c r="Z1006" s="330"/>
      <c r="AA1006" s="330"/>
      <c r="AB1006" s="330"/>
      <c r="AC1006" s="331"/>
    </row>
    <row r="1007" spans="1:29" ht="17.25" customHeight="1">
      <c r="A1007" s="333">
        <v>33100000</v>
      </c>
      <c r="B1007" s="321" t="s">
        <v>920</v>
      </c>
      <c r="C1007" s="321" t="s">
        <v>448</v>
      </c>
      <c r="D1007" s="321" t="s">
        <v>923</v>
      </c>
      <c r="E1007" s="337" t="s">
        <v>453</v>
      </c>
      <c r="F1007" s="389" t="s">
        <v>813</v>
      </c>
      <c r="G1007" s="396">
        <v>19903</v>
      </c>
      <c r="H1007" s="333" t="s">
        <v>924</v>
      </c>
      <c r="I1007" s="329" t="s">
        <v>493</v>
      </c>
      <c r="J1007" s="324" t="s">
        <v>281</v>
      </c>
      <c r="K1007" s="215" t="s">
        <v>972</v>
      </c>
      <c r="L1007" s="216" t="s">
        <v>778</v>
      </c>
      <c r="M1007" s="217">
        <v>2726</v>
      </c>
      <c r="N1007" s="227">
        <v>2726</v>
      </c>
      <c r="O1007" s="215" t="s">
        <v>732</v>
      </c>
      <c r="P1007" s="379">
        <f>SUM(M1007:M1008)</f>
        <v>2726</v>
      </c>
      <c r="Q1007" s="379">
        <f>SUM(N1007:N1008)</f>
        <v>2726</v>
      </c>
      <c r="R1007" s="379">
        <f>SUM(M1009:M1012)</f>
        <v>5204</v>
      </c>
      <c r="S1007" s="379">
        <f>SUM(N1009:N1012)</f>
        <v>5204</v>
      </c>
      <c r="T1007" s="379">
        <f>SUM(M1013:M1018)</f>
        <v>4744.8</v>
      </c>
      <c r="U1007" s="379">
        <f>SUM(N1013:N1018)</f>
        <v>4744.8</v>
      </c>
      <c r="V1007" s="379">
        <f>SUM(M1019:M1020)</f>
        <v>0</v>
      </c>
      <c r="W1007" s="379">
        <f>SUM(N1019:N1020)</f>
        <v>0</v>
      </c>
      <c r="X1007" s="379">
        <f>P1007+R1007+T1007+V1007</f>
        <v>12674.8</v>
      </c>
      <c r="Y1007" s="379">
        <f>Q1007+S1007+U1007+W1007</f>
        <v>12674.8</v>
      </c>
      <c r="Z1007" s="330">
        <f>G1007-X1007</f>
        <v>7228.2000000000007</v>
      </c>
      <c r="AA1007" s="330">
        <f>G1007-Y1007</f>
        <v>7228.2000000000007</v>
      </c>
      <c r="AB1007" s="330">
        <f>X1007*100/G1007</f>
        <v>63.682861880118573</v>
      </c>
      <c r="AC1007" s="331"/>
    </row>
    <row r="1008" spans="1:29" ht="17.25" customHeight="1">
      <c r="A1008" s="333"/>
      <c r="B1008" s="322"/>
      <c r="C1008" s="322"/>
      <c r="D1008" s="322"/>
      <c r="E1008" s="338"/>
      <c r="F1008" s="389"/>
      <c r="G1008" s="396"/>
      <c r="H1008" s="333"/>
      <c r="I1008" s="329"/>
      <c r="J1008" s="324"/>
      <c r="K1008" s="215"/>
      <c r="L1008" s="216"/>
      <c r="M1008" s="217"/>
      <c r="N1008" s="217"/>
      <c r="O1008" s="216"/>
      <c r="P1008" s="379"/>
      <c r="Q1008" s="379"/>
      <c r="R1008" s="379"/>
      <c r="S1008" s="379"/>
      <c r="T1008" s="379"/>
      <c r="U1008" s="379"/>
      <c r="V1008" s="379"/>
      <c r="W1008" s="379"/>
      <c r="X1008" s="379"/>
      <c r="Y1008" s="379"/>
      <c r="Z1008" s="330"/>
      <c r="AA1008" s="330"/>
      <c r="AB1008" s="330"/>
      <c r="AC1008" s="331"/>
    </row>
    <row r="1009" spans="1:29" ht="17.25" customHeight="1">
      <c r="A1009" s="333"/>
      <c r="B1009" s="322"/>
      <c r="C1009" s="322"/>
      <c r="D1009" s="322"/>
      <c r="E1009" s="338"/>
      <c r="F1009" s="389"/>
      <c r="G1009" s="396"/>
      <c r="H1009" s="333"/>
      <c r="I1009" s="329"/>
      <c r="J1009" s="324" t="s">
        <v>369</v>
      </c>
      <c r="K1009" s="215" t="s">
        <v>1021</v>
      </c>
      <c r="L1009" s="216" t="s">
        <v>745</v>
      </c>
      <c r="M1009" s="217">
        <v>509</v>
      </c>
      <c r="N1009" s="217">
        <v>509</v>
      </c>
      <c r="O1009" s="215" t="s">
        <v>905</v>
      </c>
      <c r="P1009" s="379"/>
      <c r="Q1009" s="379"/>
      <c r="R1009" s="379"/>
      <c r="S1009" s="379"/>
      <c r="T1009" s="379"/>
      <c r="U1009" s="379"/>
      <c r="V1009" s="379"/>
      <c r="W1009" s="379"/>
      <c r="X1009" s="379"/>
      <c r="Y1009" s="379"/>
      <c r="Z1009" s="330"/>
      <c r="AA1009" s="330"/>
      <c r="AB1009" s="330"/>
      <c r="AC1009" s="331"/>
    </row>
    <row r="1010" spans="1:29" ht="17.25" customHeight="1">
      <c r="A1010" s="333"/>
      <c r="B1010" s="322"/>
      <c r="C1010" s="322"/>
      <c r="D1010" s="322"/>
      <c r="E1010" s="338"/>
      <c r="F1010" s="389"/>
      <c r="G1010" s="396"/>
      <c r="H1010" s="333"/>
      <c r="I1010" s="329"/>
      <c r="J1010" s="324"/>
      <c r="K1010" s="215" t="s">
        <v>1396</v>
      </c>
      <c r="L1010" s="216" t="s">
        <v>1397</v>
      </c>
      <c r="M1010" s="217">
        <v>1990</v>
      </c>
      <c r="N1010" s="217">
        <v>1990</v>
      </c>
      <c r="O1010" s="215" t="s">
        <v>1388</v>
      </c>
      <c r="P1010" s="379"/>
      <c r="Q1010" s="379"/>
      <c r="R1010" s="379"/>
      <c r="S1010" s="379"/>
      <c r="T1010" s="379"/>
      <c r="U1010" s="379"/>
      <c r="V1010" s="379"/>
      <c r="W1010" s="379"/>
      <c r="X1010" s="379"/>
      <c r="Y1010" s="379"/>
      <c r="Z1010" s="330"/>
      <c r="AA1010" s="330"/>
      <c r="AB1010" s="330"/>
      <c r="AC1010" s="331"/>
    </row>
    <row r="1011" spans="1:29" ht="17.25" customHeight="1">
      <c r="A1011" s="333"/>
      <c r="B1011" s="322"/>
      <c r="C1011" s="322"/>
      <c r="D1011" s="322"/>
      <c r="E1011" s="338"/>
      <c r="F1011" s="389"/>
      <c r="G1011" s="396"/>
      <c r="H1011" s="333"/>
      <c r="I1011" s="329"/>
      <c r="J1011" s="324"/>
      <c r="K1011" s="215" t="s">
        <v>1434</v>
      </c>
      <c r="L1011" s="216" t="s">
        <v>1362</v>
      </c>
      <c r="M1011" s="217">
        <v>1130</v>
      </c>
      <c r="N1011" s="217">
        <v>1130</v>
      </c>
      <c r="O1011" s="215" t="s">
        <v>1425</v>
      </c>
      <c r="P1011" s="379"/>
      <c r="Q1011" s="379"/>
      <c r="R1011" s="379"/>
      <c r="S1011" s="379"/>
      <c r="T1011" s="379"/>
      <c r="U1011" s="379"/>
      <c r="V1011" s="379"/>
      <c r="W1011" s="379"/>
      <c r="X1011" s="379"/>
      <c r="Y1011" s="379"/>
      <c r="Z1011" s="330"/>
      <c r="AA1011" s="330"/>
      <c r="AB1011" s="330"/>
      <c r="AC1011" s="331"/>
    </row>
    <row r="1012" spans="1:29" ht="17.25" customHeight="1">
      <c r="A1012" s="333"/>
      <c r="B1012" s="322"/>
      <c r="C1012" s="322"/>
      <c r="D1012" s="322"/>
      <c r="E1012" s="338"/>
      <c r="F1012" s="389"/>
      <c r="G1012" s="396"/>
      <c r="H1012" s="333"/>
      <c r="I1012" s="329"/>
      <c r="J1012" s="324"/>
      <c r="K1012" s="215" t="s">
        <v>1273</v>
      </c>
      <c r="L1012" s="216" t="s">
        <v>1121</v>
      </c>
      <c r="M1012" s="217">
        <v>1575</v>
      </c>
      <c r="N1012" s="217">
        <v>1575</v>
      </c>
      <c r="O1012" s="215" t="s">
        <v>1249</v>
      </c>
      <c r="P1012" s="379"/>
      <c r="Q1012" s="379"/>
      <c r="R1012" s="379"/>
      <c r="S1012" s="379"/>
      <c r="T1012" s="379"/>
      <c r="U1012" s="379"/>
      <c r="V1012" s="379"/>
      <c r="W1012" s="379"/>
      <c r="X1012" s="379"/>
      <c r="Y1012" s="379"/>
      <c r="Z1012" s="330"/>
      <c r="AA1012" s="330"/>
      <c r="AB1012" s="330"/>
      <c r="AC1012" s="331"/>
    </row>
    <row r="1013" spans="1:29" ht="17.25" customHeight="1">
      <c r="A1013" s="333"/>
      <c r="B1013" s="322"/>
      <c r="C1013" s="322"/>
      <c r="D1013" s="322"/>
      <c r="E1013" s="338"/>
      <c r="F1013" s="389"/>
      <c r="G1013" s="396"/>
      <c r="H1013" s="333"/>
      <c r="I1013" s="329"/>
      <c r="J1013" s="324" t="s">
        <v>289</v>
      </c>
      <c r="K1013" s="215" t="s">
        <v>1594</v>
      </c>
      <c r="L1013" s="216" t="s">
        <v>1469</v>
      </c>
      <c r="M1013" s="217">
        <v>707.7</v>
      </c>
      <c r="N1013" s="227">
        <v>707.7</v>
      </c>
      <c r="O1013" s="215" t="s">
        <v>1587</v>
      </c>
      <c r="P1013" s="379"/>
      <c r="Q1013" s="379"/>
      <c r="R1013" s="379"/>
      <c r="S1013" s="379"/>
      <c r="T1013" s="379"/>
      <c r="U1013" s="379"/>
      <c r="V1013" s="379"/>
      <c r="W1013" s="379"/>
      <c r="X1013" s="379"/>
      <c r="Y1013" s="379"/>
      <c r="Z1013" s="330"/>
      <c r="AA1013" s="330"/>
      <c r="AB1013" s="330"/>
      <c r="AC1013" s="331"/>
    </row>
    <row r="1014" spans="1:29" ht="17.25" customHeight="1">
      <c r="A1014" s="333"/>
      <c r="B1014" s="322"/>
      <c r="C1014" s="322"/>
      <c r="D1014" s="322"/>
      <c r="E1014" s="338"/>
      <c r="F1014" s="389"/>
      <c r="G1014" s="396"/>
      <c r="H1014" s="333"/>
      <c r="I1014" s="329"/>
      <c r="J1014" s="324"/>
      <c r="K1014" s="215" t="s">
        <v>1875</v>
      </c>
      <c r="L1014" s="216" t="s">
        <v>1776</v>
      </c>
      <c r="M1014" s="217">
        <v>204.6</v>
      </c>
      <c r="N1014" s="227">
        <v>204.6</v>
      </c>
      <c r="O1014" s="215" t="s">
        <v>1869</v>
      </c>
      <c r="P1014" s="379"/>
      <c r="Q1014" s="379"/>
      <c r="R1014" s="379"/>
      <c r="S1014" s="379"/>
      <c r="T1014" s="379"/>
      <c r="U1014" s="379"/>
      <c r="V1014" s="379"/>
      <c r="W1014" s="379"/>
      <c r="X1014" s="379"/>
      <c r="Y1014" s="379"/>
      <c r="Z1014" s="330"/>
      <c r="AA1014" s="330"/>
      <c r="AB1014" s="330"/>
      <c r="AC1014" s="331"/>
    </row>
    <row r="1015" spans="1:29" ht="17.25" customHeight="1">
      <c r="A1015" s="333"/>
      <c r="B1015" s="322"/>
      <c r="C1015" s="322"/>
      <c r="D1015" s="322"/>
      <c r="E1015" s="338"/>
      <c r="F1015" s="389"/>
      <c r="G1015" s="396"/>
      <c r="H1015" s="333"/>
      <c r="I1015" s="329"/>
      <c r="J1015" s="324"/>
      <c r="K1015" s="215" t="s">
        <v>2052</v>
      </c>
      <c r="L1015" s="216" t="s">
        <v>1988</v>
      </c>
      <c r="M1015" s="217">
        <v>113.5</v>
      </c>
      <c r="N1015" s="227">
        <v>113.5</v>
      </c>
      <c r="O1015" s="215" t="s">
        <v>2034</v>
      </c>
      <c r="P1015" s="379"/>
      <c r="Q1015" s="379"/>
      <c r="R1015" s="379"/>
      <c r="S1015" s="379"/>
      <c r="T1015" s="379"/>
      <c r="U1015" s="379"/>
      <c r="V1015" s="379"/>
      <c r="W1015" s="379"/>
      <c r="X1015" s="379"/>
      <c r="Y1015" s="379"/>
      <c r="Z1015" s="330"/>
      <c r="AA1015" s="330"/>
      <c r="AB1015" s="330"/>
      <c r="AC1015" s="331"/>
    </row>
    <row r="1016" spans="1:29" ht="17.25" customHeight="1">
      <c r="A1016" s="333"/>
      <c r="B1016" s="322"/>
      <c r="C1016" s="322"/>
      <c r="D1016" s="322"/>
      <c r="E1016" s="338"/>
      <c r="F1016" s="389"/>
      <c r="G1016" s="396"/>
      <c r="H1016" s="333"/>
      <c r="I1016" s="329"/>
      <c r="J1016" s="324"/>
      <c r="K1016" s="215" t="s">
        <v>1832</v>
      </c>
      <c r="L1016" s="216" t="s">
        <v>1773</v>
      </c>
      <c r="M1016" s="217">
        <v>1222</v>
      </c>
      <c r="N1016" s="227">
        <v>1222</v>
      </c>
      <c r="O1016" s="215" t="s">
        <v>1808</v>
      </c>
      <c r="P1016" s="379"/>
      <c r="Q1016" s="379"/>
      <c r="R1016" s="379"/>
      <c r="S1016" s="379"/>
      <c r="T1016" s="379"/>
      <c r="U1016" s="379"/>
      <c r="V1016" s="379"/>
      <c r="W1016" s="379"/>
      <c r="X1016" s="379"/>
      <c r="Y1016" s="379"/>
      <c r="Z1016" s="330"/>
      <c r="AA1016" s="330"/>
      <c r="AB1016" s="330"/>
      <c r="AC1016" s="331"/>
    </row>
    <row r="1017" spans="1:29" ht="17.25" customHeight="1">
      <c r="A1017" s="333"/>
      <c r="B1017" s="322"/>
      <c r="C1017" s="322"/>
      <c r="D1017" s="322"/>
      <c r="E1017" s="338"/>
      <c r="F1017" s="389"/>
      <c r="G1017" s="396"/>
      <c r="H1017" s="333"/>
      <c r="I1017" s="329"/>
      <c r="J1017" s="324"/>
      <c r="K1017" s="215" t="s">
        <v>2047</v>
      </c>
      <c r="L1017" s="216" t="s">
        <v>1735</v>
      </c>
      <c r="M1017" s="217">
        <v>2312</v>
      </c>
      <c r="N1017" s="227">
        <v>2312</v>
      </c>
      <c r="O1017" s="215" t="s">
        <v>2034</v>
      </c>
      <c r="P1017" s="379"/>
      <c r="Q1017" s="379"/>
      <c r="R1017" s="379"/>
      <c r="S1017" s="379"/>
      <c r="T1017" s="379"/>
      <c r="U1017" s="379"/>
      <c r="V1017" s="379"/>
      <c r="W1017" s="379"/>
      <c r="X1017" s="379"/>
      <c r="Y1017" s="379"/>
      <c r="Z1017" s="330"/>
      <c r="AA1017" s="330"/>
      <c r="AB1017" s="330"/>
      <c r="AC1017" s="331"/>
    </row>
    <row r="1018" spans="1:29" ht="17.25" customHeight="1">
      <c r="A1018" s="333"/>
      <c r="B1018" s="322"/>
      <c r="C1018" s="322"/>
      <c r="D1018" s="322"/>
      <c r="E1018" s="338"/>
      <c r="F1018" s="389"/>
      <c r="G1018" s="396"/>
      <c r="H1018" s="333"/>
      <c r="I1018" s="329"/>
      <c r="J1018" s="324"/>
      <c r="K1018" s="215" t="s">
        <v>1648</v>
      </c>
      <c r="L1018" s="216" t="s">
        <v>1564</v>
      </c>
      <c r="M1018" s="217">
        <v>185</v>
      </c>
      <c r="N1018" s="217">
        <v>185</v>
      </c>
      <c r="O1018" s="215" t="s">
        <v>1609</v>
      </c>
      <c r="P1018" s="379"/>
      <c r="Q1018" s="379"/>
      <c r="R1018" s="379"/>
      <c r="S1018" s="379"/>
      <c r="T1018" s="379"/>
      <c r="U1018" s="379"/>
      <c r="V1018" s="379"/>
      <c r="W1018" s="379"/>
      <c r="X1018" s="379"/>
      <c r="Y1018" s="379"/>
      <c r="Z1018" s="330"/>
      <c r="AA1018" s="330"/>
      <c r="AB1018" s="330"/>
      <c r="AC1018" s="331"/>
    </row>
    <row r="1019" spans="1:29" ht="17.25" customHeight="1">
      <c r="A1019" s="333"/>
      <c r="B1019" s="322"/>
      <c r="C1019" s="322"/>
      <c r="D1019" s="322"/>
      <c r="E1019" s="338"/>
      <c r="F1019" s="389"/>
      <c r="G1019" s="396"/>
      <c r="H1019" s="333"/>
      <c r="I1019" s="329"/>
      <c r="J1019" s="324" t="s">
        <v>370</v>
      </c>
      <c r="K1019" s="215"/>
      <c r="L1019" s="216"/>
      <c r="M1019" s="217"/>
      <c r="N1019" s="227"/>
      <c r="O1019" s="215"/>
      <c r="P1019" s="379"/>
      <c r="Q1019" s="379"/>
      <c r="R1019" s="379"/>
      <c r="S1019" s="379"/>
      <c r="T1019" s="379"/>
      <c r="U1019" s="379"/>
      <c r="V1019" s="379"/>
      <c r="W1019" s="379"/>
      <c r="X1019" s="379"/>
      <c r="Y1019" s="379"/>
      <c r="Z1019" s="330"/>
      <c r="AA1019" s="330"/>
      <c r="AB1019" s="330"/>
      <c r="AC1019" s="331"/>
    </row>
    <row r="1020" spans="1:29" ht="17.25" customHeight="1">
      <c r="A1020" s="333"/>
      <c r="B1020" s="323"/>
      <c r="C1020" s="323"/>
      <c r="D1020" s="323"/>
      <c r="E1020" s="339"/>
      <c r="F1020" s="389"/>
      <c r="G1020" s="396"/>
      <c r="H1020" s="333"/>
      <c r="I1020" s="329"/>
      <c r="J1020" s="324"/>
      <c r="K1020" s="215"/>
      <c r="L1020" s="215"/>
      <c r="M1020" s="227"/>
      <c r="N1020" s="227"/>
      <c r="O1020" s="215"/>
      <c r="P1020" s="379"/>
      <c r="Q1020" s="379"/>
      <c r="R1020" s="379"/>
      <c r="S1020" s="379"/>
      <c r="T1020" s="379"/>
      <c r="U1020" s="379"/>
      <c r="V1020" s="379"/>
      <c r="W1020" s="379"/>
      <c r="X1020" s="379"/>
      <c r="Y1020" s="379"/>
      <c r="Z1020" s="330"/>
      <c r="AA1020" s="330"/>
      <c r="AB1020" s="330"/>
      <c r="AC1020" s="331"/>
    </row>
    <row r="1021" spans="1:29" ht="17.25" customHeight="1">
      <c r="A1021" s="333">
        <v>33100000</v>
      </c>
      <c r="B1021" s="321" t="s">
        <v>921</v>
      </c>
      <c r="C1021" s="321" t="s">
        <v>448</v>
      </c>
      <c r="D1021" s="321" t="s">
        <v>925</v>
      </c>
      <c r="E1021" s="328" t="s">
        <v>456</v>
      </c>
      <c r="F1021" s="389" t="s">
        <v>729</v>
      </c>
      <c r="G1021" s="396">
        <v>7970</v>
      </c>
      <c r="H1021" s="350" t="s">
        <v>924</v>
      </c>
      <c r="I1021" s="329" t="s">
        <v>493</v>
      </c>
      <c r="J1021" s="324" t="s">
        <v>281</v>
      </c>
      <c r="K1021" s="215" t="s">
        <v>975</v>
      </c>
      <c r="L1021" s="216" t="s">
        <v>883</v>
      </c>
      <c r="M1021" s="217">
        <v>39</v>
      </c>
      <c r="N1021" s="227">
        <v>39</v>
      </c>
      <c r="O1021" s="215" t="s">
        <v>737</v>
      </c>
      <c r="P1021" s="379">
        <f>SUM(M1021:M1022)</f>
        <v>1141</v>
      </c>
      <c r="Q1021" s="379">
        <f>SUM(N1021:N1022)</f>
        <v>1141</v>
      </c>
      <c r="R1021" s="379">
        <f>SUM(M1023:M1024)</f>
        <v>490.09999999999997</v>
      </c>
      <c r="S1021" s="379">
        <f>SUM(N1023:N1024)</f>
        <v>490.09999999999997</v>
      </c>
      <c r="T1021" s="379">
        <f>SUM(M1025:M1029)</f>
        <v>1949</v>
      </c>
      <c r="U1021" s="379">
        <f>SUM(N1025:N1029)</f>
        <v>1949</v>
      </c>
      <c r="V1021" s="379">
        <f>SUM(M1030:M1031)</f>
        <v>0</v>
      </c>
      <c r="W1021" s="379">
        <f>SUM(N1030:N1031)</f>
        <v>0</v>
      </c>
      <c r="X1021" s="379">
        <f>P1021+R1021+T1021+V1021</f>
        <v>3580.1</v>
      </c>
      <c r="Y1021" s="379">
        <f>Q1021+S1021+U1021+W1021</f>
        <v>3580.1</v>
      </c>
      <c r="Z1021" s="330">
        <f>G1021-X1021</f>
        <v>4389.8999999999996</v>
      </c>
      <c r="AA1021" s="330">
        <f>G1021-Y1021</f>
        <v>4389.8999999999996</v>
      </c>
      <c r="AB1021" s="330">
        <f>X1021*100/G1021</f>
        <v>44.919698870765373</v>
      </c>
      <c r="AC1021" s="331"/>
    </row>
    <row r="1022" spans="1:29" ht="17.25" customHeight="1">
      <c r="A1022" s="333"/>
      <c r="B1022" s="322"/>
      <c r="C1022" s="322"/>
      <c r="D1022" s="322"/>
      <c r="E1022" s="328"/>
      <c r="F1022" s="389"/>
      <c r="G1022" s="396"/>
      <c r="H1022" s="351"/>
      <c r="I1022" s="329"/>
      <c r="J1022" s="324"/>
      <c r="K1022" s="215" t="s">
        <v>883</v>
      </c>
      <c r="L1022" s="216" t="s">
        <v>1095</v>
      </c>
      <c r="M1022" s="217">
        <v>1102</v>
      </c>
      <c r="N1022" s="217">
        <v>1102</v>
      </c>
      <c r="O1022" s="215" t="s">
        <v>737</v>
      </c>
      <c r="P1022" s="379"/>
      <c r="Q1022" s="379"/>
      <c r="R1022" s="379"/>
      <c r="S1022" s="379"/>
      <c r="T1022" s="379"/>
      <c r="U1022" s="379"/>
      <c r="V1022" s="379"/>
      <c r="W1022" s="379"/>
      <c r="X1022" s="379"/>
      <c r="Y1022" s="379"/>
      <c r="Z1022" s="330"/>
      <c r="AA1022" s="330"/>
      <c r="AB1022" s="330"/>
      <c r="AC1022" s="331"/>
    </row>
    <row r="1023" spans="1:29" ht="17.25" customHeight="1">
      <c r="A1023" s="333"/>
      <c r="B1023" s="322"/>
      <c r="C1023" s="322"/>
      <c r="D1023" s="322"/>
      <c r="E1023" s="328"/>
      <c r="F1023" s="389"/>
      <c r="G1023" s="396"/>
      <c r="H1023" s="351"/>
      <c r="I1023" s="329"/>
      <c r="J1023" s="324" t="s">
        <v>369</v>
      </c>
      <c r="K1023" s="215" t="s">
        <v>1275</v>
      </c>
      <c r="L1023" s="216" t="s">
        <v>1121</v>
      </c>
      <c r="M1023" s="217">
        <v>326.39999999999998</v>
      </c>
      <c r="N1023" s="217">
        <v>326.39999999999998</v>
      </c>
      <c r="O1023" s="215" t="s">
        <v>1121</v>
      </c>
      <c r="P1023" s="379"/>
      <c r="Q1023" s="379"/>
      <c r="R1023" s="379"/>
      <c r="S1023" s="379"/>
      <c r="T1023" s="379"/>
      <c r="U1023" s="379"/>
      <c r="V1023" s="379"/>
      <c r="W1023" s="379"/>
      <c r="X1023" s="379"/>
      <c r="Y1023" s="379"/>
      <c r="Z1023" s="330"/>
      <c r="AA1023" s="330"/>
      <c r="AB1023" s="330"/>
      <c r="AC1023" s="331"/>
    </row>
    <row r="1024" spans="1:29" ht="17.25" customHeight="1">
      <c r="A1024" s="333"/>
      <c r="B1024" s="322"/>
      <c r="C1024" s="322"/>
      <c r="D1024" s="322"/>
      <c r="E1024" s="328"/>
      <c r="F1024" s="389"/>
      <c r="G1024" s="396"/>
      <c r="H1024" s="351"/>
      <c r="I1024" s="329"/>
      <c r="J1024" s="324"/>
      <c r="K1024" s="215" t="s">
        <v>1442</v>
      </c>
      <c r="L1024" s="216" t="s">
        <v>1362</v>
      </c>
      <c r="M1024" s="217">
        <v>163.69999999999999</v>
      </c>
      <c r="N1024" s="217">
        <v>163.69999999999999</v>
      </c>
      <c r="O1024" s="215" t="s">
        <v>1443</v>
      </c>
      <c r="P1024" s="379"/>
      <c r="Q1024" s="379"/>
      <c r="R1024" s="379"/>
      <c r="S1024" s="379"/>
      <c r="T1024" s="379"/>
      <c r="U1024" s="379"/>
      <c r="V1024" s="379"/>
      <c r="W1024" s="379"/>
      <c r="X1024" s="379"/>
      <c r="Y1024" s="379"/>
      <c r="Z1024" s="330"/>
      <c r="AA1024" s="330"/>
      <c r="AB1024" s="330"/>
      <c r="AC1024" s="331"/>
    </row>
    <row r="1025" spans="1:29" ht="17.25" customHeight="1">
      <c r="A1025" s="333"/>
      <c r="B1025" s="322"/>
      <c r="C1025" s="322"/>
      <c r="D1025" s="322"/>
      <c r="E1025" s="328"/>
      <c r="F1025" s="389"/>
      <c r="G1025" s="396"/>
      <c r="H1025" s="351"/>
      <c r="I1025" s="329"/>
      <c r="J1025" s="324" t="s">
        <v>289</v>
      </c>
      <c r="K1025" s="215" t="s">
        <v>1595</v>
      </c>
      <c r="L1025" s="216" t="s">
        <v>1469</v>
      </c>
      <c r="M1025" s="217">
        <v>290</v>
      </c>
      <c r="N1025" s="227">
        <v>290</v>
      </c>
      <c r="O1025" s="215" t="s">
        <v>1587</v>
      </c>
      <c r="P1025" s="379"/>
      <c r="Q1025" s="379"/>
      <c r="R1025" s="379"/>
      <c r="S1025" s="379"/>
      <c r="T1025" s="379"/>
      <c r="U1025" s="379"/>
      <c r="V1025" s="379"/>
      <c r="W1025" s="379"/>
      <c r="X1025" s="379"/>
      <c r="Y1025" s="379"/>
      <c r="Z1025" s="330"/>
      <c r="AA1025" s="330"/>
      <c r="AB1025" s="330"/>
      <c r="AC1025" s="331"/>
    </row>
    <row r="1026" spans="1:29" ht="17.25" customHeight="1">
      <c r="A1026" s="333"/>
      <c r="B1026" s="322"/>
      <c r="C1026" s="322"/>
      <c r="D1026" s="322"/>
      <c r="E1026" s="328"/>
      <c r="F1026" s="389"/>
      <c r="G1026" s="396"/>
      <c r="H1026" s="351"/>
      <c r="I1026" s="329"/>
      <c r="J1026" s="324"/>
      <c r="K1026" s="215" t="s">
        <v>1831</v>
      </c>
      <c r="L1026" s="216" t="s">
        <v>1773</v>
      </c>
      <c r="M1026" s="217">
        <v>434</v>
      </c>
      <c r="N1026" s="227">
        <v>434</v>
      </c>
      <c r="O1026" s="215" t="s">
        <v>1808</v>
      </c>
      <c r="P1026" s="379"/>
      <c r="Q1026" s="379"/>
      <c r="R1026" s="379"/>
      <c r="S1026" s="379"/>
      <c r="T1026" s="379"/>
      <c r="U1026" s="379"/>
      <c r="V1026" s="379"/>
      <c r="W1026" s="379"/>
      <c r="X1026" s="379"/>
      <c r="Y1026" s="379"/>
      <c r="Z1026" s="330"/>
      <c r="AA1026" s="330"/>
      <c r="AB1026" s="330"/>
      <c r="AC1026" s="331"/>
    </row>
    <row r="1027" spans="1:29" ht="17.25" customHeight="1">
      <c r="A1027" s="333"/>
      <c r="B1027" s="322"/>
      <c r="C1027" s="322"/>
      <c r="D1027" s="322"/>
      <c r="E1027" s="328"/>
      <c r="F1027" s="389"/>
      <c r="G1027" s="396"/>
      <c r="H1027" s="351"/>
      <c r="I1027" s="329"/>
      <c r="J1027" s="324"/>
      <c r="K1027" s="215" t="s">
        <v>2046</v>
      </c>
      <c r="L1027" s="216" t="s">
        <v>1735</v>
      </c>
      <c r="M1027" s="217">
        <v>890</v>
      </c>
      <c r="N1027" s="227">
        <v>890</v>
      </c>
      <c r="O1027" s="215" t="s">
        <v>2034</v>
      </c>
      <c r="P1027" s="379"/>
      <c r="Q1027" s="379"/>
      <c r="R1027" s="379"/>
      <c r="S1027" s="379"/>
      <c r="T1027" s="379"/>
      <c r="U1027" s="379"/>
      <c r="V1027" s="379"/>
      <c r="W1027" s="379"/>
      <c r="X1027" s="379"/>
      <c r="Y1027" s="379"/>
      <c r="Z1027" s="330"/>
      <c r="AA1027" s="330"/>
      <c r="AB1027" s="330"/>
      <c r="AC1027" s="331"/>
    </row>
    <row r="1028" spans="1:29" ht="17.25" customHeight="1">
      <c r="A1028" s="333"/>
      <c r="B1028" s="322"/>
      <c r="C1028" s="322"/>
      <c r="D1028" s="322"/>
      <c r="E1028" s="328"/>
      <c r="F1028" s="389"/>
      <c r="G1028" s="396"/>
      <c r="H1028" s="351"/>
      <c r="I1028" s="329"/>
      <c r="J1028" s="324"/>
      <c r="K1028" s="215" t="s">
        <v>2059</v>
      </c>
      <c r="L1028" s="216" t="s">
        <v>2054</v>
      </c>
      <c r="M1028" s="217">
        <v>102</v>
      </c>
      <c r="N1028" s="227">
        <v>102</v>
      </c>
      <c r="O1028" s="215" t="s">
        <v>2034</v>
      </c>
      <c r="P1028" s="379"/>
      <c r="Q1028" s="379"/>
      <c r="R1028" s="379"/>
      <c r="S1028" s="379"/>
      <c r="T1028" s="379"/>
      <c r="U1028" s="379"/>
      <c r="V1028" s="379"/>
      <c r="W1028" s="379"/>
      <c r="X1028" s="379"/>
      <c r="Y1028" s="379"/>
      <c r="Z1028" s="330"/>
      <c r="AA1028" s="330"/>
      <c r="AB1028" s="330"/>
      <c r="AC1028" s="331"/>
    </row>
    <row r="1029" spans="1:29" ht="17.25" customHeight="1">
      <c r="A1029" s="333"/>
      <c r="B1029" s="322"/>
      <c r="C1029" s="322"/>
      <c r="D1029" s="322"/>
      <c r="E1029" s="328"/>
      <c r="F1029" s="389"/>
      <c r="G1029" s="396"/>
      <c r="H1029" s="351"/>
      <c r="I1029" s="329"/>
      <c r="J1029" s="324"/>
      <c r="K1029" s="215" t="s">
        <v>1647</v>
      </c>
      <c r="L1029" s="216" t="s">
        <v>1564</v>
      </c>
      <c r="M1029" s="217">
        <v>233</v>
      </c>
      <c r="N1029" s="217">
        <v>233</v>
      </c>
      <c r="O1029" s="215" t="s">
        <v>1609</v>
      </c>
      <c r="P1029" s="379"/>
      <c r="Q1029" s="379"/>
      <c r="R1029" s="379"/>
      <c r="S1029" s="379"/>
      <c r="T1029" s="379"/>
      <c r="U1029" s="379"/>
      <c r="V1029" s="379"/>
      <c r="W1029" s="379"/>
      <c r="X1029" s="379"/>
      <c r="Y1029" s="379"/>
      <c r="Z1029" s="330"/>
      <c r="AA1029" s="330"/>
      <c r="AB1029" s="330"/>
      <c r="AC1029" s="331"/>
    </row>
    <row r="1030" spans="1:29" ht="17.25" customHeight="1">
      <c r="A1030" s="333"/>
      <c r="B1030" s="322"/>
      <c r="C1030" s="322"/>
      <c r="D1030" s="322"/>
      <c r="E1030" s="328"/>
      <c r="F1030" s="389"/>
      <c r="G1030" s="396"/>
      <c r="H1030" s="351"/>
      <c r="I1030" s="329"/>
      <c r="J1030" s="324" t="s">
        <v>370</v>
      </c>
      <c r="K1030" s="215"/>
      <c r="L1030" s="216"/>
      <c r="M1030" s="217"/>
      <c r="N1030" s="227"/>
      <c r="O1030" s="215"/>
      <c r="P1030" s="379"/>
      <c r="Q1030" s="379"/>
      <c r="R1030" s="379"/>
      <c r="S1030" s="379"/>
      <c r="T1030" s="379"/>
      <c r="U1030" s="379"/>
      <c r="V1030" s="379"/>
      <c r="W1030" s="379"/>
      <c r="X1030" s="379"/>
      <c r="Y1030" s="379"/>
      <c r="Z1030" s="330"/>
      <c r="AA1030" s="330"/>
      <c r="AB1030" s="330"/>
      <c r="AC1030" s="331"/>
    </row>
    <row r="1031" spans="1:29" ht="17.25" customHeight="1">
      <c r="A1031" s="333"/>
      <c r="B1031" s="323"/>
      <c r="C1031" s="323"/>
      <c r="D1031" s="323"/>
      <c r="E1031" s="328"/>
      <c r="F1031" s="389"/>
      <c r="G1031" s="396"/>
      <c r="H1031" s="352"/>
      <c r="I1031" s="329"/>
      <c r="J1031" s="324"/>
      <c r="K1031" s="215"/>
      <c r="L1031" s="215"/>
      <c r="M1031" s="227"/>
      <c r="N1031" s="227"/>
      <c r="O1031" s="215"/>
      <c r="P1031" s="379"/>
      <c r="Q1031" s="379"/>
      <c r="R1031" s="379"/>
      <c r="S1031" s="379"/>
      <c r="T1031" s="379"/>
      <c r="U1031" s="379"/>
      <c r="V1031" s="379"/>
      <c r="W1031" s="379"/>
      <c r="X1031" s="379"/>
      <c r="Y1031" s="379"/>
      <c r="Z1031" s="330"/>
      <c r="AA1031" s="330"/>
      <c r="AB1031" s="330"/>
      <c r="AC1031" s="331"/>
    </row>
    <row r="1032" spans="1:29" ht="17.25" customHeight="1">
      <c r="A1032" s="333">
        <v>33100000</v>
      </c>
      <c r="B1032" s="321" t="s">
        <v>922</v>
      </c>
      <c r="C1032" s="321" t="s">
        <v>448</v>
      </c>
      <c r="D1032" s="321" t="s">
        <v>926</v>
      </c>
      <c r="E1032" s="337" t="s">
        <v>452</v>
      </c>
      <c r="F1032" s="389" t="s">
        <v>813</v>
      </c>
      <c r="G1032" s="396">
        <v>14217</v>
      </c>
      <c r="H1032" s="350" t="s">
        <v>924</v>
      </c>
      <c r="I1032" s="329" t="s">
        <v>493</v>
      </c>
      <c r="J1032" s="324" t="s">
        <v>281</v>
      </c>
      <c r="K1032" s="215" t="s">
        <v>974</v>
      </c>
      <c r="L1032" s="216" t="s">
        <v>778</v>
      </c>
      <c r="M1032" s="217">
        <v>824.6</v>
      </c>
      <c r="N1032" s="227">
        <v>824.6</v>
      </c>
      <c r="O1032" s="215" t="s">
        <v>732</v>
      </c>
      <c r="P1032" s="379">
        <f>SUM(M1032:M1033)</f>
        <v>824.6</v>
      </c>
      <c r="Q1032" s="379">
        <f>SUM(N1032:N1033)</f>
        <v>824.6</v>
      </c>
      <c r="R1032" s="379">
        <f>SUM(M1034:M1037)</f>
        <v>8540.2999999999993</v>
      </c>
      <c r="S1032" s="379">
        <f>SUM(N1034:N1037)</f>
        <v>8540.2999999999993</v>
      </c>
      <c r="T1032" s="379">
        <f>SUM(M1038:M1040)</f>
        <v>1891.01</v>
      </c>
      <c r="U1032" s="379">
        <f>SUM(N1038:N1040)</f>
        <v>1891.01</v>
      </c>
      <c r="V1032" s="379">
        <f>SUM(M1041:M1042)</f>
        <v>0</v>
      </c>
      <c r="W1032" s="379">
        <f>SUM(N1041:N1042)</f>
        <v>0</v>
      </c>
      <c r="X1032" s="379">
        <f>P1032+R1032+T1032+V1032</f>
        <v>11255.91</v>
      </c>
      <c r="Y1032" s="379">
        <f>Q1032+S1032+U1032+W1032</f>
        <v>11255.91</v>
      </c>
      <c r="Z1032" s="330">
        <f>G1032-X1032</f>
        <v>2961.09</v>
      </c>
      <c r="AA1032" s="330">
        <f>G1032-Y1032</f>
        <v>2961.09</v>
      </c>
      <c r="AB1032" s="330">
        <f>X1032*100/G1032</f>
        <v>79.172188225363996</v>
      </c>
      <c r="AC1032" s="331"/>
    </row>
    <row r="1033" spans="1:29" ht="17.25" customHeight="1">
      <c r="A1033" s="333"/>
      <c r="B1033" s="322"/>
      <c r="C1033" s="322"/>
      <c r="D1033" s="322"/>
      <c r="E1033" s="338"/>
      <c r="F1033" s="389"/>
      <c r="G1033" s="396"/>
      <c r="H1033" s="351"/>
      <c r="I1033" s="329"/>
      <c r="J1033" s="324"/>
      <c r="K1033" s="215"/>
      <c r="L1033" s="216"/>
      <c r="M1033" s="217"/>
      <c r="N1033" s="217"/>
      <c r="O1033" s="216"/>
      <c r="P1033" s="379"/>
      <c r="Q1033" s="379"/>
      <c r="R1033" s="379"/>
      <c r="S1033" s="379"/>
      <c r="T1033" s="379"/>
      <c r="U1033" s="379"/>
      <c r="V1033" s="379"/>
      <c r="W1033" s="379"/>
      <c r="X1033" s="379"/>
      <c r="Y1033" s="379"/>
      <c r="Z1033" s="330"/>
      <c r="AA1033" s="330"/>
      <c r="AB1033" s="330"/>
      <c r="AC1033" s="331"/>
    </row>
    <row r="1034" spans="1:29" ht="17.25" customHeight="1">
      <c r="A1034" s="333"/>
      <c r="B1034" s="322"/>
      <c r="C1034" s="322"/>
      <c r="D1034" s="322"/>
      <c r="E1034" s="338"/>
      <c r="F1034" s="389"/>
      <c r="G1034" s="396"/>
      <c r="H1034" s="351"/>
      <c r="I1034" s="329"/>
      <c r="J1034" s="324" t="s">
        <v>369</v>
      </c>
      <c r="K1034" s="215" t="s">
        <v>1016</v>
      </c>
      <c r="L1034" s="216" t="s">
        <v>745</v>
      </c>
      <c r="M1034" s="217">
        <v>1083.2</v>
      </c>
      <c r="N1034" s="217">
        <v>1083.2</v>
      </c>
      <c r="O1034" s="215" t="s">
        <v>905</v>
      </c>
      <c r="P1034" s="379"/>
      <c r="Q1034" s="379"/>
      <c r="R1034" s="379"/>
      <c r="S1034" s="379"/>
      <c r="T1034" s="379"/>
      <c r="U1034" s="379"/>
      <c r="V1034" s="379"/>
      <c r="W1034" s="379"/>
      <c r="X1034" s="379"/>
      <c r="Y1034" s="379"/>
      <c r="Z1034" s="330"/>
      <c r="AA1034" s="330"/>
      <c r="AB1034" s="330"/>
      <c r="AC1034" s="331"/>
    </row>
    <row r="1035" spans="1:29" ht="17.25" customHeight="1">
      <c r="A1035" s="333"/>
      <c r="B1035" s="322"/>
      <c r="C1035" s="322"/>
      <c r="D1035" s="322"/>
      <c r="E1035" s="338"/>
      <c r="F1035" s="389"/>
      <c r="G1035" s="396"/>
      <c r="H1035" s="351"/>
      <c r="I1035" s="329"/>
      <c r="J1035" s="324"/>
      <c r="K1035" s="215" t="s">
        <v>1398</v>
      </c>
      <c r="L1035" s="216" t="s">
        <v>1397</v>
      </c>
      <c r="M1035" s="217">
        <v>5414.6</v>
      </c>
      <c r="N1035" s="217">
        <v>5414.6</v>
      </c>
      <c r="O1035" s="215" t="s">
        <v>1388</v>
      </c>
      <c r="P1035" s="379"/>
      <c r="Q1035" s="379"/>
      <c r="R1035" s="379"/>
      <c r="S1035" s="379"/>
      <c r="T1035" s="379"/>
      <c r="U1035" s="379"/>
      <c r="V1035" s="379"/>
      <c r="W1035" s="379"/>
      <c r="X1035" s="379"/>
      <c r="Y1035" s="379"/>
      <c r="Z1035" s="330"/>
      <c r="AA1035" s="330"/>
      <c r="AB1035" s="330"/>
      <c r="AC1035" s="331"/>
    </row>
    <row r="1036" spans="1:29" ht="17.25" customHeight="1">
      <c r="A1036" s="333"/>
      <c r="B1036" s="322"/>
      <c r="C1036" s="322"/>
      <c r="D1036" s="322"/>
      <c r="E1036" s="338"/>
      <c r="F1036" s="389"/>
      <c r="G1036" s="396"/>
      <c r="H1036" s="351"/>
      <c r="I1036" s="329"/>
      <c r="J1036" s="324"/>
      <c r="K1036" s="215" t="s">
        <v>1459</v>
      </c>
      <c r="L1036" s="216" t="s">
        <v>1362</v>
      </c>
      <c r="M1036" s="217">
        <v>577</v>
      </c>
      <c r="N1036" s="217">
        <v>577</v>
      </c>
      <c r="O1036" s="215" t="s">
        <v>1448</v>
      </c>
      <c r="P1036" s="379"/>
      <c r="Q1036" s="379"/>
      <c r="R1036" s="379"/>
      <c r="S1036" s="379"/>
      <c r="T1036" s="379"/>
      <c r="U1036" s="379"/>
      <c r="V1036" s="379"/>
      <c r="W1036" s="379"/>
      <c r="X1036" s="379"/>
      <c r="Y1036" s="379"/>
      <c r="Z1036" s="330"/>
      <c r="AA1036" s="330"/>
      <c r="AB1036" s="330"/>
      <c r="AC1036" s="331"/>
    </row>
    <row r="1037" spans="1:29" ht="17.25" customHeight="1">
      <c r="A1037" s="333"/>
      <c r="B1037" s="322"/>
      <c r="C1037" s="322"/>
      <c r="D1037" s="322"/>
      <c r="E1037" s="338"/>
      <c r="F1037" s="389"/>
      <c r="G1037" s="396"/>
      <c r="H1037" s="351"/>
      <c r="I1037" s="329"/>
      <c r="J1037" s="324"/>
      <c r="K1037" s="215" t="s">
        <v>1274</v>
      </c>
      <c r="L1037" s="216" t="s">
        <v>1121</v>
      </c>
      <c r="M1037" s="217">
        <v>1465.5</v>
      </c>
      <c r="N1037" s="217">
        <v>1465.5</v>
      </c>
      <c r="O1037" s="215" t="s">
        <v>1249</v>
      </c>
      <c r="P1037" s="379"/>
      <c r="Q1037" s="379"/>
      <c r="R1037" s="379"/>
      <c r="S1037" s="379"/>
      <c r="T1037" s="379"/>
      <c r="U1037" s="379"/>
      <c r="V1037" s="379"/>
      <c r="W1037" s="379"/>
      <c r="X1037" s="379"/>
      <c r="Y1037" s="379"/>
      <c r="Z1037" s="330"/>
      <c r="AA1037" s="330"/>
      <c r="AB1037" s="330"/>
      <c r="AC1037" s="331"/>
    </row>
    <row r="1038" spans="1:29" ht="17.25" customHeight="1">
      <c r="A1038" s="333"/>
      <c r="B1038" s="322"/>
      <c r="C1038" s="322"/>
      <c r="D1038" s="322"/>
      <c r="E1038" s="338"/>
      <c r="F1038" s="389"/>
      <c r="G1038" s="396"/>
      <c r="H1038" s="351"/>
      <c r="I1038" s="329"/>
      <c r="J1038" s="324" t="s">
        <v>289</v>
      </c>
      <c r="K1038" s="215" t="s">
        <v>1596</v>
      </c>
      <c r="L1038" s="216" t="s">
        <v>1469</v>
      </c>
      <c r="M1038" s="217">
        <v>982.51</v>
      </c>
      <c r="N1038" s="227">
        <v>982.51</v>
      </c>
      <c r="O1038" s="215" t="s">
        <v>1587</v>
      </c>
      <c r="P1038" s="379"/>
      <c r="Q1038" s="379"/>
      <c r="R1038" s="379"/>
      <c r="S1038" s="379"/>
      <c r="T1038" s="379"/>
      <c r="U1038" s="379"/>
      <c r="V1038" s="379"/>
      <c r="W1038" s="379"/>
      <c r="X1038" s="379"/>
      <c r="Y1038" s="379"/>
      <c r="Z1038" s="330"/>
      <c r="AA1038" s="330"/>
      <c r="AB1038" s="330"/>
      <c r="AC1038" s="331"/>
    </row>
    <row r="1039" spans="1:29" ht="17.25" customHeight="1">
      <c r="A1039" s="333"/>
      <c r="B1039" s="322"/>
      <c r="C1039" s="322"/>
      <c r="D1039" s="322"/>
      <c r="E1039" s="338"/>
      <c r="F1039" s="389"/>
      <c r="G1039" s="396"/>
      <c r="H1039" s="351"/>
      <c r="I1039" s="329"/>
      <c r="J1039" s="324"/>
      <c r="K1039" s="215" t="s">
        <v>1833</v>
      </c>
      <c r="L1039" s="216" t="s">
        <v>1773</v>
      </c>
      <c r="M1039" s="217">
        <v>731.5</v>
      </c>
      <c r="N1039" s="227">
        <v>731.5</v>
      </c>
      <c r="O1039" s="215" t="s">
        <v>1773</v>
      </c>
      <c r="P1039" s="379"/>
      <c r="Q1039" s="379"/>
      <c r="R1039" s="379"/>
      <c r="S1039" s="379"/>
      <c r="T1039" s="379"/>
      <c r="U1039" s="379"/>
      <c r="V1039" s="379"/>
      <c r="W1039" s="379"/>
      <c r="X1039" s="379"/>
      <c r="Y1039" s="379"/>
      <c r="Z1039" s="330"/>
      <c r="AA1039" s="330"/>
      <c r="AB1039" s="330"/>
      <c r="AC1039" s="331"/>
    </row>
    <row r="1040" spans="1:29" ht="17.25" customHeight="1">
      <c r="A1040" s="333"/>
      <c r="B1040" s="322"/>
      <c r="C1040" s="322"/>
      <c r="D1040" s="322"/>
      <c r="E1040" s="338"/>
      <c r="F1040" s="389"/>
      <c r="G1040" s="396"/>
      <c r="H1040" s="351"/>
      <c r="I1040" s="329"/>
      <c r="J1040" s="324"/>
      <c r="K1040" s="215" t="s">
        <v>1649</v>
      </c>
      <c r="L1040" s="216" t="s">
        <v>1564</v>
      </c>
      <c r="M1040" s="217">
        <v>177</v>
      </c>
      <c r="N1040" s="217">
        <v>177</v>
      </c>
      <c r="O1040" s="215" t="s">
        <v>1609</v>
      </c>
      <c r="P1040" s="379"/>
      <c r="Q1040" s="379"/>
      <c r="R1040" s="379"/>
      <c r="S1040" s="379"/>
      <c r="T1040" s="379"/>
      <c r="U1040" s="379"/>
      <c r="V1040" s="379"/>
      <c r="W1040" s="379"/>
      <c r="X1040" s="379"/>
      <c r="Y1040" s="379"/>
      <c r="Z1040" s="330"/>
      <c r="AA1040" s="330"/>
      <c r="AB1040" s="330"/>
      <c r="AC1040" s="331"/>
    </row>
    <row r="1041" spans="1:29" ht="17.25" customHeight="1">
      <c r="A1041" s="333"/>
      <c r="B1041" s="322"/>
      <c r="C1041" s="322"/>
      <c r="D1041" s="322"/>
      <c r="E1041" s="338"/>
      <c r="F1041" s="389"/>
      <c r="G1041" s="396"/>
      <c r="H1041" s="351"/>
      <c r="I1041" s="329"/>
      <c r="J1041" s="324" t="s">
        <v>370</v>
      </c>
      <c r="K1041" s="215"/>
      <c r="L1041" s="216"/>
      <c r="M1041" s="217"/>
      <c r="N1041" s="227"/>
      <c r="O1041" s="215"/>
      <c r="P1041" s="379"/>
      <c r="Q1041" s="379"/>
      <c r="R1041" s="379"/>
      <c r="S1041" s="379"/>
      <c r="T1041" s="379"/>
      <c r="U1041" s="379"/>
      <c r="V1041" s="379"/>
      <c r="W1041" s="379"/>
      <c r="X1041" s="379"/>
      <c r="Y1041" s="379"/>
      <c r="Z1041" s="330"/>
      <c r="AA1041" s="330"/>
      <c r="AB1041" s="330"/>
      <c r="AC1041" s="331"/>
    </row>
    <row r="1042" spans="1:29" ht="17.25" customHeight="1">
      <c r="A1042" s="333"/>
      <c r="B1042" s="323"/>
      <c r="C1042" s="323"/>
      <c r="D1042" s="323"/>
      <c r="E1042" s="339"/>
      <c r="F1042" s="389"/>
      <c r="G1042" s="396"/>
      <c r="H1042" s="352"/>
      <c r="I1042" s="329"/>
      <c r="J1042" s="324"/>
      <c r="K1042" s="215"/>
      <c r="L1042" s="215"/>
      <c r="M1042" s="227"/>
      <c r="N1042" s="227"/>
      <c r="O1042" s="215"/>
      <c r="P1042" s="379"/>
      <c r="Q1042" s="379"/>
      <c r="R1042" s="379"/>
      <c r="S1042" s="379"/>
      <c r="T1042" s="379"/>
      <c r="U1042" s="379"/>
      <c r="V1042" s="379"/>
      <c r="W1042" s="379"/>
      <c r="X1042" s="379"/>
      <c r="Y1042" s="379"/>
      <c r="Z1042" s="330"/>
      <c r="AA1042" s="330"/>
      <c r="AB1042" s="330"/>
      <c r="AC1042" s="331"/>
    </row>
    <row r="1043" spans="1:29" ht="17.25" customHeight="1">
      <c r="A1043" s="333">
        <v>33600000</v>
      </c>
      <c r="B1043" s="321" t="s">
        <v>928</v>
      </c>
      <c r="C1043" s="321" t="s">
        <v>448</v>
      </c>
      <c r="D1043" s="321" t="s">
        <v>929</v>
      </c>
      <c r="E1043" s="337" t="s">
        <v>455</v>
      </c>
      <c r="F1043" s="389" t="s">
        <v>599</v>
      </c>
      <c r="G1043" s="396">
        <v>29645</v>
      </c>
      <c r="H1043" s="333" t="s">
        <v>557</v>
      </c>
      <c r="I1043" s="329" t="s">
        <v>493</v>
      </c>
      <c r="J1043" s="324" t="s">
        <v>281</v>
      </c>
      <c r="K1043" s="215" t="s">
        <v>971</v>
      </c>
      <c r="L1043" s="216" t="s">
        <v>702</v>
      </c>
      <c r="M1043" s="217">
        <v>320</v>
      </c>
      <c r="N1043" s="227">
        <v>320</v>
      </c>
      <c r="O1043" s="215" t="s">
        <v>732</v>
      </c>
      <c r="P1043" s="379">
        <f>SUM(M1043:M1044)</f>
        <v>320</v>
      </c>
      <c r="Q1043" s="379">
        <f>SUM(N1043:N1044)</f>
        <v>320</v>
      </c>
      <c r="R1043" s="379">
        <f>SUM(M1045:M1052)</f>
        <v>7269</v>
      </c>
      <c r="S1043" s="379">
        <f>SUM(N1045:N1052)</f>
        <v>7269</v>
      </c>
      <c r="T1043" s="379">
        <f>SUM(M1053:M1065)</f>
        <v>9539.5</v>
      </c>
      <c r="U1043" s="379">
        <f>SUM(N1053:N1065)</f>
        <v>9539.5</v>
      </c>
      <c r="V1043" s="379">
        <f>SUM(M1066:M1067)</f>
        <v>0</v>
      </c>
      <c r="W1043" s="379">
        <f>SUM(N1066:N1067)</f>
        <v>0</v>
      </c>
      <c r="X1043" s="379">
        <f>P1043+R1043+T1043+V1043</f>
        <v>17128.5</v>
      </c>
      <c r="Y1043" s="379">
        <f>Q1043+S1043+U1043+W1043</f>
        <v>17128.5</v>
      </c>
      <c r="Z1043" s="330">
        <f>G1043-X1043</f>
        <v>12516.5</v>
      </c>
      <c r="AA1043" s="330">
        <f>G1043-Y1043</f>
        <v>12516.5</v>
      </c>
      <c r="AB1043" s="330">
        <f>X1043*100/G1043</f>
        <v>57.778714791701802</v>
      </c>
      <c r="AC1043" s="331"/>
    </row>
    <row r="1044" spans="1:29" ht="17.25" customHeight="1">
      <c r="A1044" s="333"/>
      <c r="B1044" s="322"/>
      <c r="C1044" s="322"/>
      <c r="D1044" s="322"/>
      <c r="E1044" s="338"/>
      <c r="F1044" s="389"/>
      <c r="G1044" s="396"/>
      <c r="H1044" s="333"/>
      <c r="I1044" s="329"/>
      <c r="J1044" s="324"/>
      <c r="K1044" s="215"/>
      <c r="L1044" s="216"/>
      <c r="M1044" s="217"/>
      <c r="N1044" s="217"/>
      <c r="O1044" s="216"/>
      <c r="P1044" s="379"/>
      <c r="Q1044" s="379"/>
      <c r="R1044" s="379"/>
      <c r="S1044" s="379"/>
      <c r="T1044" s="379"/>
      <c r="U1044" s="379"/>
      <c r="V1044" s="379"/>
      <c r="W1044" s="379"/>
      <c r="X1044" s="379"/>
      <c r="Y1044" s="379"/>
      <c r="Z1044" s="330"/>
      <c r="AA1044" s="330"/>
      <c r="AB1044" s="330"/>
      <c r="AC1044" s="331"/>
    </row>
    <row r="1045" spans="1:29" ht="17.25" customHeight="1">
      <c r="A1045" s="333"/>
      <c r="B1045" s="322"/>
      <c r="C1045" s="322"/>
      <c r="D1045" s="322"/>
      <c r="E1045" s="338"/>
      <c r="F1045" s="389"/>
      <c r="G1045" s="396"/>
      <c r="H1045" s="333"/>
      <c r="I1045" s="329"/>
      <c r="J1045" s="324" t="s">
        <v>369</v>
      </c>
      <c r="K1045" s="215" t="s">
        <v>1022</v>
      </c>
      <c r="L1045" s="216" t="s">
        <v>753</v>
      </c>
      <c r="M1045" s="217">
        <v>1196</v>
      </c>
      <c r="N1045" s="217">
        <v>1196</v>
      </c>
      <c r="O1045" s="215" t="s">
        <v>905</v>
      </c>
      <c r="P1045" s="379"/>
      <c r="Q1045" s="379"/>
      <c r="R1045" s="379"/>
      <c r="S1045" s="379"/>
      <c r="T1045" s="379"/>
      <c r="U1045" s="379"/>
      <c r="V1045" s="379"/>
      <c r="W1045" s="379"/>
      <c r="X1045" s="379"/>
      <c r="Y1045" s="379"/>
      <c r="Z1045" s="330"/>
      <c r="AA1045" s="330"/>
      <c r="AB1045" s="330"/>
      <c r="AC1045" s="331"/>
    </row>
    <row r="1046" spans="1:29" ht="17.25" customHeight="1">
      <c r="A1046" s="333"/>
      <c r="B1046" s="322"/>
      <c r="C1046" s="322"/>
      <c r="D1046" s="322"/>
      <c r="E1046" s="338"/>
      <c r="F1046" s="389"/>
      <c r="G1046" s="396"/>
      <c r="H1046" s="333"/>
      <c r="I1046" s="329"/>
      <c r="J1046" s="324"/>
      <c r="K1046" s="215" t="s">
        <v>1394</v>
      </c>
      <c r="L1046" s="216" t="s">
        <v>1357</v>
      </c>
      <c r="M1046" s="217">
        <v>390</v>
      </c>
      <c r="N1046" s="217">
        <v>390</v>
      </c>
      <c r="O1046" s="215" t="s">
        <v>1388</v>
      </c>
      <c r="P1046" s="379"/>
      <c r="Q1046" s="379"/>
      <c r="R1046" s="379"/>
      <c r="S1046" s="379"/>
      <c r="T1046" s="379"/>
      <c r="U1046" s="379"/>
      <c r="V1046" s="379"/>
      <c r="W1046" s="379"/>
      <c r="X1046" s="379"/>
      <c r="Y1046" s="379"/>
      <c r="Z1046" s="330"/>
      <c r="AA1046" s="330"/>
      <c r="AB1046" s="330"/>
      <c r="AC1046" s="331"/>
    </row>
    <row r="1047" spans="1:29" ht="17.25" customHeight="1">
      <c r="A1047" s="333"/>
      <c r="B1047" s="322"/>
      <c r="C1047" s="322"/>
      <c r="D1047" s="322"/>
      <c r="E1047" s="338"/>
      <c r="F1047" s="389"/>
      <c r="G1047" s="396"/>
      <c r="H1047" s="333"/>
      <c r="I1047" s="329"/>
      <c r="J1047" s="324"/>
      <c r="K1047" s="215" t="s">
        <v>1393</v>
      </c>
      <c r="L1047" s="216" t="s">
        <v>1353</v>
      </c>
      <c r="M1047" s="217">
        <v>245</v>
      </c>
      <c r="N1047" s="217">
        <v>245</v>
      </c>
      <c r="O1047" s="215" t="s">
        <v>1388</v>
      </c>
      <c r="P1047" s="379"/>
      <c r="Q1047" s="379"/>
      <c r="R1047" s="379"/>
      <c r="S1047" s="379"/>
      <c r="T1047" s="379"/>
      <c r="U1047" s="379"/>
      <c r="V1047" s="379"/>
      <c r="W1047" s="379"/>
      <c r="X1047" s="379"/>
      <c r="Y1047" s="379"/>
      <c r="Z1047" s="330"/>
      <c r="AA1047" s="330"/>
      <c r="AB1047" s="330"/>
      <c r="AC1047" s="331"/>
    </row>
    <row r="1048" spans="1:29" ht="17.25" customHeight="1">
      <c r="A1048" s="333"/>
      <c r="B1048" s="322"/>
      <c r="C1048" s="322"/>
      <c r="D1048" s="322"/>
      <c r="E1048" s="338"/>
      <c r="F1048" s="389"/>
      <c r="G1048" s="396"/>
      <c r="H1048" s="333"/>
      <c r="I1048" s="329"/>
      <c r="J1048" s="324"/>
      <c r="K1048" s="215" t="s">
        <v>1504</v>
      </c>
      <c r="L1048" s="216" t="s">
        <v>1374</v>
      </c>
      <c r="M1048" s="217">
        <v>2336</v>
      </c>
      <c r="N1048" s="217">
        <v>2336</v>
      </c>
      <c r="O1048" s="215" t="s">
        <v>1464</v>
      </c>
      <c r="P1048" s="379"/>
      <c r="Q1048" s="379"/>
      <c r="R1048" s="379"/>
      <c r="S1048" s="379"/>
      <c r="T1048" s="379"/>
      <c r="U1048" s="379"/>
      <c r="V1048" s="379"/>
      <c r="W1048" s="379"/>
      <c r="X1048" s="379"/>
      <c r="Y1048" s="379"/>
      <c r="Z1048" s="330"/>
      <c r="AA1048" s="330"/>
      <c r="AB1048" s="330"/>
      <c r="AC1048" s="331"/>
    </row>
    <row r="1049" spans="1:29" ht="17.25" customHeight="1">
      <c r="A1049" s="333"/>
      <c r="B1049" s="322"/>
      <c r="C1049" s="322"/>
      <c r="D1049" s="322"/>
      <c r="E1049" s="338"/>
      <c r="F1049" s="389"/>
      <c r="G1049" s="396"/>
      <c r="H1049" s="333"/>
      <c r="I1049" s="329"/>
      <c r="J1049" s="324"/>
      <c r="K1049" s="215" t="s">
        <v>1531</v>
      </c>
      <c r="L1049" s="216" t="s">
        <v>1204</v>
      </c>
      <c r="M1049" s="217">
        <v>838.5</v>
      </c>
      <c r="N1049" s="217">
        <v>838.5</v>
      </c>
      <c r="O1049" s="215" t="s">
        <v>1527</v>
      </c>
      <c r="P1049" s="379"/>
      <c r="Q1049" s="379"/>
      <c r="R1049" s="379"/>
      <c r="S1049" s="379"/>
      <c r="T1049" s="379"/>
      <c r="U1049" s="379"/>
      <c r="V1049" s="379"/>
      <c r="W1049" s="379"/>
      <c r="X1049" s="379"/>
      <c r="Y1049" s="379"/>
      <c r="Z1049" s="330"/>
      <c r="AA1049" s="330"/>
      <c r="AB1049" s="330"/>
      <c r="AC1049" s="331"/>
    </row>
    <row r="1050" spans="1:29" ht="17.25" customHeight="1">
      <c r="A1050" s="333"/>
      <c r="B1050" s="322"/>
      <c r="C1050" s="322"/>
      <c r="D1050" s="322"/>
      <c r="E1050" s="338"/>
      <c r="F1050" s="389"/>
      <c r="G1050" s="396"/>
      <c r="H1050" s="333"/>
      <c r="I1050" s="329"/>
      <c r="J1050" s="324"/>
      <c r="K1050" s="215" t="s">
        <v>1553</v>
      </c>
      <c r="L1050" s="216" t="s">
        <v>1465</v>
      </c>
      <c r="M1050" s="217">
        <v>390</v>
      </c>
      <c r="N1050" s="217">
        <v>390</v>
      </c>
      <c r="O1050" s="215" t="s">
        <v>1542</v>
      </c>
      <c r="P1050" s="379"/>
      <c r="Q1050" s="379"/>
      <c r="R1050" s="379"/>
      <c r="S1050" s="379"/>
      <c r="T1050" s="379"/>
      <c r="U1050" s="379"/>
      <c r="V1050" s="379"/>
      <c r="W1050" s="379"/>
      <c r="X1050" s="379"/>
      <c r="Y1050" s="379"/>
      <c r="Z1050" s="330"/>
      <c r="AA1050" s="330"/>
      <c r="AB1050" s="330"/>
      <c r="AC1050" s="331"/>
    </row>
    <row r="1051" spans="1:29" ht="17.25" customHeight="1">
      <c r="A1051" s="333"/>
      <c r="B1051" s="322"/>
      <c r="C1051" s="322"/>
      <c r="D1051" s="322"/>
      <c r="E1051" s="338"/>
      <c r="F1051" s="389"/>
      <c r="G1051" s="396"/>
      <c r="H1051" s="333"/>
      <c r="I1051" s="329"/>
      <c r="J1051" s="324"/>
      <c r="K1051" s="215" t="s">
        <v>1333</v>
      </c>
      <c r="L1051" s="216" t="s">
        <v>1334</v>
      </c>
      <c r="M1051" s="217">
        <v>189</v>
      </c>
      <c r="N1051" s="217">
        <v>189</v>
      </c>
      <c r="O1051" s="215" t="s">
        <v>1331</v>
      </c>
      <c r="P1051" s="379"/>
      <c r="Q1051" s="379"/>
      <c r="R1051" s="379"/>
      <c r="S1051" s="379"/>
      <c r="T1051" s="379"/>
      <c r="U1051" s="379"/>
      <c r="V1051" s="379"/>
      <c r="W1051" s="379"/>
      <c r="X1051" s="379"/>
      <c r="Y1051" s="379"/>
      <c r="Z1051" s="330"/>
      <c r="AA1051" s="330"/>
      <c r="AB1051" s="330"/>
      <c r="AC1051" s="331"/>
    </row>
    <row r="1052" spans="1:29" ht="17.25" customHeight="1">
      <c r="A1052" s="333"/>
      <c r="B1052" s="322"/>
      <c r="C1052" s="322"/>
      <c r="D1052" s="322"/>
      <c r="E1052" s="338"/>
      <c r="F1052" s="389"/>
      <c r="G1052" s="396"/>
      <c r="H1052" s="333"/>
      <c r="I1052" s="329"/>
      <c r="J1052" s="324"/>
      <c r="K1052" s="215" t="s">
        <v>1294</v>
      </c>
      <c r="L1052" s="216" t="s">
        <v>1233</v>
      </c>
      <c r="M1052" s="217">
        <v>1684.5</v>
      </c>
      <c r="N1052" s="217">
        <v>1684.5</v>
      </c>
      <c r="O1052" s="215" t="s">
        <v>1250</v>
      </c>
      <c r="P1052" s="379"/>
      <c r="Q1052" s="379"/>
      <c r="R1052" s="379"/>
      <c r="S1052" s="379"/>
      <c r="T1052" s="379"/>
      <c r="U1052" s="379"/>
      <c r="V1052" s="379"/>
      <c r="W1052" s="379"/>
      <c r="X1052" s="379"/>
      <c r="Y1052" s="379"/>
      <c r="Z1052" s="330"/>
      <c r="AA1052" s="330"/>
      <c r="AB1052" s="330"/>
      <c r="AC1052" s="331"/>
    </row>
    <row r="1053" spans="1:29" ht="17.25" customHeight="1">
      <c r="A1053" s="333"/>
      <c r="B1053" s="322"/>
      <c r="C1053" s="322"/>
      <c r="D1053" s="322"/>
      <c r="E1053" s="338"/>
      <c r="F1053" s="389"/>
      <c r="G1053" s="396"/>
      <c r="H1053" s="333"/>
      <c r="I1053" s="329"/>
      <c r="J1053" s="324" t="s">
        <v>289</v>
      </c>
      <c r="K1053" s="215" t="s">
        <v>1565</v>
      </c>
      <c r="L1053" s="216" t="s">
        <v>1566</v>
      </c>
      <c r="M1053" s="217">
        <v>495</v>
      </c>
      <c r="N1053" s="227">
        <v>495</v>
      </c>
      <c r="O1053" s="215" t="s">
        <v>1564</v>
      </c>
      <c r="P1053" s="379"/>
      <c r="Q1053" s="379"/>
      <c r="R1053" s="379"/>
      <c r="S1053" s="379"/>
      <c r="T1053" s="379"/>
      <c r="U1053" s="379"/>
      <c r="V1053" s="379"/>
      <c r="W1053" s="379"/>
      <c r="X1053" s="379"/>
      <c r="Y1053" s="379"/>
      <c r="Z1053" s="330"/>
      <c r="AA1053" s="330"/>
      <c r="AB1053" s="330"/>
      <c r="AC1053" s="331"/>
    </row>
    <row r="1054" spans="1:29" ht="17.25" customHeight="1">
      <c r="A1054" s="333"/>
      <c r="B1054" s="322"/>
      <c r="C1054" s="322"/>
      <c r="D1054" s="322"/>
      <c r="E1054" s="338"/>
      <c r="F1054" s="389"/>
      <c r="G1054" s="396"/>
      <c r="H1054" s="333"/>
      <c r="I1054" s="329"/>
      <c r="J1054" s="324"/>
      <c r="K1054" s="215" t="s">
        <v>1650</v>
      </c>
      <c r="L1054" s="216" t="s">
        <v>1642</v>
      </c>
      <c r="M1054" s="217">
        <v>636</v>
      </c>
      <c r="N1054" s="227">
        <v>636</v>
      </c>
      <c r="O1054" s="215" t="s">
        <v>1609</v>
      </c>
      <c r="P1054" s="379"/>
      <c r="Q1054" s="379"/>
      <c r="R1054" s="379"/>
      <c r="S1054" s="379"/>
      <c r="T1054" s="379"/>
      <c r="U1054" s="379"/>
      <c r="V1054" s="379"/>
      <c r="W1054" s="379"/>
      <c r="X1054" s="379"/>
      <c r="Y1054" s="379"/>
      <c r="Z1054" s="330"/>
      <c r="AA1054" s="330"/>
      <c r="AB1054" s="330"/>
      <c r="AC1054" s="331"/>
    </row>
    <row r="1055" spans="1:29" ht="17.25" customHeight="1">
      <c r="A1055" s="333"/>
      <c r="B1055" s="322"/>
      <c r="C1055" s="322"/>
      <c r="D1055" s="322"/>
      <c r="E1055" s="338"/>
      <c r="F1055" s="389"/>
      <c r="G1055" s="396"/>
      <c r="H1055" s="333"/>
      <c r="I1055" s="329"/>
      <c r="J1055" s="324"/>
      <c r="K1055" s="215" t="s">
        <v>1679</v>
      </c>
      <c r="L1055" s="216" t="s">
        <v>778</v>
      </c>
      <c r="M1055" s="217">
        <v>612.5</v>
      </c>
      <c r="N1055" s="227">
        <v>612.5</v>
      </c>
      <c r="O1055" s="215" t="s">
        <v>1663</v>
      </c>
      <c r="P1055" s="379"/>
      <c r="Q1055" s="379"/>
      <c r="R1055" s="379"/>
      <c r="S1055" s="379"/>
      <c r="T1055" s="379"/>
      <c r="U1055" s="379"/>
      <c r="V1055" s="379"/>
      <c r="W1055" s="379"/>
      <c r="X1055" s="379"/>
      <c r="Y1055" s="379"/>
      <c r="Z1055" s="330"/>
      <c r="AA1055" s="330"/>
      <c r="AB1055" s="330"/>
      <c r="AC1055" s="331"/>
    </row>
    <row r="1056" spans="1:29" ht="17.25" customHeight="1">
      <c r="A1056" s="333"/>
      <c r="B1056" s="322"/>
      <c r="C1056" s="322"/>
      <c r="D1056" s="322"/>
      <c r="E1056" s="338"/>
      <c r="F1056" s="389"/>
      <c r="G1056" s="396"/>
      <c r="H1056" s="333"/>
      <c r="I1056" s="329"/>
      <c r="J1056" s="324"/>
      <c r="K1056" s="215" t="s">
        <v>1972</v>
      </c>
      <c r="L1056" s="216" t="s">
        <v>1922</v>
      </c>
      <c r="M1056" s="217">
        <v>640</v>
      </c>
      <c r="N1056" s="227">
        <v>640</v>
      </c>
      <c r="O1056" s="215" t="s">
        <v>1958</v>
      </c>
      <c r="P1056" s="379"/>
      <c r="Q1056" s="379"/>
      <c r="R1056" s="379"/>
      <c r="S1056" s="379"/>
      <c r="T1056" s="379"/>
      <c r="U1056" s="379"/>
      <c r="V1056" s="379"/>
      <c r="W1056" s="379"/>
      <c r="X1056" s="379"/>
      <c r="Y1056" s="379"/>
      <c r="Z1056" s="330"/>
      <c r="AA1056" s="330"/>
      <c r="AB1056" s="330"/>
      <c r="AC1056" s="331"/>
    </row>
    <row r="1057" spans="1:29" ht="15.75" customHeight="1">
      <c r="A1057" s="333"/>
      <c r="B1057" s="322"/>
      <c r="C1057" s="322"/>
      <c r="D1057" s="322"/>
      <c r="E1057" s="338"/>
      <c r="F1057" s="389"/>
      <c r="G1057" s="396"/>
      <c r="H1057" s="333"/>
      <c r="I1057" s="329"/>
      <c r="J1057" s="324"/>
      <c r="K1057" s="215" t="s">
        <v>1886</v>
      </c>
      <c r="L1057" s="216" t="s">
        <v>1805</v>
      </c>
      <c r="M1057" s="217">
        <v>854.5</v>
      </c>
      <c r="N1057" s="227">
        <v>854.5</v>
      </c>
      <c r="O1057" s="215" t="s">
        <v>1869</v>
      </c>
      <c r="P1057" s="379"/>
      <c r="Q1057" s="379"/>
      <c r="R1057" s="379"/>
      <c r="S1057" s="379"/>
      <c r="T1057" s="379"/>
      <c r="U1057" s="379"/>
      <c r="V1057" s="379"/>
      <c r="W1057" s="379"/>
      <c r="X1057" s="379"/>
      <c r="Y1057" s="379"/>
      <c r="Z1057" s="330"/>
      <c r="AA1057" s="330"/>
      <c r="AB1057" s="330"/>
      <c r="AC1057" s="331"/>
    </row>
    <row r="1058" spans="1:29" ht="17.25" hidden="1" customHeight="1">
      <c r="A1058" s="333"/>
      <c r="B1058" s="322"/>
      <c r="C1058" s="322"/>
      <c r="D1058" s="322"/>
      <c r="E1058" s="338"/>
      <c r="F1058" s="389"/>
      <c r="G1058" s="396"/>
      <c r="H1058" s="333"/>
      <c r="I1058" s="329"/>
      <c r="J1058" s="324"/>
      <c r="K1058" s="215" t="s">
        <v>2060</v>
      </c>
      <c r="L1058" s="216" t="s">
        <v>2061</v>
      </c>
      <c r="M1058" s="217">
        <v>1090</v>
      </c>
      <c r="N1058" s="227">
        <v>1090</v>
      </c>
      <c r="O1058" s="215" t="s">
        <v>2034</v>
      </c>
      <c r="P1058" s="379"/>
      <c r="Q1058" s="379"/>
      <c r="R1058" s="379"/>
      <c r="S1058" s="379"/>
      <c r="T1058" s="379"/>
      <c r="U1058" s="379"/>
      <c r="V1058" s="379"/>
      <c r="W1058" s="379"/>
      <c r="X1058" s="379"/>
      <c r="Y1058" s="379"/>
      <c r="Z1058" s="330"/>
      <c r="AA1058" s="330"/>
      <c r="AB1058" s="330"/>
      <c r="AC1058" s="331"/>
    </row>
    <row r="1059" spans="1:29" ht="17.25" hidden="1" customHeight="1">
      <c r="A1059" s="333"/>
      <c r="B1059" s="322"/>
      <c r="C1059" s="322"/>
      <c r="D1059" s="322"/>
      <c r="E1059" s="338"/>
      <c r="F1059" s="389"/>
      <c r="G1059" s="396"/>
      <c r="H1059" s="333"/>
      <c r="I1059" s="329"/>
      <c r="J1059" s="324"/>
      <c r="K1059" s="215" t="s">
        <v>1884</v>
      </c>
      <c r="L1059" s="216" t="s">
        <v>1874</v>
      </c>
      <c r="M1059" s="217">
        <v>1262.5</v>
      </c>
      <c r="N1059" s="227">
        <v>1262.5</v>
      </c>
      <c r="O1059" s="215" t="s">
        <v>1869</v>
      </c>
      <c r="P1059" s="379"/>
      <c r="Q1059" s="379"/>
      <c r="R1059" s="379"/>
      <c r="S1059" s="379"/>
      <c r="T1059" s="379"/>
      <c r="U1059" s="379"/>
      <c r="V1059" s="379"/>
      <c r="W1059" s="379"/>
      <c r="X1059" s="379"/>
      <c r="Y1059" s="379"/>
      <c r="Z1059" s="330"/>
      <c r="AA1059" s="330"/>
      <c r="AB1059" s="330"/>
      <c r="AC1059" s="331"/>
    </row>
    <row r="1060" spans="1:29" ht="2.25" hidden="1" customHeight="1">
      <c r="A1060" s="333"/>
      <c r="B1060" s="322"/>
      <c r="C1060" s="322"/>
      <c r="D1060" s="322"/>
      <c r="E1060" s="338"/>
      <c r="F1060" s="389"/>
      <c r="G1060" s="396"/>
      <c r="H1060" s="333"/>
      <c r="I1060" s="329"/>
      <c r="J1060" s="324"/>
      <c r="K1060" s="215" t="s">
        <v>1680</v>
      </c>
      <c r="L1060" s="216" t="s">
        <v>1609</v>
      </c>
      <c r="M1060" s="217">
        <v>172.5</v>
      </c>
      <c r="N1060" s="227">
        <v>172.5</v>
      </c>
      <c r="O1060" s="215" t="s">
        <v>1663</v>
      </c>
      <c r="P1060" s="379"/>
      <c r="Q1060" s="379"/>
      <c r="R1060" s="379"/>
      <c r="S1060" s="379"/>
      <c r="T1060" s="379"/>
      <c r="U1060" s="379"/>
      <c r="V1060" s="379"/>
      <c r="W1060" s="379"/>
      <c r="X1060" s="379"/>
      <c r="Y1060" s="379"/>
      <c r="Z1060" s="330"/>
      <c r="AA1060" s="330"/>
      <c r="AB1060" s="330"/>
      <c r="AC1060" s="331"/>
    </row>
    <row r="1061" spans="1:29" ht="17.25" hidden="1" customHeight="1">
      <c r="A1061" s="333"/>
      <c r="B1061" s="322"/>
      <c r="C1061" s="322"/>
      <c r="D1061" s="322"/>
      <c r="E1061" s="338"/>
      <c r="F1061" s="389"/>
      <c r="G1061" s="396"/>
      <c r="H1061" s="333"/>
      <c r="I1061" s="329"/>
      <c r="J1061" s="324"/>
      <c r="K1061" s="215" t="s">
        <v>1834</v>
      </c>
      <c r="L1061" s="216" t="s">
        <v>1685</v>
      </c>
      <c r="M1061" s="217">
        <v>700</v>
      </c>
      <c r="N1061" s="227">
        <v>700</v>
      </c>
      <c r="O1061" s="215" t="s">
        <v>1805</v>
      </c>
      <c r="P1061" s="379"/>
      <c r="Q1061" s="379"/>
      <c r="R1061" s="379"/>
      <c r="S1061" s="379"/>
      <c r="T1061" s="379"/>
      <c r="U1061" s="379"/>
      <c r="V1061" s="379"/>
      <c r="W1061" s="379"/>
      <c r="X1061" s="379"/>
      <c r="Y1061" s="379"/>
      <c r="Z1061" s="330"/>
      <c r="AA1061" s="330"/>
      <c r="AB1061" s="330"/>
      <c r="AC1061" s="331"/>
    </row>
    <row r="1062" spans="1:29" ht="17.25" hidden="1" customHeight="1">
      <c r="A1062" s="333"/>
      <c r="B1062" s="322"/>
      <c r="C1062" s="322"/>
      <c r="D1062" s="322"/>
      <c r="E1062" s="338"/>
      <c r="F1062" s="389"/>
      <c r="G1062" s="396"/>
      <c r="H1062" s="333"/>
      <c r="I1062" s="329"/>
      <c r="J1062" s="324"/>
      <c r="K1062" s="215" t="s">
        <v>2004</v>
      </c>
      <c r="L1062" s="216" t="s">
        <v>1958</v>
      </c>
      <c r="M1062" s="217">
        <v>622.5</v>
      </c>
      <c r="N1062" s="227">
        <v>622.5</v>
      </c>
      <c r="O1062" s="215" t="s">
        <v>1984</v>
      </c>
      <c r="P1062" s="379"/>
      <c r="Q1062" s="379"/>
      <c r="R1062" s="379"/>
      <c r="S1062" s="379"/>
      <c r="T1062" s="379"/>
      <c r="U1062" s="379"/>
      <c r="V1062" s="379"/>
      <c r="W1062" s="379"/>
      <c r="X1062" s="379"/>
      <c r="Y1062" s="379"/>
      <c r="Z1062" s="330"/>
      <c r="AA1062" s="330"/>
      <c r="AB1062" s="330"/>
      <c r="AC1062" s="331"/>
    </row>
    <row r="1063" spans="1:29" ht="17.25" hidden="1" customHeight="1">
      <c r="A1063" s="333"/>
      <c r="B1063" s="322"/>
      <c r="C1063" s="322"/>
      <c r="D1063" s="322"/>
      <c r="E1063" s="338"/>
      <c r="F1063" s="389"/>
      <c r="G1063" s="396"/>
      <c r="H1063" s="333"/>
      <c r="I1063" s="329"/>
      <c r="J1063" s="324"/>
      <c r="K1063" s="215" t="s">
        <v>2005</v>
      </c>
      <c r="L1063" s="216" t="s">
        <v>1945</v>
      </c>
      <c r="M1063" s="217">
        <v>1386</v>
      </c>
      <c r="N1063" s="227">
        <v>1386</v>
      </c>
      <c r="O1063" s="215" t="s">
        <v>1984</v>
      </c>
      <c r="P1063" s="379"/>
      <c r="Q1063" s="379"/>
      <c r="R1063" s="379"/>
      <c r="S1063" s="379"/>
      <c r="T1063" s="379"/>
      <c r="U1063" s="379"/>
      <c r="V1063" s="379"/>
      <c r="W1063" s="379"/>
      <c r="X1063" s="379"/>
      <c r="Y1063" s="379"/>
      <c r="Z1063" s="330"/>
      <c r="AA1063" s="330"/>
      <c r="AB1063" s="330"/>
      <c r="AC1063" s="331"/>
    </row>
    <row r="1064" spans="1:29" ht="17.25" hidden="1" customHeight="1">
      <c r="A1064" s="333"/>
      <c r="B1064" s="322"/>
      <c r="C1064" s="322"/>
      <c r="D1064" s="322"/>
      <c r="E1064" s="338"/>
      <c r="F1064" s="389"/>
      <c r="G1064" s="396"/>
      <c r="H1064" s="333"/>
      <c r="I1064" s="329"/>
      <c r="J1064" s="324"/>
      <c r="K1064" s="215" t="s">
        <v>1651</v>
      </c>
      <c r="L1064" s="216" t="s">
        <v>1608</v>
      </c>
      <c r="M1064" s="217">
        <v>823</v>
      </c>
      <c r="N1064" s="227">
        <v>823</v>
      </c>
      <c r="O1064" s="215" t="s">
        <v>1609</v>
      </c>
      <c r="P1064" s="379"/>
      <c r="Q1064" s="379"/>
      <c r="R1064" s="379"/>
      <c r="S1064" s="379"/>
      <c r="T1064" s="379"/>
      <c r="U1064" s="379"/>
      <c r="V1064" s="379"/>
      <c r="W1064" s="379"/>
      <c r="X1064" s="379"/>
      <c r="Y1064" s="379"/>
      <c r="Z1064" s="330"/>
      <c r="AA1064" s="330"/>
      <c r="AB1064" s="330"/>
      <c r="AC1064" s="331"/>
    </row>
    <row r="1065" spans="1:29" ht="17.25" hidden="1" customHeight="1">
      <c r="A1065" s="333"/>
      <c r="B1065" s="322"/>
      <c r="C1065" s="322"/>
      <c r="D1065" s="322"/>
      <c r="E1065" s="338"/>
      <c r="F1065" s="389"/>
      <c r="G1065" s="396"/>
      <c r="H1065" s="333"/>
      <c r="I1065" s="329"/>
      <c r="J1065" s="324"/>
      <c r="K1065" s="215" t="s">
        <v>1569</v>
      </c>
      <c r="L1065" s="216" t="s">
        <v>1492</v>
      </c>
      <c r="M1065" s="217">
        <v>245</v>
      </c>
      <c r="N1065" s="217">
        <v>245</v>
      </c>
      <c r="O1065" s="215" t="s">
        <v>1564</v>
      </c>
      <c r="P1065" s="379"/>
      <c r="Q1065" s="379"/>
      <c r="R1065" s="379"/>
      <c r="S1065" s="379"/>
      <c r="T1065" s="379"/>
      <c r="U1065" s="379"/>
      <c r="V1065" s="379"/>
      <c r="W1065" s="379"/>
      <c r="X1065" s="379"/>
      <c r="Y1065" s="379"/>
      <c r="Z1065" s="330"/>
      <c r="AA1065" s="330"/>
      <c r="AB1065" s="330"/>
      <c r="AC1065" s="331"/>
    </row>
    <row r="1066" spans="1:29" ht="17.25" hidden="1" customHeight="1">
      <c r="A1066" s="333"/>
      <c r="B1066" s="322"/>
      <c r="C1066" s="322"/>
      <c r="D1066" s="322"/>
      <c r="E1066" s="338"/>
      <c r="F1066" s="389"/>
      <c r="G1066" s="396"/>
      <c r="H1066" s="333"/>
      <c r="I1066" s="329"/>
      <c r="J1066" s="324" t="s">
        <v>370</v>
      </c>
      <c r="K1066" s="215"/>
      <c r="L1066" s="216"/>
      <c r="M1066" s="217"/>
      <c r="N1066" s="227"/>
      <c r="O1066" s="215"/>
      <c r="P1066" s="379"/>
      <c r="Q1066" s="379"/>
      <c r="R1066" s="379"/>
      <c r="S1066" s="379"/>
      <c r="T1066" s="379"/>
      <c r="U1066" s="379"/>
      <c r="V1066" s="379"/>
      <c r="W1066" s="379"/>
      <c r="X1066" s="379"/>
      <c r="Y1066" s="379"/>
      <c r="Z1066" s="330"/>
      <c r="AA1066" s="330"/>
      <c r="AB1066" s="330"/>
      <c r="AC1066" s="331"/>
    </row>
    <row r="1067" spans="1:29" ht="17.25" hidden="1" customHeight="1">
      <c r="A1067" s="333"/>
      <c r="B1067" s="323"/>
      <c r="C1067" s="323"/>
      <c r="D1067" s="323"/>
      <c r="E1067" s="339"/>
      <c r="F1067" s="389"/>
      <c r="G1067" s="396"/>
      <c r="H1067" s="333"/>
      <c r="I1067" s="329"/>
      <c r="J1067" s="324"/>
      <c r="K1067" s="215"/>
      <c r="L1067" s="215"/>
      <c r="M1067" s="227"/>
      <c r="N1067" s="227"/>
      <c r="O1067" s="215"/>
      <c r="P1067" s="379"/>
      <c r="Q1067" s="379"/>
      <c r="R1067" s="379"/>
      <c r="S1067" s="379"/>
      <c r="T1067" s="379"/>
      <c r="U1067" s="379"/>
      <c r="V1067" s="379"/>
      <c r="W1067" s="379"/>
      <c r="X1067" s="379"/>
      <c r="Y1067" s="379"/>
      <c r="Z1067" s="330"/>
      <c r="AA1067" s="330"/>
      <c r="AB1067" s="330"/>
      <c r="AC1067" s="331"/>
    </row>
    <row r="1068" spans="1:29" ht="17.25" customHeight="1">
      <c r="A1068" s="333">
        <v>33600000</v>
      </c>
      <c r="B1068" s="321" t="s">
        <v>930</v>
      </c>
      <c r="C1068" s="321" t="s">
        <v>448</v>
      </c>
      <c r="D1068" s="321" t="s">
        <v>931</v>
      </c>
      <c r="E1068" s="337" t="s">
        <v>454</v>
      </c>
      <c r="F1068" s="389" t="s">
        <v>858</v>
      </c>
      <c r="G1068" s="396">
        <v>6270</v>
      </c>
      <c r="H1068" s="333" t="s">
        <v>932</v>
      </c>
      <c r="I1068" s="329" t="s">
        <v>493</v>
      </c>
      <c r="J1068" s="324" t="s">
        <v>281</v>
      </c>
      <c r="K1068" s="215" t="s">
        <v>970</v>
      </c>
      <c r="L1068" s="216" t="s">
        <v>599</v>
      </c>
      <c r="M1068" s="217">
        <v>370</v>
      </c>
      <c r="N1068" s="227">
        <v>370</v>
      </c>
      <c r="O1068" s="215" t="s">
        <v>729</v>
      </c>
      <c r="P1068" s="379">
        <f>SUM(M1068:M1069)</f>
        <v>370</v>
      </c>
      <c r="Q1068" s="379">
        <f>SUM(N1068:N1069)</f>
        <v>370</v>
      </c>
      <c r="R1068" s="379">
        <f>SUM(M1070:M1071)</f>
        <v>1070</v>
      </c>
      <c r="S1068" s="379">
        <f>SUM(N1070:N1071)</f>
        <v>1070</v>
      </c>
      <c r="T1068" s="379">
        <f>SUM(M1072:M1073)</f>
        <v>1530</v>
      </c>
      <c r="U1068" s="379">
        <f>SUM(N1072:N1073)</f>
        <v>1530</v>
      </c>
      <c r="V1068" s="379">
        <f>SUM(M1074:M1075)</f>
        <v>0</v>
      </c>
      <c r="W1068" s="379">
        <f>SUM(N1074:N1075)</f>
        <v>0</v>
      </c>
      <c r="X1068" s="379">
        <f>P1068+R1068+T1068+V1068</f>
        <v>2970</v>
      </c>
      <c r="Y1068" s="379">
        <f>Q1068+S1068+U1068+W1068</f>
        <v>2970</v>
      </c>
      <c r="Z1068" s="330">
        <f>G1068-X1068</f>
        <v>3300</v>
      </c>
      <c r="AA1068" s="330">
        <f>G1068-Y1068</f>
        <v>3300</v>
      </c>
      <c r="AB1068" s="330">
        <f>X1068*100/G1068</f>
        <v>47.368421052631582</v>
      </c>
      <c r="AC1068" s="331"/>
    </row>
    <row r="1069" spans="1:29" ht="17.25" customHeight="1">
      <c r="A1069" s="333"/>
      <c r="B1069" s="322"/>
      <c r="C1069" s="322"/>
      <c r="D1069" s="322"/>
      <c r="E1069" s="338"/>
      <c r="F1069" s="389"/>
      <c r="G1069" s="396"/>
      <c r="H1069" s="333"/>
      <c r="I1069" s="329"/>
      <c r="J1069" s="324"/>
      <c r="K1069" s="215"/>
      <c r="L1069" s="216"/>
      <c r="M1069" s="217"/>
      <c r="N1069" s="217"/>
      <c r="O1069" s="216"/>
      <c r="P1069" s="379"/>
      <c r="Q1069" s="379"/>
      <c r="R1069" s="379"/>
      <c r="S1069" s="379"/>
      <c r="T1069" s="379"/>
      <c r="U1069" s="379"/>
      <c r="V1069" s="379"/>
      <c r="W1069" s="379"/>
      <c r="X1069" s="379"/>
      <c r="Y1069" s="379"/>
      <c r="Z1069" s="330"/>
      <c r="AA1069" s="330"/>
      <c r="AB1069" s="330"/>
      <c r="AC1069" s="331"/>
    </row>
    <row r="1070" spans="1:29" ht="17.25" customHeight="1">
      <c r="A1070" s="333"/>
      <c r="B1070" s="322"/>
      <c r="C1070" s="322"/>
      <c r="D1070" s="322"/>
      <c r="E1070" s="338"/>
      <c r="F1070" s="389"/>
      <c r="G1070" s="396"/>
      <c r="H1070" s="333"/>
      <c r="I1070" s="329"/>
      <c r="J1070" s="324" t="s">
        <v>369</v>
      </c>
      <c r="K1070" s="215" t="s">
        <v>1497</v>
      </c>
      <c r="L1070" s="216" t="s">
        <v>1428</v>
      </c>
      <c r="M1070" s="217">
        <v>490</v>
      </c>
      <c r="N1070" s="217">
        <v>490</v>
      </c>
      <c r="O1070" s="215" t="s">
        <v>1464</v>
      </c>
      <c r="P1070" s="379"/>
      <c r="Q1070" s="379"/>
      <c r="R1070" s="379"/>
      <c r="S1070" s="379"/>
      <c r="T1070" s="379"/>
      <c r="U1070" s="379"/>
      <c r="V1070" s="379"/>
      <c r="W1070" s="379"/>
      <c r="X1070" s="379"/>
      <c r="Y1070" s="379"/>
      <c r="Z1070" s="330"/>
      <c r="AA1070" s="330"/>
      <c r="AB1070" s="330"/>
      <c r="AC1070" s="331"/>
    </row>
    <row r="1071" spans="1:29" ht="17.25" customHeight="1">
      <c r="A1071" s="333"/>
      <c r="B1071" s="322"/>
      <c r="C1071" s="322"/>
      <c r="D1071" s="322"/>
      <c r="E1071" s="338"/>
      <c r="F1071" s="389"/>
      <c r="G1071" s="396"/>
      <c r="H1071" s="333"/>
      <c r="I1071" s="329"/>
      <c r="J1071" s="324"/>
      <c r="K1071" s="215" t="s">
        <v>1554</v>
      </c>
      <c r="L1071" s="216" t="s">
        <v>1488</v>
      </c>
      <c r="M1071" s="217">
        <v>580</v>
      </c>
      <c r="N1071" s="217">
        <v>580</v>
      </c>
      <c r="O1071" s="215" t="s">
        <v>1542</v>
      </c>
      <c r="P1071" s="379"/>
      <c r="Q1071" s="379"/>
      <c r="R1071" s="379"/>
      <c r="S1071" s="379"/>
      <c r="T1071" s="379"/>
      <c r="U1071" s="379"/>
      <c r="V1071" s="379"/>
      <c r="W1071" s="379"/>
      <c r="X1071" s="379"/>
      <c r="Y1071" s="379"/>
      <c r="Z1071" s="330"/>
      <c r="AA1071" s="330"/>
      <c r="AB1071" s="330"/>
      <c r="AC1071" s="331"/>
    </row>
    <row r="1072" spans="1:29" ht="17.25" customHeight="1">
      <c r="A1072" s="333"/>
      <c r="B1072" s="322"/>
      <c r="C1072" s="322"/>
      <c r="D1072" s="322"/>
      <c r="E1072" s="338"/>
      <c r="F1072" s="389"/>
      <c r="G1072" s="396"/>
      <c r="H1072" s="333"/>
      <c r="I1072" s="329"/>
      <c r="J1072" s="324" t="s">
        <v>289</v>
      </c>
      <c r="K1072" s="215" t="s">
        <v>1837</v>
      </c>
      <c r="L1072" s="216" t="s">
        <v>1671</v>
      </c>
      <c r="M1072" s="217">
        <v>370</v>
      </c>
      <c r="N1072" s="227">
        <v>370</v>
      </c>
      <c r="O1072" s="215" t="s">
        <v>1805</v>
      </c>
      <c r="P1072" s="379"/>
      <c r="Q1072" s="379"/>
      <c r="R1072" s="379"/>
      <c r="S1072" s="379"/>
      <c r="T1072" s="379"/>
      <c r="U1072" s="379"/>
      <c r="V1072" s="379"/>
      <c r="W1072" s="379"/>
      <c r="X1072" s="379"/>
      <c r="Y1072" s="379"/>
      <c r="Z1072" s="330"/>
      <c r="AA1072" s="330"/>
      <c r="AB1072" s="330"/>
      <c r="AC1072" s="331"/>
    </row>
    <row r="1073" spans="1:29" ht="17.25" customHeight="1">
      <c r="A1073" s="333"/>
      <c r="B1073" s="322"/>
      <c r="C1073" s="322"/>
      <c r="D1073" s="322"/>
      <c r="E1073" s="338"/>
      <c r="F1073" s="389"/>
      <c r="G1073" s="396"/>
      <c r="H1073" s="333"/>
      <c r="I1073" s="329"/>
      <c r="J1073" s="324"/>
      <c r="K1073" s="215" t="s">
        <v>2048</v>
      </c>
      <c r="L1073" s="216" t="s">
        <v>1996</v>
      </c>
      <c r="M1073" s="217">
        <v>1160</v>
      </c>
      <c r="N1073" s="217">
        <v>1160</v>
      </c>
      <c r="O1073" s="215" t="s">
        <v>2034</v>
      </c>
      <c r="P1073" s="379"/>
      <c r="Q1073" s="379"/>
      <c r="R1073" s="379"/>
      <c r="S1073" s="379"/>
      <c r="T1073" s="379"/>
      <c r="U1073" s="379"/>
      <c r="V1073" s="379"/>
      <c r="W1073" s="379"/>
      <c r="X1073" s="379"/>
      <c r="Y1073" s="379"/>
      <c r="Z1073" s="330"/>
      <c r="AA1073" s="330"/>
      <c r="AB1073" s="330"/>
      <c r="AC1073" s="331"/>
    </row>
    <row r="1074" spans="1:29" ht="17.25" customHeight="1">
      <c r="A1074" s="333"/>
      <c r="B1074" s="322"/>
      <c r="C1074" s="322"/>
      <c r="D1074" s="322"/>
      <c r="E1074" s="338"/>
      <c r="F1074" s="389"/>
      <c r="G1074" s="396"/>
      <c r="H1074" s="333"/>
      <c r="I1074" s="329"/>
      <c r="J1074" s="324" t="s">
        <v>370</v>
      </c>
      <c r="K1074" s="215"/>
      <c r="L1074" s="216"/>
      <c r="M1074" s="217"/>
      <c r="N1074" s="227"/>
      <c r="O1074" s="215"/>
      <c r="P1074" s="379"/>
      <c r="Q1074" s="379"/>
      <c r="R1074" s="379"/>
      <c r="S1074" s="379"/>
      <c r="T1074" s="379"/>
      <c r="U1074" s="379"/>
      <c r="V1074" s="379"/>
      <c r="W1074" s="379"/>
      <c r="X1074" s="379"/>
      <c r="Y1074" s="379"/>
      <c r="Z1074" s="330"/>
      <c r="AA1074" s="330"/>
      <c r="AB1074" s="330"/>
      <c r="AC1074" s="331"/>
    </row>
    <row r="1075" spans="1:29" ht="17.25" customHeight="1">
      <c r="A1075" s="333"/>
      <c r="B1075" s="323"/>
      <c r="C1075" s="323"/>
      <c r="D1075" s="323"/>
      <c r="E1075" s="339"/>
      <c r="F1075" s="389"/>
      <c r="G1075" s="396"/>
      <c r="H1075" s="333"/>
      <c r="I1075" s="329"/>
      <c r="J1075" s="324"/>
      <c r="K1075" s="215"/>
      <c r="L1075" s="215"/>
      <c r="M1075" s="227"/>
      <c r="N1075" s="227"/>
      <c r="O1075" s="215"/>
      <c r="P1075" s="379"/>
      <c r="Q1075" s="379"/>
      <c r="R1075" s="379"/>
      <c r="S1075" s="379"/>
      <c r="T1075" s="379"/>
      <c r="U1075" s="379"/>
      <c r="V1075" s="379"/>
      <c r="W1075" s="379"/>
      <c r="X1075" s="379"/>
      <c r="Y1075" s="379"/>
      <c r="Z1075" s="330"/>
      <c r="AA1075" s="330"/>
      <c r="AB1075" s="330"/>
      <c r="AC1075" s="331"/>
    </row>
    <row r="1076" spans="1:29" ht="17.25" customHeight="1">
      <c r="A1076" s="333">
        <v>33100000</v>
      </c>
      <c r="B1076" s="321" t="s">
        <v>934</v>
      </c>
      <c r="C1076" s="321" t="s">
        <v>448</v>
      </c>
      <c r="D1076" s="321" t="s">
        <v>935</v>
      </c>
      <c r="E1076" s="337" t="s">
        <v>460</v>
      </c>
      <c r="F1076" s="389" t="s">
        <v>725</v>
      </c>
      <c r="G1076" s="396">
        <v>2520</v>
      </c>
      <c r="H1076" s="333" t="s">
        <v>542</v>
      </c>
      <c r="I1076" s="329" t="s">
        <v>493</v>
      </c>
      <c r="J1076" s="324" t="s">
        <v>281</v>
      </c>
      <c r="K1076" s="215" t="s">
        <v>1291</v>
      </c>
      <c r="L1076" s="216" t="s">
        <v>1252</v>
      </c>
      <c r="M1076" s="217">
        <v>1000</v>
      </c>
      <c r="N1076" s="227">
        <v>1000</v>
      </c>
      <c r="O1076" s="215" t="s">
        <v>1250</v>
      </c>
      <c r="P1076" s="379">
        <f>SUM(M1076:M1077)</f>
        <v>1000</v>
      </c>
      <c r="Q1076" s="379">
        <f>SUM(N1076:N1077)</f>
        <v>1000</v>
      </c>
      <c r="R1076" s="379">
        <f>SUM(M1078:M1079)</f>
        <v>0</v>
      </c>
      <c r="S1076" s="379">
        <f>SUM(N1078:N1079)</f>
        <v>0</v>
      </c>
      <c r="T1076" s="379">
        <f>SUM(M1080:M1081)</f>
        <v>1050</v>
      </c>
      <c r="U1076" s="379">
        <f>SUM(N1080:N1081)</f>
        <v>1050</v>
      </c>
      <c r="V1076" s="379">
        <f>SUM(M1082:M1083)</f>
        <v>0</v>
      </c>
      <c r="W1076" s="379">
        <f>SUM(N1082:N1083)</f>
        <v>0</v>
      </c>
      <c r="X1076" s="379">
        <f>P1076+R1076+T1076+V1076</f>
        <v>2050</v>
      </c>
      <c r="Y1076" s="379">
        <f>Q1076+S1076+U1076+W1076</f>
        <v>2050</v>
      </c>
      <c r="Z1076" s="330">
        <f>G1076-X1076</f>
        <v>470</v>
      </c>
      <c r="AA1076" s="330">
        <f>G1076-Y1076</f>
        <v>470</v>
      </c>
      <c r="AB1076" s="330">
        <f>X1076*100/G1076</f>
        <v>81.349206349206355</v>
      </c>
      <c r="AC1076" s="331"/>
    </row>
    <row r="1077" spans="1:29" ht="17.25" customHeight="1">
      <c r="A1077" s="333"/>
      <c r="B1077" s="322"/>
      <c r="C1077" s="322"/>
      <c r="D1077" s="322"/>
      <c r="E1077" s="338"/>
      <c r="F1077" s="389"/>
      <c r="G1077" s="396"/>
      <c r="H1077" s="333"/>
      <c r="I1077" s="329"/>
      <c r="J1077" s="324"/>
      <c r="K1077" s="215"/>
      <c r="L1077" s="216"/>
      <c r="M1077" s="217"/>
      <c r="N1077" s="217"/>
      <c r="O1077" s="216"/>
      <c r="P1077" s="379"/>
      <c r="Q1077" s="379"/>
      <c r="R1077" s="379"/>
      <c r="S1077" s="379"/>
      <c r="T1077" s="379"/>
      <c r="U1077" s="379"/>
      <c r="V1077" s="379"/>
      <c r="W1077" s="379"/>
      <c r="X1077" s="379"/>
      <c r="Y1077" s="379"/>
      <c r="Z1077" s="330"/>
      <c r="AA1077" s="330"/>
      <c r="AB1077" s="330"/>
      <c r="AC1077" s="331"/>
    </row>
    <row r="1078" spans="1:29" ht="17.25" customHeight="1">
      <c r="A1078" s="333"/>
      <c r="B1078" s="322"/>
      <c r="C1078" s="322"/>
      <c r="D1078" s="322"/>
      <c r="E1078" s="338"/>
      <c r="F1078" s="389"/>
      <c r="G1078" s="396"/>
      <c r="H1078" s="333"/>
      <c r="I1078" s="329"/>
      <c r="J1078" s="324" t="s">
        <v>369</v>
      </c>
      <c r="K1078" s="215"/>
      <c r="L1078" s="216"/>
      <c r="M1078" s="217"/>
      <c r="N1078" s="217"/>
      <c r="O1078" s="215"/>
      <c r="P1078" s="379"/>
      <c r="Q1078" s="379"/>
      <c r="R1078" s="379"/>
      <c r="S1078" s="379"/>
      <c r="T1078" s="379"/>
      <c r="U1078" s="379"/>
      <c r="V1078" s="379"/>
      <c r="W1078" s="379"/>
      <c r="X1078" s="379"/>
      <c r="Y1078" s="379"/>
      <c r="Z1078" s="330"/>
      <c r="AA1078" s="330"/>
      <c r="AB1078" s="330"/>
      <c r="AC1078" s="331"/>
    </row>
    <row r="1079" spans="1:29" ht="17.25" customHeight="1">
      <c r="A1079" s="333"/>
      <c r="B1079" s="322"/>
      <c r="C1079" s="322"/>
      <c r="D1079" s="322"/>
      <c r="E1079" s="338"/>
      <c r="F1079" s="389"/>
      <c r="G1079" s="396"/>
      <c r="H1079" s="333"/>
      <c r="I1079" s="329"/>
      <c r="J1079" s="324"/>
      <c r="K1079" s="215"/>
      <c r="L1079" s="216"/>
      <c r="M1079" s="217"/>
      <c r="N1079" s="217"/>
      <c r="O1079" s="215"/>
      <c r="P1079" s="379"/>
      <c r="Q1079" s="379"/>
      <c r="R1079" s="379"/>
      <c r="S1079" s="379"/>
      <c r="T1079" s="379"/>
      <c r="U1079" s="379"/>
      <c r="V1079" s="379"/>
      <c r="W1079" s="379"/>
      <c r="X1079" s="379"/>
      <c r="Y1079" s="379"/>
      <c r="Z1079" s="330"/>
      <c r="AA1079" s="330"/>
      <c r="AB1079" s="330"/>
      <c r="AC1079" s="331"/>
    </row>
    <row r="1080" spans="1:29" ht="17.25" customHeight="1">
      <c r="A1080" s="333"/>
      <c r="B1080" s="322"/>
      <c r="C1080" s="322"/>
      <c r="D1080" s="322"/>
      <c r="E1080" s="338"/>
      <c r="F1080" s="389"/>
      <c r="G1080" s="396"/>
      <c r="H1080" s="333"/>
      <c r="I1080" s="329"/>
      <c r="J1080" s="324" t="s">
        <v>289</v>
      </c>
      <c r="K1080" s="215" t="s">
        <v>1628</v>
      </c>
      <c r="L1080" s="216" t="s">
        <v>1587</v>
      </c>
      <c r="M1080" s="217">
        <v>525</v>
      </c>
      <c r="N1080" s="227">
        <v>525</v>
      </c>
      <c r="O1080" s="215" t="s">
        <v>1609</v>
      </c>
      <c r="P1080" s="379"/>
      <c r="Q1080" s="379"/>
      <c r="R1080" s="379"/>
      <c r="S1080" s="379"/>
      <c r="T1080" s="379"/>
      <c r="U1080" s="379"/>
      <c r="V1080" s="379"/>
      <c r="W1080" s="379"/>
      <c r="X1080" s="379"/>
      <c r="Y1080" s="379"/>
      <c r="Z1080" s="330"/>
      <c r="AA1080" s="330"/>
      <c r="AB1080" s="330"/>
      <c r="AC1080" s="331"/>
    </row>
    <row r="1081" spans="1:29" ht="17.25" customHeight="1">
      <c r="A1081" s="333"/>
      <c r="B1081" s="322"/>
      <c r="C1081" s="322"/>
      <c r="D1081" s="322"/>
      <c r="E1081" s="338"/>
      <c r="F1081" s="389"/>
      <c r="G1081" s="396"/>
      <c r="H1081" s="333"/>
      <c r="I1081" s="329"/>
      <c r="J1081" s="324"/>
      <c r="K1081" s="215" t="s">
        <v>1929</v>
      </c>
      <c r="L1081" s="216" t="s">
        <v>1802</v>
      </c>
      <c r="M1081" s="217">
        <v>525</v>
      </c>
      <c r="N1081" s="217">
        <v>525</v>
      </c>
      <c r="O1081" s="215" t="s">
        <v>1917</v>
      </c>
      <c r="P1081" s="379"/>
      <c r="Q1081" s="379"/>
      <c r="R1081" s="379"/>
      <c r="S1081" s="379"/>
      <c r="T1081" s="379"/>
      <c r="U1081" s="379"/>
      <c r="V1081" s="379"/>
      <c r="W1081" s="379"/>
      <c r="X1081" s="379"/>
      <c r="Y1081" s="379"/>
      <c r="Z1081" s="330"/>
      <c r="AA1081" s="330"/>
      <c r="AB1081" s="330"/>
      <c r="AC1081" s="331"/>
    </row>
    <row r="1082" spans="1:29" ht="17.25" customHeight="1">
      <c r="A1082" s="333"/>
      <c r="B1082" s="322"/>
      <c r="C1082" s="322"/>
      <c r="D1082" s="322"/>
      <c r="E1082" s="338"/>
      <c r="F1082" s="389"/>
      <c r="G1082" s="396"/>
      <c r="H1082" s="333"/>
      <c r="I1082" s="329"/>
      <c r="J1082" s="324" t="s">
        <v>370</v>
      </c>
      <c r="K1082" s="215"/>
      <c r="L1082" s="216"/>
      <c r="M1082" s="217"/>
      <c r="N1082" s="227"/>
      <c r="O1082" s="215"/>
      <c r="P1082" s="379"/>
      <c r="Q1082" s="379"/>
      <c r="R1082" s="379"/>
      <c r="S1082" s="379"/>
      <c r="T1082" s="379"/>
      <c r="U1082" s="379"/>
      <c r="V1082" s="379"/>
      <c r="W1082" s="379"/>
      <c r="X1082" s="379"/>
      <c r="Y1082" s="379"/>
      <c r="Z1082" s="330"/>
      <c r="AA1082" s="330"/>
      <c r="AB1082" s="330"/>
      <c r="AC1082" s="331"/>
    </row>
    <row r="1083" spans="1:29" ht="17.25" customHeight="1">
      <c r="A1083" s="333"/>
      <c r="B1083" s="323"/>
      <c r="C1083" s="323"/>
      <c r="D1083" s="323"/>
      <c r="E1083" s="339"/>
      <c r="F1083" s="389"/>
      <c r="G1083" s="396"/>
      <c r="H1083" s="333"/>
      <c r="I1083" s="329"/>
      <c r="J1083" s="324"/>
      <c r="K1083" s="215"/>
      <c r="L1083" s="215"/>
      <c r="M1083" s="227"/>
      <c r="N1083" s="227"/>
      <c r="O1083" s="215"/>
      <c r="P1083" s="379"/>
      <c r="Q1083" s="379"/>
      <c r="R1083" s="379"/>
      <c r="S1083" s="379"/>
      <c r="T1083" s="379"/>
      <c r="U1083" s="379"/>
      <c r="V1083" s="379"/>
      <c r="W1083" s="379"/>
      <c r="X1083" s="379"/>
      <c r="Y1083" s="379"/>
      <c r="Z1083" s="330"/>
      <c r="AA1083" s="330"/>
      <c r="AB1083" s="330"/>
      <c r="AC1083" s="331"/>
    </row>
    <row r="1084" spans="1:29" ht="17.25" customHeight="1">
      <c r="A1084" s="333">
        <v>33100000</v>
      </c>
      <c r="B1084" s="321" t="s">
        <v>936</v>
      </c>
      <c r="C1084" s="321" t="s">
        <v>448</v>
      </c>
      <c r="D1084" s="321" t="s">
        <v>937</v>
      </c>
      <c r="E1084" s="337" t="s">
        <v>458</v>
      </c>
      <c r="F1084" s="389" t="s">
        <v>796</v>
      </c>
      <c r="G1084" s="396">
        <v>9373</v>
      </c>
      <c r="H1084" s="333" t="s">
        <v>927</v>
      </c>
      <c r="I1084" s="329" t="s">
        <v>493</v>
      </c>
      <c r="J1084" s="324" t="s">
        <v>281</v>
      </c>
      <c r="K1084" s="215"/>
      <c r="L1084" s="216"/>
      <c r="M1084" s="217"/>
      <c r="N1084" s="227"/>
      <c r="O1084" s="215"/>
      <c r="P1084" s="379">
        <f>SUM(M1084:M1085)</f>
        <v>0</v>
      </c>
      <c r="Q1084" s="379">
        <f>SUM(N1084:N1085)</f>
        <v>0</v>
      </c>
      <c r="R1084" s="379">
        <f>SUM(M1086:M1087)</f>
        <v>3339</v>
      </c>
      <c r="S1084" s="379">
        <f>SUM(N1086:N1087)</f>
        <v>3339</v>
      </c>
      <c r="T1084" s="379">
        <f>SUM(M1088:M1089)</f>
        <v>270</v>
      </c>
      <c r="U1084" s="379">
        <f>SUM(N1088:N1089)</f>
        <v>270</v>
      </c>
      <c r="V1084" s="379">
        <f>SUM(M1090:M1091)</f>
        <v>0</v>
      </c>
      <c r="W1084" s="379">
        <f>SUM(N1090:N1091)</f>
        <v>0</v>
      </c>
      <c r="X1084" s="379">
        <f>P1084+R1084+T1084+V1084</f>
        <v>3609</v>
      </c>
      <c r="Y1084" s="379">
        <f>Q1084+S1084+U1084+W1084</f>
        <v>3609</v>
      </c>
      <c r="Z1084" s="330">
        <f>G1084-X1084</f>
        <v>5764</v>
      </c>
      <c r="AA1084" s="330">
        <f>G1084-Y1084</f>
        <v>5764</v>
      </c>
      <c r="AB1084" s="330">
        <f>X1084*100/G1084</f>
        <v>38.50421423236957</v>
      </c>
      <c r="AC1084" s="331"/>
    </row>
    <row r="1085" spans="1:29" ht="17.25" customHeight="1">
      <c r="A1085" s="333"/>
      <c r="B1085" s="322"/>
      <c r="C1085" s="322"/>
      <c r="D1085" s="322"/>
      <c r="E1085" s="338"/>
      <c r="F1085" s="389"/>
      <c r="G1085" s="396"/>
      <c r="H1085" s="333"/>
      <c r="I1085" s="329"/>
      <c r="J1085" s="324"/>
      <c r="K1085" s="215"/>
      <c r="L1085" s="216"/>
      <c r="M1085" s="217"/>
      <c r="N1085" s="217"/>
      <c r="O1085" s="216"/>
      <c r="P1085" s="379"/>
      <c r="Q1085" s="379"/>
      <c r="R1085" s="379"/>
      <c r="S1085" s="379"/>
      <c r="T1085" s="379"/>
      <c r="U1085" s="379"/>
      <c r="V1085" s="379"/>
      <c r="W1085" s="379"/>
      <c r="X1085" s="379"/>
      <c r="Y1085" s="379"/>
      <c r="Z1085" s="330"/>
      <c r="AA1085" s="330"/>
      <c r="AB1085" s="330"/>
      <c r="AC1085" s="331"/>
    </row>
    <row r="1086" spans="1:29" ht="17.25" customHeight="1">
      <c r="A1086" s="333"/>
      <c r="B1086" s="322"/>
      <c r="C1086" s="322"/>
      <c r="D1086" s="322"/>
      <c r="E1086" s="338"/>
      <c r="F1086" s="389"/>
      <c r="G1086" s="396"/>
      <c r="H1086" s="333"/>
      <c r="I1086" s="329"/>
      <c r="J1086" s="324" t="s">
        <v>369</v>
      </c>
      <c r="K1086" s="215" t="s">
        <v>1135</v>
      </c>
      <c r="L1086" s="216" t="s">
        <v>1072</v>
      </c>
      <c r="M1086" s="217">
        <v>3150</v>
      </c>
      <c r="N1086" s="217">
        <v>3150</v>
      </c>
      <c r="O1086" s="215" t="s">
        <v>1072</v>
      </c>
      <c r="P1086" s="379"/>
      <c r="Q1086" s="379"/>
      <c r="R1086" s="379"/>
      <c r="S1086" s="379"/>
      <c r="T1086" s="379"/>
      <c r="U1086" s="379"/>
      <c r="V1086" s="379"/>
      <c r="W1086" s="379"/>
      <c r="X1086" s="379"/>
      <c r="Y1086" s="379"/>
      <c r="Z1086" s="330"/>
      <c r="AA1086" s="330"/>
      <c r="AB1086" s="330"/>
      <c r="AC1086" s="331"/>
    </row>
    <row r="1087" spans="1:29" ht="17.25" customHeight="1">
      <c r="A1087" s="333"/>
      <c r="B1087" s="322"/>
      <c r="C1087" s="322"/>
      <c r="D1087" s="322"/>
      <c r="E1087" s="338"/>
      <c r="F1087" s="389"/>
      <c r="G1087" s="396"/>
      <c r="H1087" s="333"/>
      <c r="I1087" s="329"/>
      <c r="J1087" s="324"/>
      <c r="K1087" s="215" t="s">
        <v>1449</v>
      </c>
      <c r="L1087" s="216" t="s">
        <v>1368</v>
      </c>
      <c r="M1087" s="217">
        <v>189</v>
      </c>
      <c r="N1087" s="217">
        <v>189</v>
      </c>
      <c r="O1087" s="215" t="s">
        <v>1443</v>
      </c>
      <c r="P1087" s="379"/>
      <c r="Q1087" s="379"/>
      <c r="R1087" s="379"/>
      <c r="S1087" s="379"/>
      <c r="T1087" s="379"/>
      <c r="U1087" s="379"/>
      <c r="V1087" s="379"/>
      <c r="W1087" s="379"/>
      <c r="X1087" s="379"/>
      <c r="Y1087" s="379"/>
      <c r="Z1087" s="330"/>
      <c r="AA1087" s="330"/>
      <c r="AB1087" s="330"/>
      <c r="AC1087" s="331"/>
    </row>
    <row r="1088" spans="1:29" ht="17.25" customHeight="1">
      <c r="A1088" s="333"/>
      <c r="B1088" s="322"/>
      <c r="C1088" s="322"/>
      <c r="D1088" s="322"/>
      <c r="E1088" s="338"/>
      <c r="F1088" s="389"/>
      <c r="G1088" s="396"/>
      <c r="H1088" s="333"/>
      <c r="I1088" s="329"/>
      <c r="J1088" s="324" t="s">
        <v>289</v>
      </c>
      <c r="K1088" s="215" t="s">
        <v>1593</v>
      </c>
      <c r="L1088" s="216" t="s">
        <v>1486</v>
      </c>
      <c r="M1088" s="217">
        <v>270</v>
      </c>
      <c r="N1088" s="227">
        <v>270</v>
      </c>
      <c r="O1088" s="215" t="s">
        <v>1587</v>
      </c>
      <c r="P1088" s="379"/>
      <c r="Q1088" s="379"/>
      <c r="R1088" s="379"/>
      <c r="S1088" s="379"/>
      <c r="T1088" s="379"/>
      <c r="U1088" s="379"/>
      <c r="V1088" s="379"/>
      <c r="W1088" s="379"/>
      <c r="X1088" s="379"/>
      <c r="Y1088" s="379"/>
      <c r="Z1088" s="330"/>
      <c r="AA1088" s="330"/>
      <c r="AB1088" s="330"/>
      <c r="AC1088" s="331"/>
    </row>
    <row r="1089" spans="1:29" ht="17.25" customHeight="1">
      <c r="A1089" s="333"/>
      <c r="B1089" s="322"/>
      <c r="C1089" s="322"/>
      <c r="D1089" s="322"/>
      <c r="E1089" s="338"/>
      <c r="F1089" s="389"/>
      <c r="G1089" s="396"/>
      <c r="H1089" s="333"/>
      <c r="I1089" s="329"/>
      <c r="J1089" s="324"/>
      <c r="K1089" s="215"/>
      <c r="L1089" s="216"/>
      <c r="M1089" s="217"/>
      <c r="N1089" s="217"/>
      <c r="O1089" s="215"/>
      <c r="P1089" s="379"/>
      <c r="Q1089" s="379"/>
      <c r="R1089" s="379"/>
      <c r="S1089" s="379"/>
      <c r="T1089" s="379"/>
      <c r="U1089" s="379"/>
      <c r="V1089" s="379"/>
      <c r="W1089" s="379"/>
      <c r="X1089" s="379"/>
      <c r="Y1089" s="379"/>
      <c r="Z1089" s="330"/>
      <c r="AA1089" s="330"/>
      <c r="AB1089" s="330"/>
      <c r="AC1089" s="331"/>
    </row>
    <row r="1090" spans="1:29" ht="17.25" customHeight="1">
      <c r="A1090" s="333"/>
      <c r="B1090" s="322"/>
      <c r="C1090" s="322"/>
      <c r="D1090" s="322"/>
      <c r="E1090" s="338"/>
      <c r="F1090" s="389"/>
      <c r="G1090" s="396"/>
      <c r="H1090" s="333"/>
      <c r="I1090" s="329"/>
      <c r="J1090" s="324" t="s">
        <v>370</v>
      </c>
      <c r="K1090" s="215"/>
      <c r="L1090" s="216"/>
      <c r="M1090" s="217"/>
      <c r="N1090" s="227"/>
      <c r="O1090" s="215"/>
      <c r="P1090" s="379"/>
      <c r="Q1090" s="379"/>
      <c r="R1090" s="379"/>
      <c r="S1090" s="379"/>
      <c r="T1090" s="379"/>
      <c r="U1090" s="379"/>
      <c r="V1090" s="379"/>
      <c r="W1090" s="379"/>
      <c r="X1090" s="379"/>
      <c r="Y1090" s="379"/>
      <c r="Z1090" s="330"/>
      <c r="AA1090" s="330"/>
      <c r="AB1090" s="330"/>
      <c r="AC1090" s="331"/>
    </row>
    <row r="1091" spans="1:29" ht="17.25" customHeight="1">
      <c r="A1091" s="333"/>
      <c r="B1091" s="323"/>
      <c r="C1091" s="323"/>
      <c r="D1091" s="323"/>
      <c r="E1091" s="339"/>
      <c r="F1091" s="389"/>
      <c r="G1091" s="396"/>
      <c r="H1091" s="333"/>
      <c r="I1091" s="329"/>
      <c r="J1091" s="324"/>
      <c r="K1091" s="215"/>
      <c r="L1091" s="215"/>
      <c r="M1091" s="227"/>
      <c r="N1091" s="227"/>
      <c r="O1091" s="215"/>
      <c r="P1091" s="379"/>
      <c r="Q1091" s="379"/>
      <c r="R1091" s="379"/>
      <c r="S1091" s="379"/>
      <c r="T1091" s="379"/>
      <c r="U1091" s="379"/>
      <c r="V1091" s="379"/>
      <c r="W1091" s="379"/>
      <c r="X1091" s="379"/>
      <c r="Y1091" s="379"/>
      <c r="Z1091" s="330"/>
      <c r="AA1091" s="330"/>
      <c r="AB1091" s="330"/>
      <c r="AC1091" s="331"/>
    </row>
    <row r="1092" spans="1:29" ht="17.25" customHeight="1">
      <c r="A1092" s="333">
        <v>33100000</v>
      </c>
      <c r="B1092" s="321" t="s">
        <v>938</v>
      </c>
      <c r="C1092" s="321" t="s">
        <v>448</v>
      </c>
      <c r="D1092" s="321" t="s">
        <v>939</v>
      </c>
      <c r="E1092" s="337" t="s">
        <v>459</v>
      </c>
      <c r="F1092" s="389" t="s">
        <v>737</v>
      </c>
      <c r="G1092" s="396">
        <v>25945</v>
      </c>
      <c r="H1092" s="333" t="s">
        <v>940</v>
      </c>
      <c r="I1092" s="329" t="s">
        <v>493</v>
      </c>
      <c r="J1092" s="324" t="s">
        <v>281</v>
      </c>
      <c r="K1092" s="215"/>
      <c r="L1092" s="216"/>
      <c r="M1092" s="217"/>
      <c r="N1092" s="227"/>
      <c r="O1092" s="215"/>
      <c r="P1092" s="379">
        <f>SUM(M1092:M1093)</f>
        <v>0</v>
      </c>
      <c r="Q1092" s="379">
        <f>SUM(N1092:N1093)</f>
        <v>0</v>
      </c>
      <c r="R1092" s="379">
        <f>SUM(M1094:M1096)</f>
        <v>11066.75</v>
      </c>
      <c r="S1092" s="379">
        <f>SUM(N1094:N1096)</f>
        <v>11066.75</v>
      </c>
      <c r="T1092" s="379">
        <f>SUM(M1097:M1099)</f>
        <v>3776.4000000000005</v>
      </c>
      <c r="U1092" s="379">
        <f>SUM(N1097:N1099)</f>
        <v>3776.4000000000005</v>
      </c>
      <c r="V1092" s="379">
        <f>SUM(M1100:M1101)</f>
        <v>0</v>
      </c>
      <c r="W1092" s="379">
        <f>SUM(N1100:N1101)</f>
        <v>0</v>
      </c>
      <c r="X1092" s="379">
        <f>P1092+R1092+T1092+V1092</f>
        <v>14843.150000000001</v>
      </c>
      <c r="Y1092" s="379">
        <f>Q1092+S1092+U1092+W1092</f>
        <v>14843.150000000001</v>
      </c>
      <c r="Z1092" s="330">
        <f>G1092-X1092</f>
        <v>11101.849999999999</v>
      </c>
      <c r="AA1092" s="330">
        <f>G1092-Y1092</f>
        <v>11101.849999999999</v>
      </c>
      <c r="AB1092" s="330">
        <f>X1092*100/G1092</f>
        <v>57.210059741761427</v>
      </c>
      <c r="AC1092" s="331"/>
    </row>
    <row r="1093" spans="1:29" ht="17.25" customHeight="1">
      <c r="A1093" s="333"/>
      <c r="B1093" s="322"/>
      <c r="C1093" s="322"/>
      <c r="D1093" s="322"/>
      <c r="E1093" s="338"/>
      <c r="F1093" s="389"/>
      <c r="G1093" s="396"/>
      <c r="H1093" s="333"/>
      <c r="I1093" s="329"/>
      <c r="J1093" s="324"/>
      <c r="K1093" s="215"/>
      <c r="L1093" s="216"/>
      <c r="M1093" s="217"/>
      <c r="N1093" s="217"/>
      <c r="O1093" s="216"/>
      <c r="P1093" s="379"/>
      <c r="Q1093" s="379"/>
      <c r="R1093" s="379"/>
      <c r="S1093" s="379"/>
      <c r="T1093" s="379"/>
      <c r="U1093" s="379"/>
      <c r="V1093" s="379"/>
      <c r="W1093" s="379"/>
      <c r="X1093" s="379"/>
      <c r="Y1093" s="379"/>
      <c r="Z1093" s="330"/>
      <c r="AA1093" s="330"/>
      <c r="AB1093" s="330"/>
      <c r="AC1093" s="331"/>
    </row>
    <row r="1094" spans="1:29" ht="17.25" customHeight="1">
      <c r="A1094" s="333"/>
      <c r="B1094" s="322"/>
      <c r="C1094" s="322"/>
      <c r="D1094" s="322"/>
      <c r="E1094" s="338"/>
      <c r="F1094" s="389"/>
      <c r="G1094" s="396"/>
      <c r="H1094" s="333"/>
      <c r="I1094" s="329"/>
      <c r="J1094" s="324" t="s">
        <v>369</v>
      </c>
      <c r="K1094" s="215" t="s">
        <v>1025</v>
      </c>
      <c r="L1094" s="216" t="s">
        <v>753</v>
      </c>
      <c r="M1094" s="217">
        <v>4721.5</v>
      </c>
      <c r="N1094" s="217">
        <v>4721.5</v>
      </c>
      <c r="O1094" s="215" t="s">
        <v>905</v>
      </c>
      <c r="P1094" s="379"/>
      <c r="Q1094" s="379"/>
      <c r="R1094" s="379"/>
      <c r="S1094" s="379"/>
      <c r="T1094" s="379"/>
      <c r="U1094" s="379"/>
      <c r="V1094" s="379"/>
      <c r="W1094" s="379"/>
      <c r="X1094" s="379"/>
      <c r="Y1094" s="379"/>
      <c r="Z1094" s="330"/>
      <c r="AA1094" s="330"/>
      <c r="AB1094" s="330"/>
      <c r="AC1094" s="331"/>
    </row>
    <row r="1095" spans="1:29" ht="17.25" customHeight="1">
      <c r="A1095" s="333"/>
      <c r="B1095" s="322"/>
      <c r="C1095" s="322"/>
      <c r="D1095" s="322"/>
      <c r="E1095" s="338"/>
      <c r="F1095" s="389"/>
      <c r="G1095" s="396"/>
      <c r="H1095" s="333"/>
      <c r="I1095" s="329"/>
      <c r="J1095" s="324"/>
      <c r="K1095" s="215" t="s">
        <v>1541</v>
      </c>
      <c r="L1095" s="216" t="s">
        <v>1488</v>
      </c>
      <c r="M1095" s="217">
        <v>1970.5</v>
      </c>
      <c r="N1095" s="217">
        <v>1970.5</v>
      </c>
      <c r="O1095" s="215" t="s">
        <v>1542</v>
      </c>
      <c r="P1095" s="379"/>
      <c r="Q1095" s="379"/>
      <c r="R1095" s="379"/>
      <c r="S1095" s="379"/>
      <c r="T1095" s="379"/>
      <c r="U1095" s="379"/>
      <c r="V1095" s="379"/>
      <c r="W1095" s="379"/>
      <c r="X1095" s="379"/>
      <c r="Y1095" s="379"/>
      <c r="Z1095" s="330"/>
      <c r="AA1095" s="330"/>
      <c r="AB1095" s="330"/>
      <c r="AC1095" s="331"/>
    </row>
    <row r="1096" spans="1:29" ht="17.25" customHeight="1">
      <c r="A1096" s="333"/>
      <c r="B1096" s="322"/>
      <c r="C1096" s="322"/>
      <c r="D1096" s="322"/>
      <c r="E1096" s="338"/>
      <c r="F1096" s="389"/>
      <c r="G1096" s="396"/>
      <c r="H1096" s="333"/>
      <c r="I1096" s="329"/>
      <c r="J1096" s="324"/>
      <c r="K1096" s="215" t="s">
        <v>1435</v>
      </c>
      <c r="L1096" s="216" t="s">
        <v>1368</v>
      </c>
      <c r="M1096" s="217">
        <v>4374.75</v>
      </c>
      <c r="N1096" s="217">
        <v>4374.75</v>
      </c>
      <c r="O1096" s="215" t="s">
        <v>1425</v>
      </c>
      <c r="P1096" s="379"/>
      <c r="Q1096" s="379"/>
      <c r="R1096" s="379"/>
      <c r="S1096" s="379"/>
      <c r="T1096" s="379"/>
      <c r="U1096" s="379"/>
      <c r="V1096" s="379"/>
      <c r="W1096" s="379"/>
      <c r="X1096" s="379"/>
      <c r="Y1096" s="379"/>
      <c r="Z1096" s="330"/>
      <c r="AA1096" s="330"/>
      <c r="AB1096" s="330"/>
      <c r="AC1096" s="331"/>
    </row>
    <row r="1097" spans="1:29" ht="17.25" customHeight="1">
      <c r="A1097" s="333"/>
      <c r="B1097" s="322"/>
      <c r="C1097" s="322"/>
      <c r="D1097" s="322"/>
      <c r="E1097" s="338"/>
      <c r="F1097" s="389"/>
      <c r="G1097" s="396"/>
      <c r="H1097" s="333"/>
      <c r="I1097" s="329"/>
      <c r="J1097" s="324" t="s">
        <v>289</v>
      </c>
      <c r="K1097" s="215" t="s">
        <v>1570</v>
      </c>
      <c r="L1097" s="216" t="s">
        <v>1542</v>
      </c>
      <c r="M1097" s="217">
        <v>351.8</v>
      </c>
      <c r="N1097" s="227">
        <v>351.8</v>
      </c>
      <c r="O1097" s="215" t="s">
        <v>1564</v>
      </c>
      <c r="P1097" s="379"/>
      <c r="Q1097" s="379"/>
      <c r="R1097" s="379"/>
      <c r="S1097" s="379"/>
      <c r="T1097" s="379"/>
      <c r="U1097" s="379"/>
      <c r="V1097" s="379"/>
      <c r="W1097" s="379"/>
      <c r="X1097" s="379"/>
      <c r="Y1097" s="379"/>
      <c r="Z1097" s="330"/>
      <c r="AA1097" s="330"/>
      <c r="AB1097" s="330"/>
      <c r="AC1097" s="331"/>
    </row>
    <row r="1098" spans="1:29" ht="17.25" customHeight="1">
      <c r="A1098" s="333"/>
      <c r="B1098" s="322"/>
      <c r="C1098" s="322"/>
      <c r="D1098" s="322"/>
      <c r="E1098" s="338"/>
      <c r="F1098" s="389"/>
      <c r="G1098" s="396"/>
      <c r="H1098" s="333"/>
      <c r="I1098" s="329"/>
      <c r="J1098" s="324"/>
      <c r="K1098" s="215" t="s">
        <v>1901</v>
      </c>
      <c r="L1098" s="216" t="s">
        <v>1733</v>
      </c>
      <c r="M1098" s="217">
        <v>2843.9</v>
      </c>
      <c r="N1098" s="227">
        <v>2843.9</v>
      </c>
      <c r="O1098" s="215" t="s">
        <v>1900</v>
      </c>
      <c r="P1098" s="379"/>
      <c r="Q1098" s="379"/>
      <c r="R1098" s="379"/>
      <c r="S1098" s="379"/>
      <c r="T1098" s="379"/>
      <c r="U1098" s="379"/>
      <c r="V1098" s="379"/>
      <c r="W1098" s="379"/>
      <c r="X1098" s="379"/>
      <c r="Y1098" s="379"/>
      <c r="Z1098" s="330"/>
      <c r="AA1098" s="330"/>
      <c r="AB1098" s="330"/>
      <c r="AC1098" s="331"/>
    </row>
    <row r="1099" spans="1:29" ht="17.25" customHeight="1">
      <c r="A1099" s="333"/>
      <c r="B1099" s="322"/>
      <c r="C1099" s="322"/>
      <c r="D1099" s="322"/>
      <c r="E1099" s="338"/>
      <c r="F1099" s="389"/>
      <c r="G1099" s="396"/>
      <c r="H1099" s="333"/>
      <c r="I1099" s="329"/>
      <c r="J1099" s="324"/>
      <c r="K1099" s="215" t="s">
        <v>1655</v>
      </c>
      <c r="L1099" s="216" t="s">
        <v>1524</v>
      </c>
      <c r="M1099" s="217">
        <v>580.70000000000005</v>
      </c>
      <c r="N1099" s="217">
        <v>580.70000000000005</v>
      </c>
      <c r="O1099" s="215" t="s">
        <v>1524</v>
      </c>
      <c r="P1099" s="379"/>
      <c r="Q1099" s="379"/>
      <c r="R1099" s="379"/>
      <c r="S1099" s="379"/>
      <c r="T1099" s="379"/>
      <c r="U1099" s="379"/>
      <c r="V1099" s="379"/>
      <c r="W1099" s="379"/>
      <c r="X1099" s="379"/>
      <c r="Y1099" s="379"/>
      <c r="Z1099" s="330"/>
      <c r="AA1099" s="330"/>
      <c r="AB1099" s="330"/>
      <c r="AC1099" s="331"/>
    </row>
    <row r="1100" spans="1:29" ht="17.25" customHeight="1">
      <c r="A1100" s="333"/>
      <c r="B1100" s="322"/>
      <c r="C1100" s="322"/>
      <c r="D1100" s="322"/>
      <c r="E1100" s="338"/>
      <c r="F1100" s="389"/>
      <c r="G1100" s="396"/>
      <c r="H1100" s="333"/>
      <c r="I1100" s="329"/>
      <c r="J1100" s="324" t="s">
        <v>370</v>
      </c>
      <c r="K1100" s="215"/>
      <c r="L1100" s="216"/>
      <c r="M1100" s="217"/>
      <c r="N1100" s="227"/>
      <c r="O1100" s="215"/>
      <c r="P1100" s="379"/>
      <c r="Q1100" s="379"/>
      <c r="R1100" s="379"/>
      <c r="S1100" s="379"/>
      <c r="T1100" s="379"/>
      <c r="U1100" s="379"/>
      <c r="V1100" s="379"/>
      <c r="W1100" s="379"/>
      <c r="X1100" s="379"/>
      <c r="Y1100" s="379"/>
      <c r="Z1100" s="330"/>
      <c r="AA1100" s="330"/>
      <c r="AB1100" s="330"/>
      <c r="AC1100" s="331"/>
    </row>
    <row r="1101" spans="1:29" ht="17.25" customHeight="1">
      <c r="A1101" s="333"/>
      <c r="B1101" s="323"/>
      <c r="C1101" s="323"/>
      <c r="D1101" s="323"/>
      <c r="E1101" s="339"/>
      <c r="F1101" s="389"/>
      <c r="G1101" s="396"/>
      <c r="H1101" s="333"/>
      <c r="I1101" s="329"/>
      <c r="J1101" s="324"/>
      <c r="K1101" s="215"/>
      <c r="L1101" s="215"/>
      <c r="M1101" s="227"/>
      <c r="N1101" s="227"/>
      <c r="O1101" s="215"/>
      <c r="P1101" s="379"/>
      <c r="Q1101" s="379"/>
      <c r="R1101" s="379"/>
      <c r="S1101" s="379"/>
      <c r="T1101" s="379"/>
      <c r="U1101" s="379"/>
      <c r="V1101" s="379"/>
      <c r="W1101" s="379"/>
      <c r="X1101" s="379"/>
      <c r="Y1101" s="379"/>
      <c r="Z1101" s="330"/>
      <c r="AA1101" s="330"/>
      <c r="AB1101" s="330"/>
      <c r="AC1101" s="331"/>
    </row>
    <row r="1102" spans="1:29" ht="17.25" customHeight="1">
      <c r="A1102" s="333">
        <v>33600000</v>
      </c>
      <c r="B1102" s="321" t="s">
        <v>727</v>
      </c>
      <c r="C1102" s="321" t="s">
        <v>448</v>
      </c>
      <c r="D1102" s="321" t="s">
        <v>941</v>
      </c>
      <c r="E1102" s="337" t="s">
        <v>462</v>
      </c>
      <c r="F1102" s="389" t="s">
        <v>883</v>
      </c>
      <c r="G1102" s="396">
        <v>8500</v>
      </c>
      <c r="H1102" s="333" t="s">
        <v>492</v>
      </c>
      <c r="I1102" s="329" t="s">
        <v>493</v>
      </c>
      <c r="J1102" s="324" t="s">
        <v>281</v>
      </c>
      <c r="K1102" s="215"/>
      <c r="L1102" s="216"/>
      <c r="M1102" s="217"/>
      <c r="N1102" s="227"/>
      <c r="O1102" s="215"/>
      <c r="P1102" s="379">
        <f>SUM(M1102:M1103)</f>
        <v>0</v>
      </c>
      <c r="Q1102" s="379">
        <f>SUM(N1102:N1103)</f>
        <v>0</v>
      </c>
      <c r="R1102" s="379">
        <f>SUM(M1104:M1107)</f>
        <v>3137.4</v>
      </c>
      <c r="S1102" s="379">
        <f>SUM(N1104:N1107)</f>
        <v>3137.4</v>
      </c>
      <c r="T1102" s="379">
        <f>SUM(M1108:M1110)</f>
        <v>1393</v>
      </c>
      <c r="U1102" s="379">
        <f>SUM(N1108:N1110)</f>
        <v>1393</v>
      </c>
      <c r="V1102" s="379">
        <f>SUM(M1111:M1112)</f>
        <v>0</v>
      </c>
      <c r="W1102" s="379">
        <f>SUM(N1111:N1112)</f>
        <v>0</v>
      </c>
      <c r="X1102" s="379">
        <f>P1102+R1102+T1102+V1102</f>
        <v>4530.3999999999996</v>
      </c>
      <c r="Y1102" s="379">
        <f>Q1102+S1102+U1102+W1102</f>
        <v>4530.3999999999996</v>
      </c>
      <c r="Z1102" s="330">
        <f>G1102-X1102</f>
        <v>3969.6000000000004</v>
      </c>
      <c r="AA1102" s="330">
        <f>G1102-Y1102</f>
        <v>3969.6000000000004</v>
      </c>
      <c r="AB1102" s="330">
        <f>X1102*100/G1102</f>
        <v>53.298823529411756</v>
      </c>
      <c r="AC1102" s="331"/>
    </row>
    <row r="1103" spans="1:29" ht="17.25" customHeight="1">
      <c r="A1103" s="333"/>
      <c r="B1103" s="322"/>
      <c r="C1103" s="322"/>
      <c r="D1103" s="322"/>
      <c r="E1103" s="338"/>
      <c r="F1103" s="389"/>
      <c r="G1103" s="396"/>
      <c r="H1103" s="333"/>
      <c r="I1103" s="329"/>
      <c r="J1103" s="324"/>
      <c r="K1103" s="215"/>
      <c r="L1103" s="216"/>
      <c r="M1103" s="217"/>
      <c r="N1103" s="217"/>
      <c r="O1103" s="216"/>
      <c r="P1103" s="379"/>
      <c r="Q1103" s="379"/>
      <c r="R1103" s="379"/>
      <c r="S1103" s="379"/>
      <c r="T1103" s="379"/>
      <c r="U1103" s="379"/>
      <c r="V1103" s="379"/>
      <c r="W1103" s="379"/>
      <c r="X1103" s="379"/>
      <c r="Y1103" s="379"/>
      <c r="Z1103" s="330"/>
      <c r="AA1103" s="330"/>
      <c r="AB1103" s="330"/>
      <c r="AC1103" s="331"/>
    </row>
    <row r="1104" spans="1:29" ht="17.25" customHeight="1">
      <c r="A1104" s="333"/>
      <c r="B1104" s="322"/>
      <c r="C1104" s="322"/>
      <c r="D1104" s="322"/>
      <c r="E1104" s="338"/>
      <c r="F1104" s="389"/>
      <c r="G1104" s="396"/>
      <c r="H1104" s="333"/>
      <c r="I1104" s="329"/>
      <c r="J1104" s="324" t="s">
        <v>369</v>
      </c>
      <c r="K1104" s="215" t="s">
        <v>973</v>
      </c>
      <c r="L1104" s="216" t="s">
        <v>737</v>
      </c>
      <c r="M1104" s="217">
        <v>1175</v>
      </c>
      <c r="N1104" s="217">
        <v>1175</v>
      </c>
      <c r="O1104" s="215" t="s">
        <v>877</v>
      </c>
      <c r="P1104" s="379"/>
      <c r="Q1104" s="379"/>
      <c r="R1104" s="379"/>
      <c r="S1104" s="379"/>
      <c r="T1104" s="379"/>
      <c r="U1104" s="379"/>
      <c r="V1104" s="379"/>
      <c r="W1104" s="379"/>
      <c r="X1104" s="379"/>
      <c r="Y1104" s="379"/>
      <c r="Z1104" s="330"/>
      <c r="AA1104" s="330"/>
      <c r="AB1104" s="330"/>
      <c r="AC1104" s="331"/>
    </row>
    <row r="1105" spans="1:29" ht="17.25" customHeight="1">
      <c r="A1105" s="333"/>
      <c r="B1105" s="322"/>
      <c r="C1105" s="322"/>
      <c r="D1105" s="322"/>
      <c r="E1105" s="338"/>
      <c r="F1105" s="389"/>
      <c r="G1105" s="396"/>
      <c r="H1105" s="333"/>
      <c r="I1105" s="329"/>
      <c r="J1105" s="324"/>
      <c r="K1105" s="215" t="s">
        <v>1305</v>
      </c>
      <c r="L1105" s="216" t="s">
        <v>1252</v>
      </c>
      <c r="M1105" s="217">
        <v>808</v>
      </c>
      <c r="N1105" s="217">
        <v>808</v>
      </c>
      <c r="O1105" s="215" t="s">
        <v>1241</v>
      </c>
      <c r="P1105" s="379"/>
      <c r="Q1105" s="379"/>
      <c r="R1105" s="379"/>
      <c r="S1105" s="379"/>
      <c r="T1105" s="379"/>
      <c r="U1105" s="379"/>
      <c r="V1105" s="379"/>
      <c r="W1105" s="379"/>
      <c r="X1105" s="379"/>
      <c r="Y1105" s="379"/>
      <c r="Z1105" s="330"/>
      <c r="AA1105" s="330"/>
      <c r="AB1105" s="330"/>
      <c r="AC1105" s="331"/>
    </row>
    <row r="1106" spans="1:29" ht="17.25" customHeight="1">
      <c r="A1106" s="333"/>
      <c r="B1106" s="322"/>
      <c r="C1106" s="322"/>
      <c r="D1106" s="322"/>
      <c r="E1106" s="338"/>
      <c r="F1106" s="389"/>
      <c r="G1106" s="396"/>
      <c r="H1106" s="333"/>
      <c r="I1106" s="329"/>
      <c r="J1106" s="324"/>
      <c r="K1106" s="215" t="s">
        <v>1431</v>
      </c>
      <c r="L1106" s="216" t="s">
        <v>1365</v>
      </c>
      <c r="M1106" s="217">
        <v>1062</v>
      </c>
      <c r="N1106" s="217">
        <v>1062</v>
      </c>
      <c r="O1106" s="215" t="s">
        <v>1425</v>
      </c>
      <c r="P1106" s="379"/>
      <c r="Q1106" s="379"/>
      <c r="R1106" s="379"/>
      <c r="S1106" s="379"/>
      <c r="T1106" s="379"/>
      <c r="U1106" s="379"/>
      <c r="V1106" s="379"/>
      <c r="W1106" s="379"/>
      <c r="X1106" s="379"/>
      <c r="Y1106" s="379"/>
      <c r="Z1106" s="330"/>
      <c r="AA1106" s="330"/>
      <c r="AB1106" s="330"/>
      <c r="AC1106" s="331"/>
    </row>
    <row r="1107" spans="1:29" ht="17.25" customHeight="1">
      <c r="A1107" s="333"/>
      <c r="B1107" s="322"/>
      <c r="C1107" s="322"/>
      <c r="D1107" s="322"/>
      <c r="E1107" s="338"/>
      <c r="F1107" s="389"/>
      <c r="G1107" s="396"/>
      <c r="H1107" s="333"/>
      <c r="I1107" s="329"/>
      <c r="J1107" s="324"/>
      <c r="K1107" s="215" t="s">
        <v>1024</v>
      </c>
      <c r="L1107" s="216" t="s">
        <v>753</v>
      </c>
      <c r="M1107" s="217">
        <v>92.4</v>
      </c>
      <c r="N1107" s="217">
        <v>92.4</v>
      </c>
      <c r="O1107" s="215" t="s">
        <v>905</v>
      </c>
      <c r="P1107" s="379"/>
      <c r="Q1107" s="379"/>
      <c r="R1107" s="379"/>
      <c r="S1107" s="379"/>
      <c r="T1107" s="379"/>
      <c r="U1107" s="379"/>
      <c r="V1107" s="379"/>
      <c r="W1107" s="379"/>
      <c r="X1107" s="379"/>
      <c r="Y1107" s="379"/>
      <c r="Z1107" s="330"/>
      <c r="AA1107" s="330"/>
      <c r="AB1107" s="330"/>
      <c r="AC1107" s="331"/>
    </row>
    <row r="1108" spans="1:29" ht="17.25" customHeight="1">
      <c r="A1108" s="333"/>
      <c r="B1108" s="322"/>
      <c r="C1108" s="322"/>
      <c r="D1108" s="322"/>
      <c r="E1108" s="338"/>
      <c r="F1108" s="389"/>
      <c r="G1108" s="396"/>
      <c r="H1108" s="333"/>
      <c r="I1108" s="329"/>
      <c r="J1108" s="324" t="s">
        <v>289</v>
      </c>
      <c r="K1108" s="215" t="s">
        <v>1830</v>
      </c>
      <c r="L1108" s="216" t="s">
        <v>1773</v>
      </c>
      <c r="M1108" s="217">
        <v>585</v>
      </c>
      <c r="N1108" s="227">
        <v>585</v>
      </c>
      <c r="O1108" s="215" t="s">
        <v>1808</v>
      </c>
      <c r="P1108" s="379"/>
      <c r="Q1108" s="379"/>
      <c r="R1108" s="379"/>
      <c r="S1108" s="379"/>
      <c r="T1108" s="379"/>
      <c r="U1108" s="379"/>
      <c r="V1108" s="379"/>
      <c r="W1108" s="379"/>
      <c r="X1108" s="379"/>
      <c r="Y1108" s="379"/>
      <c r="Z1108" s="330"/>
      <c r="AA1108" s="330"/>
      <c r="AB1108" s="330"/>
      <c r="AC1108" s="331"/>
    </row>
    <row r="1109" spans="1:29" ht="17.25" customHeight="1">
      <c r="A1109" s="333"/>
      <c r="B1109" s="322"/>
      <c r="C1109" s="322"/>
      <c r="D1109" s="322"/>
      <c r="E1109" s="338"/>
      <c r="F1109" s="389"/>
      <c r="G1109" s="396"/>
      <c r="H1109" s="333"/>
      <c r="I1109" s="329"/>
      <c r="J1109" s="324"/>
      <c r="K1109" s="215" t="s">
        <v>2045</v>
      </c>
      <c r="L1109" s="216" t="s">
        <v>1996</v>
      </c>
      <c r="M1109" s="217">
        <v>80.8</v>
      </c>
      <c r="N1109" s="227">
        <v>80.8</v>
      </c>
      <c r="O1109" s="215" t="s">
        <v>2034</v>
      </c>
      <c r="P1109" s="379"/>
      <c r="Q1109" s="379"/>
      <c r="R1109" s="379"/>
      <c r="S1109" s="379"/>
      <c r="T1109" s="379"/>
      <c r="U1109" s="379"/>
      <c r="V1109" s="379"/>
      <c r="W1109" s="379"/>
      <c r="X1109" s="379"/>
      <c r="Y1109" s="379"/>
      <c r="Z1109" s="330"/>
      <c r="AA1109" s="330"/>
      <c r="AB1109" s="330"/>
      <c r="AC1109" s="331"/>
    </row>
    <row r="1110" spans="1:29" ht="17.25" customHeight="1">
      <c r="A1110" s="333"/>
      <c r="B1110" s="322"/>
      <c r="C1110" s="322"/>
      <c r="D1110" s="322"/>
      <c r="E1110" s="338"/>
      <c r="F1110" s="389"/>
      <c r="G1110" s="396"/>
      <c r="H1110" s="333"/>
      <c r="I1110" s="329"/>
      <c r="J1110" s="324"/>
      <c r="K1110" s="215" t="s">
        <v>2041</v>
      </c>
      <c r="L1110" s="216" t="s">
        <v>1735</v>
      </c>
      <c r="M1110" s="217">
        <v>727.2</v>
      </c>
      <c r="N1110" s="217">
        <v>727.2</v>
      </c>
      <c r="O1110" s="215" t="s">
        <v>2034</v>
      </c>
      <c r="P1110" s="379"/>
      <c r="Q1110" s="379"/>
      <c r="R1110" s="379"/>
      <c r="S1110" s="379"/>
      <c r="T1110" s="379"/>
      <c r="U1110" s="379"/>
      <c r="V1110" s="379"/>
      <c r="W1110" s="379"/>
      <c r="X1110" s="379"/>
      <c r="Y1110" s="379"/>
      <c r="Z1110" s="330"/>
      <c r="AA1110" s="330"/>
      <c r="AB1110" s="330"/>
      <c r="AC1110" s="331"/>
    </row>
    <row r="1111" spans="1:29" ht="17.25" customHeight="1">
      <c r="A1111" s="333"/>
      <c r="B1111" s="322"/>
      <c r="C1111" s="322"/>
      <c r="D1111" s="322"/>
      <c r="E1111" s="338"/>
      <c r="F1111" s="389"/>
      <c r="G1111" s="396"/>
      <c r="H1111" s="333"/>
      <c r="I1111" s="329"/>
      <c r="J1111" s="324" t="s">
        <v>370</v>
      </c>
      <c r="K1111" s="215"/>
      <c r="L1111" s="216"/>
      <c r="M1111" s="217"/>
      <c r="N1111" s="227"/>
      <c r="O1111" s="215"/>
      <c r="P1111" s="379"/>
      <c r="Q1111" s="379"/>
      <c r="R1111" s="379"/>
      <c r="S1111" s="379"/>
      <c r="T1111" s="379"/>
      <c r="U1111" s="379"/>
      <c r="V1111" s="379"/>
      <c r="W1111" s="379"/>
      <c r="X1111" s="379"/>
      <c r="Y1111" s="379"/>
      <c r="Z1111" s="330"/>
      <c r="AA1111" s="330"/>
      <c r="AB1111" s="330"/>
      <c r="AC1111" s="331"/>
    </row>
    <row r="1112" spans="1:29" ht="17.25" customHeight="1">
      <c r="A1112" s="333"/>
      <c r="B1112" s="323"/>
      <c r="C1112" s="323"/>
      <c r="D1112" s="323"/>
      <c r="E1112" s="339"/>
      <c r="F1112" s="389"/>
      <c r="G1112" s="396"/>
      <c r="H1112" s="333"/>
      <c r="I1112" s="329"/>
      <c r="J1112" s="324"/>
      <c r="K1112" s="215"/>
      <c r="L1112" s="215"/>
      <c r="M1112" s="227"/>
      <c r="N1112" s="227"/>
      <c r="O1112" s="215"/>
      <c r="P1112" s="379"/>
      <c r="Q1112" s="379"/>
      <c r="R1112" s="379"/>
      <c r="S1112" s="379"/>
      <c r="T1112" s="379"/>
      <c r="U1112" s="379"/>
      <c r="V1112" s="379"/>
      <c r="W1112" s="379"/>
      <c r="X1112" s="379"/>
      <c r="Y1112" s="379"/>
      <c r="Z1112" s="330"/>
      <c r="AA1112" s="330"/>
      <c r="AB1112" s="330"/>
      <c r="AC1112" s="331"/>
    </row>
    <row r="1113" spans="1:29" ht="17.25" customHeight="1">
      <c r="A1113" s="333">
        <v>90700000</v>
      </c>
      <c r="B1113" s="321" t="s">
        <v>942</v>
      </c>
      <c r="C1113" s="321" t="s">
        <v>448</v>
      </c>
      <c r="D1113" s="321" t="s">
        <v>943</v>
      </c>
      <c r="E1113" s="337" t="s">
        <v>457</v>
      </c>
      <c r="F1113" s="389" t="s">
        <v>611</v>
      </c>
      <c r="G1113" s="396">
        <v>2124</v>
      </c>
      <c r="H1113" s="333" t="s">
        <v>944</v>
      </c>
      <c r="I1113" s="329" t="s">
        <v>493</v>
      </c>
      <c r="J1113" s="324" t="s">
        <v>281</v>
      </c>
      <c r="K1113" s="215"/>
      <c r="L1113" s="216"/>
      <c r="M1113" s="217"/>
      <c r="N1113" s="227"/>
      <c r="O1113" s="215"/>
      <c r="P1113" s="379">
        <f>SUM(M1113:M1114)</f>
        <v>0</v>
      </c>
      <c r="Q1113" s="379">
        <f>SUM(N1113:N1114)</f>
        <v>0</v>
      </c>
      <c r="R1113" s="379">
        <f>SUM(M1115:M1116)</f>
        <v>0</v>
      </c>
      <c r="S1113" s="379">
        <f>SUM(N1115:N1116)</f>
        <v>0</v>
      </c>
      <c r="T1113" s="379">
        <f>SUM(M1117:M1118)</f>
        <v>2124</v>
      </c>
      <c r="U1113" s="379">
        <f>SUM(N1117:N1118)</f>
        <v>2124</v>
      </c>
      <c r="V1113" s="379">
        <f>SUM(M1119:M1120)</f>
        <v>0</v>
      </c>
      <c r="W1113" s="379">
        <f>SUM(N1119:N1120)</f>
        <v>0</v>
      </c>
      <c r="X1113" s="379">
        <f>P1113+R1113+T1113+V1113</f>
        <v>2124</v>
      </c>
      <c r="Y1113" s="379">
        <f>Q1113+S1113+U1113+W1113</f>
        <v>2124</v>
      </c>
      <c r="Z1113" s="330">
        <f>G1113-X1113</f>
        <v>0</v>
      </c>
      <c r="AA1113" s="330">
        <f>G1113-Y1113</f>
        <v>0</v>
      </c>
      <c r="AB1113" s="330">
        <f>X1113*100/G1113</f>
        <v>100</v>
      </c>
      <c r="AC1113" s="331"/>
    </row>
    <row r="1114" spans="1:29" ht="17.25" customHeight="1">
      <c r="A1114" s="333"/>
      <c r="B1114" s="322"/>
      <c r="C1114" s="322"/>
      <c r="D1114" s="322"/>
      <c r="E1114" s="338"/>
      <c r="F1114" s="389"/>
      <c r="G1114" s="396"/>
      <c r="H1114" s="333"/>
      <c r="I1114" s="329"/>
      <c r="J1114" s="324"/>
      <c r="K1114" s="215"/>
      <c r="L1114" s="216"/>
      <c r="M1114" s="217"/>
      <c r="N1114" s="217"/>
      <c r="O1114" s="216"/>
      <c r="P1114" s="379"/>
      <c r="Q1114" s="379"/>
      <c r="R1114" s="379"/>
      <c r="S1114" s="379"/>
      <c r="T1114" s="379"/>
      <c r="U1114" s="379"/>
      <c r="V1114" s="379"/>
      <c r="W1114" s="379"/>
      <c r="X1114" s="379"/>
      <c r="Y1114" s="379"/>
      <c r="Z1114" s="330"/>
      <c r="AA1114" s="330"/>
      <c r="AB1114" s="330"/>
      <c r="AC1114" s="331"/>
    </row>
    <row r="1115" spans="1:29" ht="17.25" customHeight="1">
      <c r="A1115" s="333"/>
      <c r="B1115" s="322"/>
      <c r="C1115" s="322"/>
      <c r="D1115" s="322"/>
      <c r="E1115" s="338"/>
      <c r="F1115" s="389"/>
      <c r="G1115" s="396"/>
      <c r="H1115" s="333"/>
      <c r="I1115" s="329"/>
      <c r="J1115" s="324" t="s">
        <v>369</v>
      </c>
      <c r="K1115" s="215"/>
      <c r="L1115" s="216"/>
      <c r="M1115" s="217"/>
      <c r="N1115" s="217"/>
      <c r="O1115" s="215"/>
      <c r="P1115" s="379"/>
      <c r="Q1115" s="379"/>
      <c r="R1115" s="379"/>
      <c r="S1115" s="379"/>
      <c r="T1115" s="379"/>
      <c r="U1115" s="379"/>
      <c r="V1115" s="379"/>
      <c r="W1115" s="379"/>
      <c r="X1115" s="379"/>
      <c r="Y1115" s="379"/>
      <c r="Z1115" s="330"/>
      <c r="AA1115" s="330"/>
      <c r="AB1115" s="330"/>
      <c r="AC1115" s="331"/>
    </row>
    <row r="1116" spans="1:29" ht="17.25" customHeight="1">
      <c r="A1116" s="333"/>
      <c r="B1116" s="322"/>
      <c r="C1116" s="322"/>
      <c r="D1116" s="322"/>
      <c r="E1116" s="338"/>
      <c r="F1116" s="389"/>
      <c r="G1116" s="396"/>
      <c r="H1116" s="333"/>
      <c r="I1116" s="329"/>
      <c r="J1116" s="324"/>
      <c r="K1116" s="215"/>
      <c r="L1116" s="216"/>
      <c r="M1116" s="217"/>
      <c r="N1116" s="217"/>
      <c r="O1116" s="215"/>
      <c r="P1116" s="379"/>
      <c r="Q1116" s="379"/>
      <c r="R1116" s="379"/>
      <c r="S1116" s="379"/>
      <c r="T1116" s="379"/>
      <c r="U1116" s="379"/>
      <c r="V1116" s="379"/>
      <c r="W1116" s="379"/>
      <c r="X1116" s="379"/>
      <c r="Y1116" s="379"/>
      <c r="Z1116" s="330"/>
      <c r="AA1116" s="330"/>
      <c r="AB1116" s="330"/>
      <c r="AC1116" s="331"/>
    </row>
    <row r="1117" spans="1:29" ht="17.25" customHeight="1">
      <c r="A1117" s="333"/>
      <c r="B1117" s="322"/>
      <c r="C1117" s="322"/>
      <c r="D1117" s="322"/>
      <c r="E1117" s="338"/>
      <c r="F1117" s="389"/>
      <c r="G1117" s="396"/>
      <c r="H1117" s="333"/>
      <c r="I1117" s="329"/>
      <c r="J1117" s="324" t="s">
        <v>289</v>
      </c>
      <c r="K1117" s="215" t="s">
        <v>1579</v>
      </c>
      <c r="L1117" s="216" t="s">
        <v>1542</v>
      </c>
      <c r="M1117" s="217">
        <v>2124</v>
      </c>
      <c r="N1117" s="227">
        <v>2124</v>
      </c>
      <c r="O1117" s="215" t="s">
        <v>1564</v>
      </c>
      <c r="P1117" s="379"/>
      <c r="Q1117" s="379"/>
      <c r="R1117" s="379"/>
      <c r="S1117" s="379"/>
      <c r="T1117" s="379"/>
      <c r="U1117" s="379"/>
      <c r="V1117" s="379"/>
      <c r="W1117" s="379"/>
      <c r="X1117" s="379"/>
      <c r="Y1117" s="379"/>
      <c r="Z1117" s="330"/>
      <c r="AA1117" s="330"/>
      <c r="AB1117" s="330"/>
      <c r="AC1117" s="331"/>
    </row>
    <row r="1118" spans="1:29" ht="17.25" customHeight="1">
      <c r="A1118" s="333"/>
      <c r="B1118" s="322"/>
      <c r="C1118" s="322"/>
      <c r="D1118" s="322"/>
      <c r="E1118" s="338"/>
      <c r="F1118" s="389"/>
      <c r="G1118" s="396"/>
      <c r="H1118" s="333"/>
      <c r="I1118" s="329"/>
      <c r="J1118" s="324"/>
      <c r="K1118" s="215"/>
      <c r="L1118" s="216"/>
      <c r="M1118" s="217"/>
      <c r="N1118" s="217"/>
      <c r="O1118" s="215"/>
      <c r="P1118" s="379"/>
      <c r="Q1118" s="379"/>
      <c r="R1118" s="379"/>
      <c r="S1118" s="379"/>
      <c r="T1118" s="379"/>
      <c r="U1118" s="379"/>
      <c r="V1118" s="379"/>
      <c r="W1118" s="379"/>
      <c r="X1118" s="379"/>
      <c r="Y1118" s="379"/>
      <c r="Z1118" s="330"/>
      <c r="AA1118" s="330"/>
      <c r="AB1118" s="330"/>
      <c r="AC1118" s="331"/>
    </row>
    <row r="1119" spans="1:29" ht="17.25" customHeight="1">
      <c r="A1119" s="333"/>
      <c r="B1119" s="322"/>
      <c r="C1119" s="322"/>
      <c r="D1119" s="322"/>
      <c r="E1119" s="338"/>
      <c r="F1119" s="389"/>
      <c r="G1119" s="396"/>
      <c r="H1119" s="333"/>
      <c r="I1119" s="329"/>
      <c r="J1119" s="324" t="s">
        <v>370</v>
      </c>
      <c r="K1119" s="215"/>
      <c r="L1119" s="216"/>
      <c r="M1119" s="217"/>
      <c r="N1119" s="227"/>
      <c r="O1119" s="215"/>
      <c r="P1119" s="379"/>
      <c r="Q1119" s="379"/>
      <c r="R1119" s="379"/>
      <c r="S1119" s="379"/>
      <c r="T1119" s="379"/>
      <c r="U1119" s="379"/>
      <c r="V1119" s="379"/>
      <c r="W1119" s="379"/>
      <c r="X1119" s="379"/>
      <c r="Y1119" s="379"/>
      <c r="Z1119" s="330"/>
      <c r="AA1119" s="330"/>
      <c r="AB1119" s="330"/>
      <c r="AC1119" s="331"/>
    </row>
    <row r="1120" spans="1:29" ht="17.25" customHeight="1">
      <c r="A1120" s="333"/>
      <c r="B1120" s="323"/>
      <c r="C1120" s="323"/>
      <c r="D1120" s="323"/>
      <c r="E1120" s="339"/>
      <c r="F1120" s="389"/>
      <c r="G1120" s="396"/>
      <c r="H1120" s="333"/>
      <c r="I1120" s="329"/>
      <c r="J1120" s="324"/>
      <c r="K1120" s="215"/>
      <c r="L1120" s="215"/>
      <c r="M1120" s="227"/>
      <c r="N1120" s="227"/>
      <c r="O1120" s="215"/>
      <c r="P1120" s="379"/>
      <c r="Q1120" s="379"/>
      <c r="R1120" s="379"/>
      <c r="S1120" s="379"/>
      <c r="T1120" s="379"/>
      <c r="U1120" s="379"/>
      <c r="V1120" s="379"/>
      <c r="W1120" s="379"/>
      <c r="X1120" s="379"/>
      <c r="Y1120" s="379"/>
      <c r="Z1120" s="330"/>
      <c r="AA1120" s="330"/>
      <c r="AB1120" s="330"/>
      <c r="AC1120" s="331"/>
    </row>
    <row r="1121" spans="1:29" ht="17.25" customHeight="1">
      <c r="A1121" s="333">
        <v>33600000</v>
      </c>
      <c r="B1121" s="321" t="s">
        <v>945</v>
      </c>
      <c r="C1121" s="321" t="s">
        <v>448</v>
      </c>
      <c r="D1121" s="321" t="s">
        <v>946</v>
      </c>
      <c r="E1121" s="337" t="s">
        <v>461</v>
      </c>
      <c r="F1121" s="389" t="s">
        <v>905</v>
      </c>
      <c r="G1121" s="396">
        <v>25549</v>
      </c>
      <c r="H1121" s="333" t="s">
        <v>947</v>
      </c>
      <c r="I1121" s="329" t="s">
        <v>493</v>
      </c>
      <c r="J1121" s="324" t="s">
        <v>281</v>
      </c>
      <c r="K1121" s="215"/>
      <c r="L1121" s="216"/>
      <c r="M1121" s="217"/>
      <c r="N1121" s="227"/>
      <c r="O1121" s="215"/>
      <c r="P1121" s="379">
        <f>SUM(M1121:M1122)</f>
        <v>0</v>
      </c>
      <c r="Q1121" s="379">
        <f>SUM(N1121:N1122)</f>
        <v>0</v>
      </c>
      <c r="R1121" s="379">
        <f>SUM(M1123:M1124)</f>
        <v>1818</v>
      </c>
      <c r="S1121" s="379">
        <f>SUM(N1123:N1124)</f>
        <v>1818</v>
      </c>
      <c r="T1121" s="379">
        <f>SUM(M1125:M1128)</f>
        <v>3929</v>
      </c>
      <c r="U1121" s="379">
        <f>SUM(N1125:N1128)</f>
        <v>3929</v>
      </c>
      <c r="V1121" s="379">
        <f>SUM(M1129:M1130)</f>
        <v>0</v>
      </c>
      <c r="W1121" s="379">
        <f>SUM(N1129:N1130)</f>
        <v>0</v>
      </c>
      <c r="X1121" s="379">
        <f>P1121+R1121+T1121+V1121</f>
        <v>5747</v>
      </c>
      <c r="Y1121" s="379">
        <f>Q1121+S1121+U1121+W1121</f>
        <v>5747</v>
      </c>
      <c r="Z1121" s="330">
        <f>G1121-X1121</f>
        <v>19802</v>
      </c>
      <c r="AA1121" s="330">
        <f>G1121-Y1121</f>
        <v>19802</v>
      </c>
      <c r="AB1121" s="330">
        <f>X1121*100/G1121</f>
        <v>22.494031077537283</v>
      </c>
      <c r="AC1121" s="331"/>
    </row>
    <row r="1122" spans="1:29" ht="17.25" customHeight="1">
      <c r="A1122" s="333"/>
      <c r="B1122" s="322"/>
      <c r="C1122" s="322"/>
      <c r="D1122" s="322"/>
      <c r="E1122" s="338"/>
      <c r="F1122" s="389"/>
      <c r="G1122" s="396"/>
      <c r="H1122" s="333"/>
      <c r="I1122" s="329"/>
      <c r="J1122" s="324"/>
      <c r="K1122" s="215"/>
      <c r="L1122" s="216"/>
      <c r="M1122" s="217"/>
      <c r="N1122" s="217"/>
      <c r="O1122" s="216"/>
      <c r="P1122" s="379"/>
      <c r="Q1122" s="379"/>
      <c r="R1122" s="379"/>
      <c r="S1122" s="379"/>
      <c r="T1122" s="379"/>
      <c r="U1122" s="379"/>
      <c r="V1122" s="379"/>
      <c r="W1122" s="379"/>
      <c r="X1122" s="379"/>
      <c r="Y1122" s="379"/>
      <c r="Z1122" s="330"/>
      <c r="AA1122" s="330"/>
      <c r="AB1122" s="330"/>
      <c r="AC1122" s="331"/>
    </row>
    <row r="1123" spans="1:29" ht="17.25" customHeight="1">
      <c r="A1123" s="333"/>
      <c r="B1123" s="322"/>
      <c r="C1123" s="322"/>
      <c r="D1123" s="322"/>
      <c r="E1123" s="338"/>
      <c r="F1123" s="389"/>
      <c r="G1123" s="396"/>
      <c r="H1123" s="333"/>
      <c r="I1123" s="329"/>
      <c r="J1123" s="324" t="s">
        <v>369</v>
      </c>
      <c r="K1123" s="215" t="s">
        <v>1506</v>
      </c>
      <c r="L1123" s="216" t="s">
        <v>1374</v>
      </c>
      <c r="M1123" s="217">
        <v>1818</v>
      </c>
      <c r="N1123" s="217">
        <v>1818</v>
      </c>
      <c r="O1123" s="215" t="s">
        <v>1204</v>
      </c>
      <c r="P1123" s="379"/>
      <c r="Q1123" s="379"/>
      <c r="R1123" s="379"/>
      <c r="S1123" s="379"/>
      <c r="T1123" s="379"/>
      <c r="U1123" s="379"/>
      <c r="V1123" s="379"/>
      <c r="W1123" s="379"/>
      <c r="X1123" s="379"/>
      <c r="Y1123" s="379"/>
      <c r="Z1123" s="330"/>
      <c r="AA1123" s="330"/>
      <c r="AB1123" s="330"/>
      <c r="AC1123" s="331"/>
    </row>
    <row r="1124" spans="1:29" ht="17.25" customHeight="1">
      <c r="A1124" s="333"/>
      <c r="B1124" s="322"/>
      <c r="C1124" s="322"/>
      <c r="D1124" s="322"/>
      <c r="E1124" s="338"/>
      <c r="F1124" s="389"/>
      <c r="G1124" s="396"/>
      <c r="H1124" s="333"/>
      <c r="I1124" s="329"/>
      <c r="J1124" s="324"/>
      <c r="K1124" s="215"/>
      <c r="L1124" s="216"/>
      <c r="M1124" s="217"/>
      <c r="N1124" s="217"/>
      <c r="O1124" s="215"/>
      <c r="P1124" s="379"/>
      <c r="Q1124" s="379"/>
      <c r="R1124" s="379"/>
      <c r="S1124" s="379"/>
      <c r="T1124" s="379"/>
      <c r="U1124" s="379"/>
      <c r="V1124" s="379"/>
      <c r="W1124" s="379"/>
      <c r="X1124" s="379"/>
      <c r="Y1124" s="379"/>
      <c r="Z1124" s="330"/>
      <c r="AA1124" s="330"/>
      <c r="AB1124" s="330"/>
      <c r="AC1124" s="331"/>
    </row>
    <row r="1125" spans="1:29" ht="17.25" customHeight="1">
      <c r="A1125" s="333"/>
      <c r="B1125" s="322"/>
      <c r="C1125" s="322"/>
      <c r="D1125" s="322"/>
      <c r="E1125" s="338"/>
      <c r="F1125" s="389"/>
      <c r="G1125" s="396"/>
      <c r="H1125" s="333"/>
      <c r="I1125" s="329"/>
      <c r="J1125" s="324" t="s">
        <v>289</v>
      </c>
      <c r="K1125" s="215" t="s">
        <v>1652</v>
      </c>
      <c r="L1125" s="216" t="s">
        <v>1524</v>
      </c>
      <c r="M1125" s="217">
        <v>2000</v>
      </c>
      <c r="N1125" s="227">
        <v>2000</v>
      </c>
      <c r="O1125" s="215" t="s">
        <v>1609</v>
      </c>
      <c r="P1125" s="379"/>
      <c r="Q1125" s="379"/>
      <c r="R1125" s="379"/>
      <c r="S1125" s="379"/>
      <c r="T1125" s="379"/>
      <c r="U1125" s="379"/>
      <c r="V1125" s="379"/>
      <c r="W1125" s="379"/>
      <c r="X1125" s="379"/>
      <c r="Y1125" s="379"/>
      <c r="Z1125" s="330"/>
      <c r="AA1125" s="330"/>
      <c r="AB1125" s="330"/>
      <c r="AC1125" s="331"/>
    </row>
    <row r="1126" spans="1:29" ht="17.25" customHeight="1">
      <c r="A1126" s="333"/>
      <c r="B1126" s="322"/>
      <c r="C1126" s="322"/>
      <c r="D1126" s="322"/>
      <c r="E1126" s="338"/>
      <c r="F1126" s="389"/>
      <c r="G1126" s="396"/>
      <c r="H1126" s="333"/>
      <c r="I1126" s="329"/>
      <c r="J1126" s="324"/>
      <c r="K1126" s="215" t="s">
        <v>1999</v>
      </c>
      <c r="L1126" s="216" t="s">
        <v>1130</v>
      </c>
      <c r="M1126" s="217">
        <v>200</v>
      </c>
      <c r="N1126" s="227">
        <v>200</v>
      </c>
      <c r="O1126" s="215" t="s">
        <v>1984</v>
      </c>
      <c r="P1126" s="379"/>
      <c r="Q1126" s="379"/>
      <c r="R1126" s="379"/>
      <c r="S1126" s="379"/>
      <c r="T1126" s="379"/>
      <c r="U1126" s="379"/>
      <c r="V1126" s="379"/>
      <c r="W1126" s="379"/>
      <c r="X1126" s="379"/>
      <c r="Y1126" s="379"/>
      <c r="Z1126" s="330"/>
      <c r="AA1126" s="330"/>
      <c r="AB1126" s="330"/>
      <c r="AC1126" s="331"/>
    </row>
    <row r="1127" spans="1:29" ht="17.25" customHeight="1">
      <c r="A1127" s="333"/>
      <c r="B1127" s="322"/>
      <c r="C1127" s="322"/>
      <c r="D1127" s="322"/>
      <c r="E1127" s="338"/>
      <c r="F1127" s="389"/>
      <c r="G1127" s="396"/>
      <c r="H1127" s="333"/>
      <c r="I1127" s="329"/>
      <c r="J1127" s="324"/>
      <c r="K1127" s="215" t="s">
        <v>2003</v>
      </c>
      <c r="L1127" s="216" t="s">
        <v>1945</v>
      </c>
      <c r="M1127" s="217">
        <v>988</v>
      </c>
      <c r="N1127" s="227">
        <v>988</v>
      </c>
      <c r="O1127" s="215" t="s">
        <v>1984</v>
      </c>
      <c r="P1127" s="379"/>
      <c r="Q1127" s="379"/>
      <c r="R1127" s="379"/>
      <c r="S1127" s="379"/>
      <c r="T1127" s="379"/>
      <c r="U1127" s="379"/>
      <c r="V1127" s="379"/>
      <c r="W1127" s="379"/>
      <c r="X1127" s="379"/>
      <c r="Y1127" s="379"/>
      <c r="Z1127" s="330"/>
      <c r="AA1127" s="330"/>
      <c r="AB1127" s="330"/>
      <c r="AC1127" s="331"/>
    </row>
    <row r="1128" spans="1:29" ht="17.25" customHeight="1">
      <c r="A1128" s="333"/>
      <c r="B1128" s="322"/>
      <c r="C1128" s="322"/>
      <c r="D1128" s="322"/>
      <c r="E1128" s="338"/>
      <c r="F1128" s="389"/>
      <c r="G1128" s="396"/>
      <c r="H1128" s="333"/>
      <c r="I1128" s="329"/>
      <c r="J1128" s="324"/>
      <c r="K1128" s="215" t="s">
        <v>1838</v>
      </c>
      <c r="L1128" s="216" t="s">
        <v>1671</v>
      </c>
      <c r="M1128" s="217">
        <v>741</v>
      </c>
      <c r="N1128" s="217">
        <v>741</v>
      </c>
      <c r="O1128" s="215" t="s">
        <v>1805</v>
      </c>
      <c r="P1128" s="379"/>
      <c r="Q1128" s="379"/>
      <c r="R1128" s="379"/>
      <c r="S1128" s="379"/>
      <c r="T1128" s="379"/>
      <c r="U1128" s="379"/>
      <c r="V1128" s="379"/>
      <c r="W1128" s="379"/>
      <c r="X1128" s="379"/>
      <c r="Y1128" s="379"/>
      <c r="Z1128" s="330"/>
      <c r="AA1128" s="330"/>
      <c r="AB1128" s="330"/>
      <c r="AC1128" s="331"/>
    </row>
    <row r="1129" spans="1:29" ht="17.25" customHeight="1">
      <c r="A1129" s="333"/>
      <c r="B1129" s="322"/>
      <c r="C1129" s="322"/>
      <c r="D1129" s="322"/>
      <c r="E1129" s="338"/>
      <c r="F1129" s="389"/>
      <c r="G1129" s="396"/>
      <c r="H1129" s="333"/>
      <c r="I1129" s="329"/>
      <c r="J1129" s="324" t="s">
        <v>370</v>
      </c>
      <c r="K1129" s="215"/>
      <c r="L1129" s="216"/>
      <c r="M1129" s="217"/>
      <c r="N1129" s="227"/>
      <c r="O1129" s="215"/>
      <c r="P1129" s="379"/>
      <c r="Q1129" s="379"/>
      <c r="R1129" s="379"/>
      <c r="S1129" s="379"/>
      <c r="T1129" s="379"/>
      <c r="U1129" s="379"/>
      <c r="V1129" s="379"/>
      <c r="W1129" s="379"/>
      <c r="X1129" s="379"/>
      <c r="Y1129" s="379"/>
      <c r="Z1129" s="330"/>
      <c r="AA1129" s="330"/>
      <c r="AB1129" s="330"/>
      <c r="AC1129" s="331"/>
    </row>
    <row r="1130" spans="1:29" ht="17.25" customHeight="1">
      <c r="A1130" s="333"/>
      <c r="B1130" s="323"/>
      <c r="C1130" s="323"/>
      <c r="D1130" s="323"/>
      <c r="E1130" s="339"/>
      <c r="F1130" s="389"/>
      <c r="G1130" s="396"/>
      <c r="H1130" s="333"/>
      <c r="I1130" s="329"/>
      <c r="J1130" s="324"/>
      <c r="K1130" s="215"/>
      <c r="L1130" s="215"/>
      <c r="M1130" s="227"/>
      <c r="N1130" s="227"/>
      <c r="O1130" s="215"/>
      <c r="P1130" s="379"/>
      <c r="Q1130" s="379"/>
      <c r="R1130" s="379"/>
      <c r="S1130" s="379"/>
      <c r="T1130" s="379"/>
      <c r="U1130" s="379"/>
      <c r="V1130" s="379"/>
      <c r="W1130" s="379"/>
      <c r="X1130" s="379"/>
      <c r="Y1130" s="379"/>
      <c r="Z1130" s="330"/>
      <c r="AA1130" s="330"/>
      <c r="AB1130" s="330"/>
      <c r="AC1130" s="331"/>
    </row>
    <row r="1131" spans="1:29" ht="17.25" customHeight="1">
      <c r="A1131" s="333">
        <v>33100000</v>
      </c>
      <c r="B1131" s="321" t="s">
        <v>948</v>
      </c>
      <c r="C1131" s="321" t="s">
        <v>448</v>
      </c>
      <c r="D1131" s="321" t="s">
        <v>949</v>
      </c>
      <c r="E1131" s="337" t="s">
        <v>478</v>
      </c>
      <c r="F1131" s="389" t="s">
        <v>1175</v>
      </c>
      <c r="G1131" s="396">
        <v>13500</v>
      </c>
      <c r="H1131" s="333" t="s">
        <v>1195</v>
      </c>
      <c r="I1131" s="329" t="s">
        <v>1196</v>
      </c>
      <c r="J1131" s="324" t="s">
        <v>281</v>
      </c>
      <c r="K1131" s="215"/>
      <c r="L1131" s="216"/>
      <c r="M1131" s="217"/>
      <c r="N1131" s="227"/>
      <c r="O1131" s="215"/>
      <c r="P1131" s="379">
        <f>SUM(M1131:M1132)</f>
        <v>0</v>
      </c>
      <c r="Q1131" s="379">
        <f>SUM(N1131:N1132)</f>
        <v>0</v>
      </c>
      <c r="R1131" s="379">
        <f>SUM(M1133:M1134)</f>
        <v>927.2</v>
      </c>
      <c r="S1131" s="379">
        <f>SUM(N1133:N1134)</f>
        <v>927.2</v>
      </c>
      <c r="T1131" s="379">
        <f>SUM(M1135:M1136)</f>
        <v>0</v>
      </c>
      <c r="U1131" s="379">
        <f>SUM(N1135:N1136)</f>
        <v>0</v>
      </c>
      <c r="V1131" s="379">
        <f>SUM(M1137:M1138)</f>
        <v>0</v>
      </c>
      <c r="W1131" s="379">
        <f>SUM(N1137:N1138)</f>
        <v>0</v>
      </c>
      <c r="X1131" s="379">
        <f>P1131+R1131+T1131+V1131</f>
        <v>927.2</v>
      </c>
      <c r="Y1131" s="379">
        <f>Q1131+S1131+U1131+W1131</f>
        <v>927.2</v>
      </c>
      <c r="Z1131" s="330">
        <f>G1131-X1131</f>
        <v>12572.8</v>
      </c>
      <c r="AA1131" s="330">
        <f>G1131-Y1131</f>
        <v>12572.8</v>
      </c>
      <c r="AB1131" s="330">
        <f>X1131*100/G1131</f>
        <v>6.8681481481481486</v>
      </c>
      <c r="AC1131" s="331"/>
    </row>
    <row r="1132" spans="1:29" ht="17.25" customHeight="1">
      <c r="A1132" s="333"/>
      <c r="B1132" s="322"/>
      <c r="C1132" s="322"/>
      <c r="D1132" s="322"/>
      <c r="E1132" s="338"/>
      <c r="F1132" s="389"/>
      <c r="G1132" s="396"/>
      <c r="H1132" s="333"/>
      <c r="I1132" s="329"/>
      <c r="J1132" s="324"/>
      <c r="K1132" s="215"/>
      <c r="L1132" s="216"/>
      <c r="M1132" s="217"/>
      <c r="N1132" s="217"/>
      <c r="O1132" s="216"/>
      <c r="P1132" s="379"/>
      <c r="Q1132" s="379"/>
      <c r="R1132" s="379"/>
      <c r="S1132" s="379"/>
      <c r="T1132" s="379"/>
      <c r="U1132" s="379"/>
      <c r="V1132" s="379"/>
      <c r="W1132" s="379"/>
      <c r="X1132" s="379"/>
      <c r="Y1132" s="379"/>
      <c r="Z1132" s="330"/>
      <c r="AA1132" s="330"/>
      <c r="AB1132" s="330"/>
      <c r="AC1132" s="331"/>
    </row>
    <row r="1133" spans="1:29" ht="17.25" customHeight="1">
      <c r="A1133" s="333"/>
      <c r="B1133" s="322"/>
      <c r="C1133" s="322"/>
      <c r="D1133" s="322"/>
      <c r="E1133" s="338"/>
      <c r="F1133" s="389"/>
      <c r="G1133" s="396"/>
      <c r="H1133" s="333"/>
      <c r="I1133" s="329"/>
      <c r="J1133" s="324" t="s">
        <v>369</v>
      </c>
      <c r="K1133" s="215" t="s">
        <v>1376</v>
      </c>
      <c r="L1133" s="216" t="s">
        <v>1359</v>
      </c>
      <c r="M1133" s="217">
        <v>927.2</v>
      </c>
      <c r="N1133" s="217">
        <v>927.2</v>
      </c>
      <c r="O1133" s="215" t="s">
        <v>1353</v>
      </c>
      <c r="P1133" s="379"/>
      <c r="Q1133" s="379"/>
      <c r="R1133" s="379"/>
      <c r="S1133" s="379"/>
      <c r="T1133" s="379"/>
      <c r="U1133" s="379"/>
      <c r="V1133" s="379"/>
      <c r="W1133" s="379"/>
      <c r="X1133" s="379"/>
      <c r="Y1133" s="379"/>
      <c r="Z1133" s="330"/>
      <c r="AA1133" s="330"/>
      <c r="AB1133" s="330"/>
      <c r="AC1133" s="331"/>
    </row>
    <row r="1134" spans="1:29" ht="17.25" customHeight="1">
      <c r="A1134" s="333"/>
      <c r="B1134" s="322"/>
      <c r="C1134" s="322"/>
      <c r="D1134" s="322"/>
      <c r="E1134" s="338"/>
      <c r="F1134" s="389"/>
      <c r="G1134" s="396"/>
      <c r="H1134" s="333"/>
      <c r="I1134" s="329"/>
      <c r="J1134" s="324"/>
      <c r="K1134" s="215"/>
      <c r="L1134" s="216"/>
      <c r="M1134" s="217"/>
      <c r="N1134" s="217"/>
      <c r="O1134" s="215"/>
      <c r="P1134" s="379"/>
      <c r="Q1134" s="379"/>
      <c r="R1134" s="379"/>
      <c r="S1134" s="379"/>
      <c r="T1134" s="379"/>
      <c r="U1134" s="379"/>
      <c r="V1134" s="379"/>
      <c r="W1134" s="379"/>
      <c r="X1134" s="379"/>
      <c r="Y1134" s="379"/>
      <c r="Z1134" s="330"/>
      <c r="AA1134" s="330"/>
      <c r="AB1134" s="330"/>
      <c r="AC1134" s="331"/>
    </row>
    <row r="1135" spans="1:29" ht="17.25" customHeight="1">
      <c r="A1135" s="333"/>
      <c r="B1135" s="322"/>
      <c r="C1135" s="322"/>
      <c r="D1135" s="322"/>
      <c r="E1135" s="338"/>
      <c r="F1135" s="389"/>
      <c r="G1135" s="396"/>
      <c r="H1135" s="333"/>
      <c r="I1135" s="329"/>
      <c r="J1135" s="324" t="s">
        <v>289</v>
      </c>
      <c r="K1135" s="215"/>
      <c r="L1135" s="216"/>
      <c r="M1135" s="217"/>
      <c r="N1135" s="227"/>
      <c r="O1135" s="215"/>
      <c r="P1135" s="379"/>
      <c r="Q1135" s="379"/>
      <c r="R1135" s="379"/>
      <c r="S1135" s="379"/>
      <c r="T1135" s="379"/>
      <c r="U1135" s="379"/>
      <c r="V1135" s="379"/>
      <c r="W1135" s="379"/>
      <c r="X1135" s="379"/>
      <c r="Y1135" s="379"/>
      <c r="Z1135" s="330"/>
      <c r="AA1135" s="330"/>
      <c r="AB1135" s="330"/>
      <c r="AC1135" s="331"/>
    </row>
    <row r="1136" spans="1:29" ht="17.25" customHeight="1">
      <c r="A1136" s="333"/>
      <c r="B1136" s="322"/>
      <c r="C1136" s="322"/>
      <c r="D1136" s="322"/>
      <c r="E1136" s="338"/>
      <c r="F1136" s="389"/>
      <c r="G1136" s="396"/>
      <c r="H1136" s="333"/>
      <c r="I1136" s="329"/>
      <c r="J1136" s="324"/>
      <c r="K1136" s="215"/>
      <c r="L1136" s="216"/>
      <c r="M1136" s="217"/>
      <c r="N1136" s="217"/>
      <c r="O1136" s="215"/>
      <c r="P1136" s="379"/>
      <c r="Q1136" s="379"/>
      <c r="R1136" s="379"/>
      <c r="S1136" s="379"/>
      <c r="T1136" s="379"/>
      <c r="U1136" s="379"/>
      <c r="V1136" s="379"/>
      <c r="W1136" s="379"/>
      <c r="X1136" s="379"/>
      <c r="Y1136" s="379"/>
      <c r="Z1136" s="330"/>
      <c r="AA1136" s="330"/>
      <c r="AB1136" s="330"/>
      <c r="AC1136" s="331"/>
    </row>
    <row r="1137" spans="1:29" ht="17.25" customHeight="1">
      <c r="A1137" s="333"/>
      <c r="B1137" s="322"/>
      <c r="C1137" s="322"/>
      <c r="D1137" s="322"/>
      <c r="E1137" s="338"/>
      <c r="F1137" s="389"/>
      <c r="G1137" s="396"/>
      <c r="H1137" s="333"/>
      <c r="I1137" s="329"/>
      <c r="J1137" s="324" t="s">
        <v>370</v>
      </c>
      <c r="K1137" s="215"/>
      <c r="L1137" s="216"/>
      <c r="M1137" s="217"/>
      <c r="N1137" s="227"/>
      <c r="O1137" s="215"/>
      <c r="P1137" s="379"/>
      <c r="Q1137" s="379"/>
      <c r="R1137" s="379"/>
      <c r="S1137" s="379"/>
      <c r="T1137" s="379"/>
      <c r="U1137" s="379"/>
      <c r="V1137" s="379"/>
      <c r="W1137" s="379"/>
      <c r="X1137" s="379"/>
      <c r="Y1137" s="379"/>
      <c r="Z1137" s="330"/>
      <c r="AA1137" s="330"/>
      <c r="AB1137" s="330"/>
      <c r="AC1137" s="331"/>
    </row>
    <row r="1138" spans="1:29" ht="17.25" customHeight="1">
      <c r="A1138" s="333"/>
      <c r="B1138" s="323"/>
      <c r="C1138" s="323"/>
      <c r="D1138" s="323"/>
      <c r="E1138" s="339"/>
      <c r="F1138" s="389"/>
      <c r="G1138" s="396"/>
      <c r="H1138" s="333"/>
      <c r="I1138" s="329"/>
      <c r="J1138" s="324"/>
      <c r="K1138" s="215"/>
      <c r="L1138" s="215"/>
      <c r="M1138" s="227"/>
      <c r="N1138" s="227"/>
      <c r="O1138" s="215"/>
      <c r="P1138" s="379"/>
      <c r="Q1138" s="379"/>
      <c r="R1138" s="379"/>
      <c r="S1138" s="379"/>
      <c r="T1138" s="379"/>
      <c r="U1138" s="379"/>
      <c r="V1138" s="379"/>
      <c r="W1138" s="379"/>
      <c r="X1138" s="379"/>
      <c r="Y1138" s="379"/>
      <c r="Z1138" s="330"/>
      <c r="AA1138" s="330"/>
      <c r="AB1138" s="330"/>
      <c r="AC1138" s="331"/>
    </row>
    <row r="1139" spans="1:29" ht="17.25" customHeight="1">
      <c r="A1139" s="333">
        <v>50400000</v>
      </c>
      <c r="B1139" s="321" t="s">
        <v>950</v>
      </c>
      <c r="C1139" s="321" t="s">
        <v>448</v>
      </c>
      <c r="D1139" s="321" t="s">
        <v>951</v>
      </c>
      <c r="E1139" s="337" t="s">
        <v>474</v>
      </c>
      <c r="F1139" s="389" t="s">
        <v>1082</v>
      </c>
      <c r="G1139" s="396">
        <v>4230</v>
      </c>
      <c r="H1139" s="333" t="s">
        <v>947</v>
      </c>
      <c r="I1139" s="329" t="s">
        <v>493</v>
      </c>
      <c r="J1139" s="324" t="s">
        <v>281</v>
      </c>
      <c r="K1139" s="215"/>
      <c r="L1139" s="216"/>
      <c r="M1139" s="217"/>
      <c r="N1139" s="227"/>
      <c r="O1139" s="215"/>
      <c r="P1139" s="379">
        <f>SUM(M1139:M1140)</f>
        <v>0</v>
      </c>
      <c r="Q1139" s="379">
        <f>SUM(N1139:N1140)</f>
        <v>0</v>
      </c>
      <c r="R1139" s="379">
        <f>SUM(M1141:M1142)</f>
        <v>933</v>
      </c>
      <c r="S1139" s="379">
        <f>SUM(N1141:N1142)</f>
        <v>933</v>
      </c>
      <c r="T1139" s="379">
        <f>SUM(M1143:M1144)</f>
        <v>240</v>
      </c>
      <c r="U1139" s="379">
        <f>SUM(N1143:N1144)</f>
        <v>240</v>
      </c>
      <c r="V1139" s="379">
        <f>SUM(M1145:M1146)</f>
        <v>0</v>
      </c>
      <c r="W1139" s="379">
        <f>SUM(N1145:N1146)</f>
        <v>0</v>
      </c>
      <c r="X1139" s="379">
        <f>P1139+R1139+T1139+V1139</f>
        <v>1173</v>
      </c>
      <c r="Y1139" s="379">
        <f>Q1139+S1139+U1139+W1139</f>
        <v>1173</v>
      </c>
      <c r="Z1139" s="330">
        <f>G1139-X1139</f>
        <v>3057</v>
      </c>
      <c r="AA1139" s="330">
        <f>G1139-Y1139</f>
        <v>3057</v>
      </c>
      <c r="AB1139" s="330">
        <f>X1139*100/G1139</f>
        <v>27.730496453900709</v>
      </c>
      <c r="AC1139" s="331"/>
    </row>
    <row r="1140" spans="1:29" ht="17.25" customHeight="1">
      <c r="A1140" s="333"/>
      <c r="B1140" s="322"/>
      <c r="C1140" s="322"/>
      <c r="D1140" s="322"/>
      <c r="E1140" s="338"/>
      <c r="F1140" s="389"/>
      <c r="G1140" s="396"/>
      <c r="H1140" s="333"/>
      <c r="I1140" s="329"/>
      <c r="J1140" s="324"/>
      <c r="K1140" s="215"/>
      <c r="L1140" s="216"/>
      <c r="M1140" s="217"/>
      <c r="N1140" s="217"/>
      <c r="O1140" s="216"/>
      <c r="P1140" s="379"/>
      <c r="Q1140" s="379"/>
      <c r="R1140" s="379"/>
      <c r="S1140" s="379"/>
      <c r="T1140" s="379"/>
      <c r="U1140" s="379"/>
      <c r="V1140" s="379"/>
      <c r="W1140" s="379"/>
      <c r="X1140" s="379"/>
      <c r="Y1140" s="379"/>
      <c r="Z1140" s="330"/>
      <c r="AA1140" s="330"/>
      <c r="AB1140" s="330"/>
      <c r="AC1140" s="331"/>
    </row>
    <row r="1141" spans="1:29" ht="17.25" customHeight="1">
      <c r="A1141" s="333"/>
      <c r="B1141" s="322"/>
      <c r="C1141" s="322"/>
      <c r="D1141" s="322"/>
      <c r="E1141" s="338"/>
      <c r="F1141" s="389"/>
      <c r="G1141" s="396"/>
      <c r="H1141" s="333"/>
      <c r="I1141" s="329"/>
      <c r="J1141" s="324" t="s">
        <v>369</v>
      </c>
      <c r="K1141" s="215" t="s">
        <v>716</v>
      </c>
      <c r="L1141" s="216" t="s">
        <v>1160</v>
      </c>
      <c r="M1141" s="217">
        <v>858</v>
      </c>
      <c r="N1141" s="217">
        <v>858</v>
      </c>
      <c r="O1141" s="215" t="s">
        <v>1177</v>
      </c>
      <c r="P1141" s="379"/>
      <c r="Q1141" s="379"/>
      <c r="R1141" s="379"/>
      <c r="S1141" s="379"/>
      <c r="T1141" s="379"/>
      <c r="U1141" s="379"/>
      <c r="V1141" s="379"/>
      <c r="W1141" s="379"/>
      <c r="X1141" s="379"/>
      <c r="Y1141" s="379"/>
      <c r="Z1141" s="330"/>
      <c r="AA1141" s="330"/>
      <c r="AB1141" s="330"/>
      <c r="AC1141" s="331"/>
    </row>
    <row r="1142" spans="1:29" ht="17.25" customHeight="1">
      <c r="A1142" s="333"/>
      <c r="B1142" s="322"/>
      <c r="C1142" s="322"/>
      <c r="D1142" s="322"/>
      <c r="E1142" s="338"/>
      <c r="F1142" s="389"/>
      <c r="G1142" s="396"/>
      <c r="H1142" s="333"/>
      <c r="I1142" s="329"/>
      <c r="J1142" s="324"/>
      <c r="K1142" s="215" t="s">
        <v>716</v>
      </c>
      <c r="L1142" s="216" t="s">
        <v>1204</v>
      </c>
      <c r="M1142" s="217">
        <v>75</v>
      </c>
      <c r="N1142" s="217">
        <v>75</v>
      </c>
      <c r="O1142" s="215" t="s">
        <v>1468</v>
      </c>
      <c r="P1142" s="379"/>
      <c r="Q1142" s="379"/>
      <c r="R1142" s="379"/>
      <c r="S1142" s="379"/>
      <c r="T1142" s="379"/>
      <c r="U1142" s="379"/>
      <c r="V1142" s="379"/>
      <c r="W1142" s="379"/>
      <c r="X1142" s="379"/>
      <c r="Y1142" s="379"/>
      <c r="Z1142" s="330"/>
      <c r="AA1142" s="330"/>
      <c r="AB1142" s="330"/>
      <c r="AC1142" s="331"/>
    </row>
    <row r="1143" spans="1:29" ht="17.25" customHeight="1">
      <c r="A1143" s="333"/>
      <c r="B1143" s="322"/>
      <c r="C1143" s="322"/>
      <c r="D1143" s="322"/>
      <c r="E1143" s="338"/>
      <c r="F1143" s="389"/>
      <c r="G1143" s="396"/>
      <c r="H1143" s="333"/>
      <c r="I1143" s="329"/>
      <c r="J1143" s="324" t="s">
        <v>289</v>
      </c>
      <c r="K1143" s="215" t="s">
        <v>2000</v>
      </c>
      <c r="L1143" s="216" t="s">
        <v>1246</v>
      </c>
      <c r="M1143" s="217">
        <v>240</v>
      </c>
      <c r="N1143" s="227">
        <v>240</v>
      </c>
      <c r="O1143" s="215" t="s">
        <v>1984</v>
      </c>
      <c r="P1143" s="379"/>
      <c r="Q1143" s="379"/>
      <c r="R1143" s="379"/>
      <c r="S1143" s="379"/>
      <c r="T1143" s="379"/>
      <c r="U1143" s="379"/>
      <c r="V1143" s="379"/>
      <c r="W1143" s="379"/>
      <c r="X1143" s="379"/>
      <c r="Y1143" s="379"/>
      <c r="Z1143" s="330"/>
      <c r="AA1143" s="330"/>
      <c r="AB1143" s="330"/>
      <c r="AC1143" s="331"/>
    </row>
    <row r="1144" spans="1:29" ht="17.25" customHeight="1">
      <c r="A1144" s="333"/>
      <c r="B1144" s="322"/>
      <c r="C1144" s="322"/>
      <c r="D1144" s="322"/>
      <c r="E1144" s="338"/>
      <c r="F1144" s="389"/>
      <c r="G1144" s="396"/>
      <c r="H1144" s="333"/>
      <c r="I1144" s="329"/>
      <c r="J1144" s="324"/>
      <c r="K1144" s="215"/>
      <c r="L1144" s="216"/>
      <c r="M1144" s="217"/>
      <c r="N1144" s="217"/>
      <c r="O1144" s="215"/>
      <c r="P1144" s="379"/>
      <c r="Q1144" s="379"/>
      <c r="R1144" s="379"/>
      <c r="S1144" s="379"/>
      <c r="T1144" s="379"/>
      <c r="U1144" s="379"/>
      <c r="V1144" s="379"/>
      <c r="W1144" s="379"/>
      <c r="X1144" s="379"/>
      <c r="Y1144" s="379"/>
      <c r="Z1144" s="330"/>
      <c r="AA1144" s="330"/>
      <c r="AB1144" s="330"/>
      <c r="AC1144" s="331"/>
    </row>
    <row r="1145" spans="1:29" ht="17.25" customHeight="1">
      <c r="A1145" s="333"/>
      <c r="B1145" s="322"/>
      <c r="C1145" s="322"/>
      <c r="D1145" s="322"/>
      <c r="E1145" s="338"/>
      <c r="F1145" s="389"/>
      <c r="G1145" s="396"/>
      <c r="H1145" s="333"/>
      <c r="I1145" s="329"/>
      <c r="J1145" s="324" t="s">
        <v>370</v>
      </c>
      <c r="K1145" s="215"/>
      <c r="L1145" s="216"/>
      <c r="M1145" s="217"/>
      <c r="N1145" s="227"/>
      <c r="O1145" s="215"/>
      <c r="P1145" s="379"/>
      <c r="Q1145" s="379"/>
      <c r="R1145" s="379"/>
      <c r="S1145" s="379"/>
      <c r="T1145" s="379"/>
      <c r="U1145" s="379"/>
      <c r="V1145" s="379"/>
      <c r="W1145" s="379"/>
      <c r="X1145" s="379"/>
      <c r="Y1145" s="379"/>
      <c r="Z1145" s="330"/>
      <c r="AA1145" s="330"/>
      <c r="AB1145" s="330"/>
      <c r="AC1145" s="331"/>
    </row>
    <row r="1146" spans="1:29" ht="17.25" customHeight="1">
      <c r="A1146" s="333"/>
      <c r="B1146" s="323"/>
      <c r="C1146" s="323"/>
      <c r="D1146" s="323"/>
      <c r="E1146" s="339"/>
      <c r="F1146" s="389"/>
      <c r="G1146" s="396"/>
      <c r="H1146" s="333"/>
      <c r="I1146" s="329"/>
      <c r="J1146" s="324"/>
      <c r="K1146" s="215"/>
      <c r="L1146" s="215"/>
      <c r="M1146" s="227"/>
      <c r="N1146" s="227"/>
      <c r="O1146" s="215"/>
      <c r="P1146" s="379"/>
      <c r="Q1146" s="379"/>
      <c r="R1146" s="379"/>
      <c r="S1146" s="379"/>
      <c r="T1146" s="379"/>
      <c r="U1146" s="379"/>
      <c r="V1146" s="379"/>
      <c r="W1146" s="379"/>
      <c r="X1146" s="379"/>
      <c r="Y1146" s="379"/>
      <c r="Z1146" s="330"/>
      <c r="AA1146" s="330"/>
      <c r="AB1146" s="330"/>
      <c r="AC1146" s="331"/>
    </row>
    <row r="1147" spans="1:29" ht="17.25" customHeight="1">
      <c r="A1147" s="333">
        <v>85100000</v>
      </c>
      <c r="B1147" s="321" t="s">
        <v>952</v>
      </c>
      <c r="C1147" s="321" t="s">
        <v>448</v>
      </c>
      <c r="D1147" s="321" t="s">
        <v>953</v>
      </c>
      <c r="E1147" s="337" t="s">
        <v>465</v>
      </c>
      <c r="F1147" s="389" t="s">
        <v>1072</v>
      </c>
      <c r="G1147" s="396">
        <v>5000</v>
      </c>
      <c r="H1147" s="333" t="s">
        <v>1194</v>
      </c>
      <c r="I1147" s="329" t="s">
        <v>493</v>
      </c>
      <c r="J1147" s="324" t="s">
        <v>281</v>
      </c>
      <c r="K1147" s="215"/>
      <c r="L1147" s="216"/>
      <c r="M1147" s="217"/>
      <c r="N1147" s="227"/>
      <c r="O1147" s="215"/>
      <c r="P1147" s="379">
        <f>SUM(M1147:M1148)</f>
        <v>0</v>
      </c>
      <c r="Q1147" s="379">
        <f>SUM(N1147:N1148)</f>
        <v>0</v>
      </c>
      <c r="R1147" s="379">
        <f>SUM(M1149:M1150)</f>
        <v>0</v>
      </c>
      <c r="S1147" s="379">
        <f>SUM(N1149:N1150)</f>
        <v>0</v>
      </c>
      <c r="T1147" s="379">
        <f>SUM(M1151:M1152)</f>
        <v>230.85</v>
      </c>
      <c r="U1147" s="379">
        <f>SUM(N1151:N1152)</f>
        <v>230.85</v>
      </c>
      <c r="V1147" s="379">
        <f>SUM(M1153:M1154)</f>
        <v>0</v>
      </c>
      <c r="W1147" s="379">
        <f>SUM(N1153:N1154)</f>
        <v>0</v>
      </c>
      <c r="X1147" s="379">
        <f>P1147+R1147+T1147+V1147</f>
        <v>230.85</v>
      </c>
      <c r="Y1147" s="379">
        <f>Q1147+S1147+U1147+W1147</f>
        <v>230.85</v>
      </c>
      <c r="Z1147" s="330">
        <f>G1147-X1147</f>
        <v>4769.1499999999996</v>
      </c>
      <c r="AA1147" s="330">
        <f>G1147-Y1147</f>
        <v>4769.1499999999996</v>
      </c>
      <c r="AB1147" s="330">
        <f>X1147*100/G1147</f>
        <v>4.617</v>
      </c>
      <c r="AC1147" s="331"/>
    </row>
    <row r="1148" spans="1:29" ht="17.25" customHeight="1">
      <c r="A1148" s="333"/>
      <c r="B1148" s="322"/>
      <c r="C1148" s="322"/>
      <c r="D1148" s="322"/>
      <c r="E1148" s="338"/>
      <c r="F1148" s="389"/>
      <c r="G1148" s="396"/>
      <c r="H1148" s="333"/>
      <c r="I1148" s="329"/>
      <c r="J1148" s="324"/>
      <c r="K1148" s="215"/>
      <c r="L1148" s="216"/>
      <c r="M1148" s="217"/>
      <c r="N1148" s="217"/>
      <c r="O1148" s="216"/>
      <c r="P1148" s="379"/>
      <c r="Q1148" s="379"/>
      <c r="R1148" s="379"/>
      <c r="S1148" s="379"/>
      <c r="T1148" s="379"/>
      <c r="U1148" s="379"/>
      <c r="V1148" s="379"/>
      <c r="W1148" s="379"/>
      <c r="X1148" s="379"/>
      <c r="Y1148" s="379"/>
      <c r="Z1148" s="330"/>
      <c r="AA1148" s="330"/>
      <c r="AB1148" s="330"/>
      <c r="AC1148" s="331"/>
    </row>
    <row r="1149" spans="1:29" ht="17.25" customHeight="1">
      <c r="A1149" s="333"/>
      <c r="B1149" s="322"/>
      <c r="C1149" s="322"/>
      <c r="D1149" s="322"/>
      <c r="E1149" s="338"/>
      <c r="F1149" s="389"/>
      <c r="G1149" s="396"/>
      <c r="H1149" s="333"/>
      <c r="I1149" s="329"/>
      <c r="J1149" s="324" t="s">
        <v>369</v>
      </c>
      <c r="K1149" s="215"/>
      <c r="L1149" s="216"/>
      <c r="M1149" s="217"/>
      <c r="N1149" s="217"/>
      <c r="O1149" s="215"/>
      <c r="P1149" s="379"/>
      <c r="Q1149" s="379"/>
      <c r="R1149" s="379"/>
      <c r="S1149" s="379"/>
      <c r="T1149" s="379"/>
      <c r="U1149" s="379"/>
      <c r="V1149" s="379"/>
      <c r="W1149" s="379"/>
      <c r="X1149" s="379"/>
      <c r="Y1149" s="379"/>
      <c r="Z1149" s="330"/>
      <c r="AA1149" s="330"/>
      <c r="AB1149" s="330"/>
      <c r="AC1149" s="331"/>
    </row>
    <row r="1150" spans="1:29" ht="17.25" customHeight="1">
      <c r="A1150" s="333"/>
      <c r="B1150" s="322"/>
      <c r="C1150" s="322"/>
      <c r="D1150" s="322"/>
      <c r="E1150" s="338"/>
      <c r="F1150" s="389"/>
      <c r="G1150" s="396"/>
      <c r="H1150" s="333"/>
      <c r="I1150" s="329"/>
      <c r="J1150" s="324"/>
      <c r="K1150" s="215"/>
      <c r="L1150" s="216"/>
      <c r="M1150" s="217"/>
      <c r="N1150" s="217"/>
      <c r="O1150" s="215"/>
      <c r="P1150" s="379"/>
      <c r="Q1150" s="379"/>
      <c r="R1150" s="379"/>
      <c r="S1150" s="379"/>
      <c r="T1150" s="379"/>
      <c r="U1150" s="379"/>
      <c r="V1150" s="379"/>
      <c r="W1150" s="379"/>
      <c r="X1150" s="379"/>
      <c r="Y1150" s="379"/>
      <c r="Z1150" s="330"/>
      <c r="AA1150" s="330"/>
      <c r="AB1150" s="330"/>
      <c r="AC1150" s="331"/>
    </row>
    <row r="1151" spans="1:29" ht="17.25" customHeight="1">
      <c r="A1151" s="333"/>
      <c r="B1151" s="322"/>
      <c r="C1151" s="322"/>
      <c r="D1151" s="322"/>
      <c r="E1151" s="338"/>
      <c r="F1151" s="389"/>
      <c r="G1151" s="396"/>
      <c r="H1151" s="333"/>
      <c r="I1151" s="329"/>
      <c r="J1151" s="324" t="s">
        <v>289</v>
      </c>
      <c r="K1151" s="215" t="s">
        <v>716</v>
      </c>
      <c r="L1151" s="216" t="s">
        <v>1642</v>
      </c>
      <c r="M1151" s="217">
        <v>230.85</v>
      </c>
      <c r="N1151" s="227">
        <v>230.85</v>
      </c>
      <c r="O1151" s="215" t="s">
        <v>1633</v>
      </c>
      <c r="P1151" s="379"/>
      <c r="Q1151" s="379"/>
      <c r="R1151" s="379"/>
      <c r="S1151" s="379"/>
      <c r="T1151" s="379"/>
      <c r="U1151" s="379"/>
      <c r="V1151" s="379"/>
      <c r="W1151" s="379"/>
      <c r="X1151" s="379"/>
      <c r="Y1151" s="379"/>
      <c r="Z1151" s="330"/>
      <c r="AA1151" s="330"/>
      <c r="AB1151" s="330"/>
      <c r="AC1151" s="331"/>
    </row>
    <row r="1152" spans="1:29" ht="17.25" customHeight="1">
      <c r="A1152" s="333"/>
      <c r="B1152" s="322"/>
      <c r="C1152" s="322"/>
      <c r="D1152" s="322"/>
      <c r="E1152" s="338"/>
      <c r="F1152" s="389"/>
      <c r="G1152" s="396"/>
      <c r="H1152" s="333"/>
      <c r="I1152" s="329"/>
      <c r="J1152" s="324"/>
      <c r="K1152" s="215"/>
      <c r="L1152" s="216"/>
      <c r="M1152" s="217"/>
      <c r="N1152" s="217"/>
      <c r="O1152" s="215"/>
      <c r="P1152" s="379"/>
      <c r="Q1152" s="379"/>
      <c r="R1152" s="379"/>
      <c r="S1152" s="379"/>
      <c r="T1152" s="379"/>
      <c r="U1152" s="379"/>
      <c r="V1152" s="379"/>
      <c r="W1152" s="379"/>
      <c r="X1152" s="379"/>
      <c r="Y1152" s="379"/>
      <c r="Z1152" s="330"/>
      <c r="AA1152" s="330"/>
      <c r="AB1152" s="330"/>
      <c r="AC1152" s="331"/>
    </row>
    <row r="1153" spans="1:29" ht="17.25" customHeight="1">
      <c r="A1153" s="333"/>
      <c r="B1153" s="322"/>
      <c r="C1153" s="322"/>
      <c r="D1153" s="322"/>
      <c r="E1153" s="338"/>
      <c r="F1153" s="389"/>
      <c r="G1153" s="396"/>
      <c r="H1153" s="333"/>
      <c r="I1153" s="329"/>
      <c r="J1153" s="324" t="s">
        <v>370</v>
      </c>
      <c r="K1153" s="215"/>
      <c r="L1153" s="216"/>
      <c r="M1153" s="217"/>
      <c r="N1153" s="227"/>
      <c r="O1153" s="215"/>
      <c r="P1153" s="379"/>
      <c r="Q1153" s="379"/>
      <c r="R1153" s="379"/>
      <c r="S1153" s="379"/>
      <c r="T1153" s="379"/>
      <c r="U1153" s="379"/>
      <c r="V1153" s="379"/>
      <c r="W1153" s="379"/>
      <c r="X1153" s="379"/>
      <c r="Y1153" s="379"/>
      <c r="Z1153" s="330"/>
      <c r="AA1153" s="330"/>
      <c r="AB1153" s="330"/>
      <c r="AC1153" s="331"/>
    </row>
    <row r="1154" spans="1:29" ht="17.25" customHeight="1">
      <c r="A1154" s="333"/>
      <c r="B1154" s="323"/>
      <c r="C1154" s="323"/>
      <c r="D1154" s="323"/>
      <c r="E1154" s="339"/>
      <c r="F1154" s="389"/>
      <c r="G1154" s="396"/>
      <c r="H1154" s="333"/>
      <c r="I1154" s="329"/>
      <c r="J1154" s="324"/>
      <c r="K1154" s="215"/>
      <c r="L1154" s="215"/>
      <c r="M1154" s="227"/>
      <c r="N1154" s="227"/>
      <c r="O1154" s="215"/>
      <c r="P1154" s="379"/>
      <c r="Q1154" s="379"/>
      <c r="R1154" s="379"/>
      <c r="S1154" s="379"/>
      <c r="T1154" s="379"/>
      <c r="U1154" s="379"/>
      <c r="V1154" s="379"/>
      <c r="W1154" s="379"/>
      <c r="X1154" s="379"/>
      <c r="Y1154" s="379"/>
      <c r="Z1154" s="330"/>
      <c r="AA1154" s="330"/>
      <c r="AB1154" s="330"/>
      <c r="AC1154" s="331"/>
    </row>
    <row r="1155" spans="1:29" ht="17.25" customHeight="1">
      <c r="A1155" s="333">
        <v>33600000</v>
      </c>
      <c r="B1155" s="321" t="s">
        <v>957</v>
      </c>
      <c r="C1155" s="321" t="s">
        <v>448</v>
      </c>
      <c r="D1155" s="321" t="s">
        <v>960</v>
      </c>
      <c r="E1155" s="337" t="s">
        <v>475</v>
      </c>
      <c r="F1155" s="389" t="s">
        <v>1160</v>
      </c>
      <c r="G1155" s="396">
        <v>42847</v>
      </c>
      <c r="H1155" s="333" t="s">
        <v>566</v>
      </c>
      <c r="I1155" s="329" t="s">
        <v>493</v>
      </c>
      <c r="J1155" s="324" t="s">
        <v>281</v>
      </c>
      <c r="K1155" s="215"/>
      <c r="L1155" s="216"/>
      <c r="M1155" s="217"/>
      <c r="N1155" s="227"/>
      <c r="O1155" s="215"/>
      <c r="P1155" s="379">
        <f>SUM(M1155:M1156)</f>
        <v>0</v>
      </c>
      <c r="Q1155" s="379">
        <f>SUM(N1155:N1156)</f>
        <v>0</v>
      </c>
      <c r="R1155" s="379">
        <f>SUM(M1157:M1164)</f>
        <v>3928</v>
      </c>
      <c r="S1155" s="379">
        <f>SUM(N1157:N1164)</f>
        <v>3928</v>
      </c>
      <c r="T1155" s="379">
        <f>SUM(M1165:M1170)</f>
        <v>20999</v>
      </c>
      <c r="U1155" s="379">
        <f>SUM(N1165:N1170)</f>
        <v>20999</v>
      </c>
      <c r="V1155" s="379">
        <f>SUM(M1171:M1172)</f>
        <v>0</v>
      </c>
      <c r="W1155" s="379">
        <f>SUM(N1171:N1172)</f>
        <v>0</v>
      </c>
      <c r="X1155" s="379">
        <f>P1155+R1155+T1155+V1155</f>
        <v>24927</v>
      </c>
      <c r="Y1155" s="379">
        <f>Q1155+S1155+U1155+W1155</f>
        <v>24927</v>
      </c>
      <c r="Z1155" s="330">
        <f>G1155-X1155</f>
        <v>17920</v>
      </c>
      <c r="AA1155" s="330">
        <f>G1155-Y1155</f>
        <v>17920</v>
      </c>
      <c r="AB1155" s="330">
        <f>X1155*100/G1155</f>
        <v>58.176768501878776</v>
      </c>
      <c r="AC1155" s="331"/>
    </row>
    <row r="1156" spans="1:29" ht="17.25" customHeight="1">
      <c r="A1156" s="333"/>
      <c r="B1156" s="322"/>
      <c r="C1156" s="322"/>
      <c r="D1156" s="322"/>
      <c r="E1156" s="338"/>
      <c r="F1156" s="389"/>
      <c r="G1156" s="396"/>
      <c r="H1156" s="333"/>
      <c r="I1156" s="329"/>
      <c r="J1156" s="324"/>
      <c r="K1156" s="215"/>
      <c r="L1156" s="216"/>
      <c r="M1156" s="217"/>
      <c r="N1156" s="217"/>
      <c r="O1156" s="216"/>
      <c r="P1156" s="379"/>
      <c r="Q1156" s="379"/>
      <c r="R1156" s="379"/>
      <c r="S1156" s="379"/>
      <c r="T1156" s="379"/>
      <c r="U1156" s="379"/>
      <c r="V1156" s="379"/>
      <c r="W1156" s="379"/>
      <c r="X1156" s="379"/>
      <c r="Y1156" s="379"/>
      <c r="Z1156" s="330"/>
      <c r="AA1156" s="330"/>
      <c r="AB1156" s="330"/>
      <c r="AC1156" s="331"/>
    </row>
    <row r="1157" spans="1:29" ht="17.25" customHeight="1">
      <c r="A1157" s="333"/>
      <c r="B1157" s="322"/>
      <c r="C1157" s="322"/>
      <c r="D1157" s="322"/>
      <c r="E1157" s="338"/>
      <c r="F1157" s="389"/>
      <c r="G1157" s="396"/>
      <c r="H1157" s="333"/>
      <c r="I1157" s="329"/>
      <c r="J1157" s="324" t="s">
        <v>369</v>
      </c>
      <c r="K1157" s="215" t="s">
        <v>1191</v>
      </c>
      <c r="L1157" s="216" t="s">
        <v>1160</v>
      </c>
      <c r="M1157" s="217">
        <v>345</v>
      </c>
      <c r="N1157" s="217">
        <v>345</v>
      </c>
      <c r="O1157" s="215" t="s">
        <v>1177</v>
      </c>
      <c r="P1157" s="379"/>
      <c r="Q1157" s="379"/>
      <c r="R1157" s="379"/>
      <c r="S1157" s="379"/>
      <c r="T1157" s="379"/>
      <c r="U1157" s="379"/>
      <c r="V1157" s="379"/>
      <c r="W1157" s="379"/>
      <c r="X1157" s="379"/>
      <c r="Y1157" s="379"/>
      <c r="Z1157" s="330"/>
      <c r="AA1157" s="330"/>
      <c r="AB1157" s="330"/>
      <c r="AC1157" s="331"/>
    </row>
    <row r="1158" spans="1:29" ht="17.25" customHeight="1">
      <c r="A1158" s="333"/>
      <c r="B1158" s="322"/>
      <c r="C1158" s="322"/>
      <c r="D1158" s="322"/>
      <c r="E1158" s="338"/>
      <c r="F1158" s="389"/>
      <c r="G1158" s="396"/>
      <c r="H1158" s="333"/>
      <c r="I1158" s="329"/>
      <c r="J1158" s="324"/>
      <c r="K1158" s="215" t="s">
        <v>1192</v>
      </c>
      <c r="L1158" s="216" t="s">
        <v>1160</v>
      </c>
      <c r="M1158" s="217">
        <v>495</v>
      </c>
      <c r="N1158" s="217">
        <v>495</v>
      </c>
      <c r="O1158" s="215" t="s">
        <v>1177</v>
      </c>
      <c r="P1158" s="379"/>
      <c r="Q1158" s="379"/>
      <c r="R1158" s="379"/>
      <c r="S1158" s="379"/>
      <c r="T1158" s="379"/>
      <c r="U1158" s="379"/>
      <c r="V1158" s="379"/>
      <c r="W1158" s="379"/>
      <c r="X1158" s="379"/>
      <c r="Y1158" s="379"/>
      <c r="Z1158" s="330"/>
      <c r="AA1158" s="330"/>
      <c r="AB1158" s="330"/>
      <c r="AC1158" s="331"/>
    </row>
    <row r="1159" spans="1:29" ht="17.25" customHeight="1">
      <c r="A1159" s="333"/>
      <c r="B1159" s="322"/>
      <c r="C1159" s="322"/>
      <c r="D1159" s="322"/>
      <c r="E1159" s="338"/>
      <c r="F1159" s="389"/>
      <c r="G1159" s="396"/>
      <c r="H1159" s="333"/>
      <c r="I1159" s="329"/>
      <c r="J1159" s="324"/>
      <c r="K1159" s="215" t="s">
        <v>1193</v>
      </c>
      <c r="L1159" s="216" t="s">
        <v>1160</v>
      </c>
      <c r="M1159" s="217">
        <v>192</v>
      </c>
      <c r="N1159" s="217">
        <v>192</v>
      </c>
      <c r="O1159" s="215" t="s">
        <v>1177</v>
      </c>
      <c r="P1159" s="379"/>
      <c r="Q1159" s="379"/>
      <c r="R1159" s="379"/>
      <c r="S1159" s="379"/>
      <c r="T1159" s="379"/>
      <c r="U1159" s="379"/>
      <c r="V1159" s="379"/>
      <c r="W1159" s="379"/>
      <c r="X1159" s="379"/>
      <c r="Y1159" s="379"/>
      <c r="Z1159" s="330"/>
      <c r="AA1159" s="330"/>
      <c r="AB1159" s="330"/>
      <c r="AC1159" s="331"/>
    </row>
    <row r="1160" spans="1:29" ht="17.25" customHeight="1">
      <c r="A1160" s="333"/>
      <c r="B1160" s="322"/>
      <c r="C1160" s="322"/>
      <c r="D1160" s="322"/>
      <c r="E1160" s="338"/>
      <c r="F1160" s="389"/>
      <c r="G1160" s="396"/>
      <c r="H1160" s="333"/>
      <c r="I1160" s="329"/>
      <c r="J1160" s="324"/>
      <c r="K1160" s="215" t="s">
        <v>1532</v>
      </c>
      <c r="L1160" s="216" t="s">
        <v>1465</v>
      </c>
      <c r="M1160" s="217">
        <v>594</v>
      </c>
      <c r="N1160" s="227">
        <v>594</v>
      </c>
      <c r="O1160" s="215" t="s">
        <v>1527</v>
      </c>
      <c r="P1160" s="379"/>
      <c r="Q1160" s="379"/>
      <c r="R1160" s="379"/>
      <c r="S1160" s="379"/>
      <c r="T1160" s="379"/>
      <c r="U1160" s="379"/>
      <c r="V1160" s="379"/>
      <c r="W1160" s="379"/>
      <c r="X1160" s="379"/>
      <c r="Y1160" s="379"/>
      <c r="Z1160" s="330"/>
      <c r="AA1160" s="330"/>
      <c r="AB1160" s="330"/>
      <c r="AC1160" s="331"/>
    </row>
    <row r="1161" spans="1:29" ht="17.25" customHeight="1">
      <c r="A1161" s="333"/>
      <c r="B1161" s="322"/>
      <c r="C1161" s="322"/>
      <c r="D1161" s="322"/>
      <c r="E1161" s="338"/>
      <c r="F1161" s="389"/>
      <c r="G1161" s="396"/>
      <c r="H1161" s="333"/>
      <c r="I1161" s="329"/>
      <c r="J1161" s="324"/>
      <c r="K1161" s="215" t="s">
        <v>1403</v>
      </c>
      <c r="L1161" s="216" t="s">
        <v>1300</v>
      </c>
      <c r="M1161" s="217">
        <v>412</v>
      </c>
      <c r="N1161" s="217">
        <v>412</v>
      </c>
      <c r="O1161" s="215" t="s">
        <v>1365</v>
      </c>
      <c r="P1161" s="379"/>
      <c r="Q1161" s="379"/>
      <c r="R1161" s="379"/>
      <c r="S1161" s="379"/>
      <c r="T1161" s="379"/>
      <c r="U1161" s="379"/>
      <c r="V1161" s="379"/>
      <c r="W1161" s="379"/>
      <c r="X1161" s="379"/>
      <c r="Y1161" s="379"/>
      <c r="Z1161" s="330"/>
      <c r="AA1161" s="330"/>
      <c r="AB1161" s="330"/>
      <c r="AC1161" s="331"/>
    </row>
    <row r="1162" spans="1:29" ht="17.25" customHeight="1">
      <c r="A1162" s="333"/>
      <c r="B1162" s="322"/>
      <c r="C1162" s="322"/>
      <c r="D1162" s="322"/>
      <c r="E1162" s="338"/>
      <c r="F1162" s="389"/>
      <c r="G1162" s="396"/>
      <c r="H1162" s="333"/>
      <c r="I1162" s="329"/>
      <c r="J1162" s="324"/>
      <c r="K1162" s="215" t="s">
        <v>1389</v>
      </c>
      <c r="L1162" s="216" t="s">
        <v>1368</v>
      </c>
      <c r="M1162" s="217">
        <v>460</v>
      </c>
      <c r="N1162" s="217">
        <v>460</v>
      </c>
      <c r="O1162" s="215" t="s">
        <v>1388</v>
      </c>
      <c r="P1162" s="379"/>
      <c r="Q1162" s="379"/>
      <c r="R1162" s="379"/>
      <c r="S1162" s="379"/>
      <c r="T1162" s="379"/>
      <c r="U1162" s="379"/>
      <c r="V1162" s="379"/>
      <c r="W1162" s="379"/>
      <c r="X1162" s="379"/>
      <c r="Y1162" s="379"/>
      <c r="Z1162" s="330"/>
      <c r="AA1162" s="330"/>
      <c r="AB1162" s="330"/>
      <c r="AC1162" s="331"/>
    </row>
    <row r="1163" spans="1:29" ht="17.25" customHeight="1">
      <c r="A1163" s="333"/>
      <c r="B1163" s="322"/>
      <c r="C1163" s="322"/>
      <c r="D1163" s="322"/>
      <c r="E1163" s="338"/>
      <c r="F1163" s="389"/>
      <c r="G1163" s="396"/>
      <c r="H1163" s="333"/>
      <c r="I1163" s="329"/>
      <c r="J1163" s="324"/>
      <c r="K1163" s="215" t="s">
        <v>1404</v>
      </c>
      <c r="L1163" s="216" t="s">
        <v>1300</v>
      </c>
      <c r="M1163" s="217">
        <v>1230</v>
      </c>
      <c r="N1163" s="217">
        <v>1230</v>
      </c>
      <c r="O1163" s="215" t="s">
        <v>1365</v>
      </c>
      <c r="P1163" s="379"/>
      <c r="Q1163" s="379"/>
      <c r="R1163" s="379"/>
      <c r="S1163" s="379"/>
      <c r="T1163" s="379"/>
      <c r="U1163" s="379"/>
      <c r="V1163" s="379"/>
      <c r="W1163" s="379"/>
      <c r="X1163" s="379"/>
      <c r="Y1163" s="379"/>
      <c r="Z1163" s="330"/>
      <c r="AA1163" s="330"/>
      <c r="AB1163" s="330"/>
      <c r="AC1163" s="331"/>
    </row>
    <row r="1164" spans="1:29" ht="17.25" customHeight="1">
      <c r="A1164" s="333"/>
      <c r="B1164" s="322"/>
      <c r="C1164" s="322"/>
      <c r="D1164" s="322"/>
      <c r="E1164" s="338"/>
      <c r="F1164" s="389"/>
      <c r="G1164" s="396"/>
      <c r="H1164" s="333"/>
      <c r="I1164" s="329"/>
      <c r="J1164" s="324"/>
      <c r="K1164" s="215" t="s">
        <v>1379</v>
      </c>
      <c r="L1164" s="216" t="s">
        <v>1359</v>
      </c>
      <c r="M1164" s="217">
        <v>200</v>
      </c>
      <c r="N1164" s="217">
        <v>200</v>
      </c>
      <c r="O1164" s="215" t="s">
        <v>1353</v>
      </c>
      <c r="P1164" s="379"/>
      <c r="Q1164" s="379"/>
      <c r="R1164" s="379"/>
      <c r="S1164" s="379"/>
      <c r="T1164" s="379"/>
      <c r="U1164" s="379"/>
      <c r="V1164" s="379"/>
      <c r="W1164" s="379"/>
      <c r="X1164" s="379"/>
      <c r="Y1164" s="379"/>
      <c r="Z1164" s="330"/>
      <c r="AA1164" s="330"/>
      <c r="AB1164" s="330"/>
      <c r="AC1164" s="331"/>
    </row>
    <row r="1165" spans="1:29" ht="17.25" customHeight="1">
      <c r="A1165" s="333"/>
      <c r="B1165" s="322"/>
      <c r="C1165" s="322"/>
      <c r="D1165" s="322"/>
      <c r="E1165" s="338"/>
      <c r="F1165" s="389"/>
      <c r="G1165" s="396"/>
      <c r="H1165" s="333"/>
      <c r="I1165" s="329"/>
      <c r="J1165" s="324" t="s">
        <v>289</v>
      </c>
      <c r="K1165" s="215" t="s">
        <v>1402</v>
      </c>
      <c r="L1165" s="216" t="s">
        <v>1300</v>
      </c>
      <c r="M1165" s="217">
        <v>1900</v>
      </c>
      <c r="N1165" s="217">
        <v>1900</v>
      </c>
      <c r="O1165" s="215" t="s">
        <v>1388</v>
      </c>
      <c r="P1165" s="379"/>
      <c r="Q1165" s="379"/>
      <c r="R1165" s="379"/>
      <c r="S1165" s="379"/>
      <c r="T1165" s="379"/>
      <c r="U1165" s="379"/>
      <c r="V1165" s="379"/>
      <c r="W1165" s="379"/>
      <c r="X1165" s="379"/>
      <c r="Y1165" s="379"/>
      <c r="Z1165" s="330"/>
      <c r="AA1165" s="330"/>
      <c r="AB1165" s="330"/>
      <c r="AC1165" s="331"/>
    </row>
    <row r="1166" spans="1:29" ht="17.25" customHeight="1">
      <c r="A1166" s="333"/>
      <c r="B1166" s="322"/>
      <c r="C1166" s="322"/>
      <c r="D1166" s="322"/>
      <c r="E1166" s="338"/>
      <c r="F1166" s="389"/>
      <c r="G1166" s="396"/>
      <c r="H1166" s="333"/>
      <c r="I1166" s="329"/>
      <c r="J1166" s="324"/>
      <c r="K1166" s="215" t="s">
        <v>1826</v>
      </c>
      <c r="L1166" s="216" t="s">
        <v>1742</v>
      </c>
      <c r="M1166" s="217">
        <v>594</v>
      </c>
      <c r="N1166" s="217">
        <v>594</v>
      </c>
      <c r="O1166" s="215" t="s">
        <v>1808</v>
      </c>
      <c r="P1166" s="379"/>
      <c r="Q1166" s="379"/>
      <c r="R1166" s="379"/>
      <c r="S1166" s="379"/>
      <c r="T1166" s="379"/>
      <c r="U1166" s="379"/>
      <c r="V1166" s="379"/>
      <c r="W1166" s="379"/>
      <c r="X1166" s="379"/>
      <c r="Y1166" s="379"/>
      <c r="Z1166" s="330"/>
      <c r="AA1166" s="330"/>
      <c r="AB1166" s="330"/>
      <c r="AC1166" s="331"/>
    </row>
    <row r="1167" spans="1:29" ht="17.25" customHeight="1">
      <c r="A1167" s="333"/>
      <c r="B1167" s="322"/>
      <c r="C1167" s="322"/>
      <c r="D1167" s="322"/>
      <c r="E1167" s="338"/>
      <c r="F1167" s="389"/>
      <c r="G1167" s="396"/>
      <c r="H1167" s="333"/>
      <c r="I1167" s="329"/>
      <c r="J1167" s="324"/>
      <c r="K1167" s="215" t="s">
        <v>1827</v>
      </c>
      <c r="L1167" s="216" t="s">
        <v>1742</v>
      </c>
      <c r="M1167" s="217">
        <v>4785</v>
      </c>
      <c r="N1167" s="217">
        <v>4785</v>
      </c>
      <c r="O1167" s="215" t="s">
        <v>1808</v>
      </c>
      <c r="P1167" s="379"/>
      <c r="Q1167" s="379"/>
      <c r="R1167" s="379"/>
      <c r="S1167" s="379"/>
      <c r="T1167" s="379"/>
      <c r="U1167" s="379"/>
      <c r="V1167" s="379"/>
      <c r="W1167" s="379"/>
      <c r="X1167" s="379"/>
      <c r="Y1167" s="379"/>
      <c r="Z1167" s="330"/>
      <c r="AA1167" s="330"/>
      <c r="AB1167" s="330"/>
      <c r="AC1167" s="331"/>
    </row>
    <row r="1168" spans="1:29" ht="17.25" customHeight="1">
      <c r="A1168" s="333"/>
      <c r="B1168" s="322"/>
      <c r="C1168" s="322"/>
      <c r="D1168" s="322"/>
      <c r="E1168" s="338"/>
      <c r="F1168" s="389"/>
      <c r="G1168" s="396"/>
      <c r="H1168" s="333"/>
      <c r="I1168" s="329"/>
      <c r="J1168" s="324"/>
      <c r="K1168" s="215" t="s">
        <v>1989</v>
      </c>
      <c r="L1168" s="216" t="s">
        <v>1735</v>
      </c>
      <c r="M1168" s="217">
        <v>627</v>
      </c>
      <c r="N1168" s="217">
        <v>627</v>
      </c>
      <c r="O1168" s="215" t="s">
        <v>1990</v>
      </c>
      <c r="P1168" s="379"/>
      <c r="Q1168" s="379"/>
      <c r="R1168" s="379"/>
      <c r="S1168" s="379"/>
      <c r="T1168" s="379"/>
      <c r="U1168" s="379"/>
      <c r="V1168" s="379"/>
      <c r="W1168" s="379"/>
      <c r="X1168" s="379"/>
      <c r="Y1168" s="379"/>
      <c r="Z1168" s="330"/>
      <c r="AA1168" s="330"/>
      <c r="AB1168" s="330"/>
      <c r="AC1168" s="331"/>
    </row>
    <row r="1169" spans="1:29" ht="17.25" customHeight="1">
      <c r="A1169" s="333"/>
      <c r="B1169" s="322"/>
      <c r="C1169" s="322"/>
      <c r="D1169" s="322"/>
      <c r="E1169" s="338"/>
      <c r="F1169" s="389"/>
      <c r="G1169" s="396"/>
      <c r="H1169" s="333"/>
      <c r="I1169" s="329"/>
      <c r="J1169" s="324"/>
      <c r="K1169" s="215" t="s">
        <v>1533</v>
      </c>
      <c r="L1169" s="216" t="s">
        <v>1464</v>
      </c>
      <c r="M1169" s="217">
        <v>12023</v>
      </c>
      <c r="N1169" s="217">
        <v>12023</v>
      </c>
      <c r="O1169" s="215" t="s">
        <v>1527</v>
      </c>
      <c r="P1169" s="379"/>
      <c r="Q1169" s="379"/>
      <c r="R1169" s="379"/>
      <c r="S1169" s="379"/>
      <c r="T1169" s="379"/>
      <c r="U1169" s="379"/>
      <c r="V1169" s="379"/>
      <c r="W1169" s="379"/>
      <c r="X1169" s="379"/>
      <c r="Y1169" s="379"/>
      <c r="Z1169" s="330"/>
      <c r="AA1169" s="330"/>
      <c r="AB1169" s="330"/>
      <c r="AC1169" s="331"/>
    </row>
    <row r="1170" spans="1:29" ht="17.25" customHeight="1">
      <c r="A1170" s="333"/>
      <c r="B1170" s="322"/>
      <c r="C1170" s="322"/>
      <c r="D1170" s="322"/>
      <c r="E1170" s="338"/>
      <c r="F1170" s="389"/>
      <c r="G1170" s="396"/>
      <c r="H1170" s="333"/>
      <c r="I1170" s="329"/>
      <c r="J1170" s="324"/>
      <c r="K1170" s="215" t="s">
        <v>1677</v>
      </c>
      <c r="L1170" s="216" t="s">
        <v>1609</v>
      </c>
      <c r="M1170" s="217">
        <v>1070</v>
      </c>
      <c r="N1170" s="217">
        <v>1070</v>
      </c>
      <c r="O1170" s="215" t="s">
        <v>1678</v>
      </c>
      <c r="P1170" s="379"/>
      <c r="Q1170" s="379"/>
      <c r="R1170" s="379"/>
      <c r="S1170" s="379"/>
      <c r="T1170" s="379"/>
      <c r="U1170" s="379"/>
      <c r="V1170" s="379"/>
      <c r="W1170" s="379"/>
      <c r="X1170" s="379"/>
      <c r="Y1170" s="379"/>
      <c r="Z1170" s="330"/>
      <c r="AA1170" s="330"/>
      <c r="AB1170" s="330"/>
      <c r="AC1170" s="331"/>
    </row>
    <row r="1171" spans="1:29" ht="17.25" customHeight="1">
      <c r="A1171" s="333"/>
      <c r="B1171" s="322"/>
      <c r="C1171" s="322"/>
      <c r="D1171" s="322"/>
      <c r="E1171" s="338"/>
      <c r="F1171" s="389"/>
      <c r="G1171" s="396"/>
      <c r="H1171" s="333"/>
      <c r="I1171" s="329"/>
      <c r="J1171" s="324" t="s">
        <v>370</v>
      </c>
      <c r="K1171" s="215"/>
      <c r="L1171" s="216"/>
      <c r="M1171" s="217"/>
      <c r="N1171" s="227"/>
      <c r="O1171" s="215"/>
      <c r="P1171" s="379"/>
      <c r="Q1171" s="379"/>
      <c r="R1171" s="379"/>
      <c r="S1171" s="379"/>
      <c r="T1171" s="379"/>
      <c r="U1171" s="379"/>
      <c r="V1171" s="379"/>
      <c r="W1171" s="379"/>
      <c r="X1171" s="379"/>
      <c r="Y1171" s="379"/>
      <c r="Z1171" s="330"/>
      <c r="AA1171" s="330"/>
      <c r="AB1171" s="330"/>
      <c r="AC1171" s="331"/>
    </row>
    <row r="1172" spans="1:29" ht="17.25" customHeight="1">
      <c r="A1172" s="333"/>
      <c r="B1172" s="323"/>
      <c r="C1172" s="323"/>
      <c r="D1172" s="323"/>
      <c r="E1172" s="339"/>
      <c r="F1172" s="389"/>
      <c r="G1172" s="396"/>
      <c r="H1172" s="333"/>
      <c r="I1172" s="329"/>
      <c r="J1172" s="324"/>
      <c r="K1172" s="215"/>
      <c r="L1172" s="215"/>
      <c r="M1172" s="227"/>
      <c r="N1172" s="227"/>
      <c r="O1172" s="215"/>
      <c r="P1172" s="379"/>
      <c r="Q1172" s="379"/>
      <c r="R1172" s="379"/>
      <c r="S1172" s="379"/>
      <c r="T1172" s="379"/>
      <c r="U1172" s="379"/>
      <c r="V1172" s="379"/>
      <c r="W1172" s="379"/>
      <c r="X1172" s="379"/>
      <c r="Y1172" s="379"/>
      <c r="Z1172" s="330"/>
      <c r="AA1172" s="330"/>
      <c r="AB1172" s="330"/>
      <c r="AC1172" s="331"/>
    </row>
    <row r="1173" spans="1:29" ht="17.25" customHeight="1">
      <c r="A1173" s="333">
        <v>33100000</v>
      </c>
      <c r="B1173" s="321" t="s">
        <v>958</v>
      </c>
      <c r="C1173" s="321" t="s">
        <v>448</v>
      </c>
      <c r="D1173" s="321" t="s">
        <v>959</v>
      </c>
      <c r="E1173" s="337" t="s">
        <v>476</v>
      </c>
      <c r="F1173" s="389" t="s">
        <v>1121</v>
      </c>
      <c r="G1173" s="396">
        <v>10644</v>
      </c>
      <c r="H1173" s="333" t="s">
        <v>566</v>
      </c>
      <c r="I1173" s="329" t="s">
        <v>493</v>
      </c>
      <c r="J1173" s="324" t="s">
        <v>281</v>
      </c>
      <c r="K1173" s="215"/>
      <c r="L1173" s="216"/>
      <c r="M1173" s="217"/>
      <c r="N1173" s="227"/>
      <c r="O1173" s="215"/>
      <c r="P1173" s="379">
        <f>SUM(M1173:M1174)</f>
        <v>0</v>
      </c>
      <c r="Q1173" s="379">
        <f>SUM(N1173:N1174)</f>
        <v>0</v>
      </c>
      <c r="R1173" s="379">
        <f>SUM(M1175:M1176)</f>
        <v>0</v>
      </c>
      <c r="S1173" s="379">
        <f>SUM(N1175:N1176)</f>
        <v>0</v>
      </c>
      <c r="T1173" s="379">
        <f>SUM(M1177:M1178)</f>
        <v>5556</v>
      </c>
      <c r="U1173" s="379">
        <f>SUM(N1177:N1178)</f>
        <v>5556</v>
      </c>
      <c r="V1173" s="379">
        <f>SUM(M1179:M1180)</f>
        <v>0</v>
      </c>
      <c r="W1173" s="379">
        <f>SUM(N1179:N1180)</f>
        <v>0</v>
      </c>
      <c r="X1173" s="379">
        <f>P1173+R1173+T1173+V1173</f>
        <v>5556</v>
      </c>
      <c r="Y1173" s="379">
        <f>Q1173+S1173+U1173+W1173</f>
        <v>5556</v>
      </c>
      <c r="Z1173" s="330">
        <f>G1173-X1173</f>
        <v>5088</v>
      </c>
      <c r="AA1173" s="330">
        <f>G1173-Y1173</f>
        <v>5088</v>
      </c>
      <c r="AB1173" s="330">
        <f>X1173*100/G1173</f>
        <v>52.198421645997747</v>
      </c>
      <c r="AC1173" s="331"/>
    </row>
    <row r="1174" spans="1:29" ht="17.25" customHeight="1">
      <c r="A1174" s="333"/>
      <c r="B1174" s="322"/>
      <c r="C1174" s="322"/>
      <c r="D1174" s="322"/>
      <c r="E1174" s="338"/>
      <c r="F1174" s="389"/>
      <c r="G1174" s="396"/>
      <c r="H1174" s="333"/>
      <c r="I1174" s="329"/>
      <c r="J1174" s="324"/>
      <c r="K1174" s="215"/>
      <c r="L1174" s="216"/>
      <c r="M1174" s="217"/>
      <c r="N1174" s="217"/>
      <c r="O1174" s="216"/>
      <c r="P1174" s="379"/>
      <c r="Q1174" s="379"/>
      <c r="R1174" s="379"/>
      <c r="S1174" s="379"/>
      <c r="T1174" s="379"/>
      <c r="U1174" s="379"/>
      <c r="V1174" s="379"/>
      <c r="W1174" s="379"/>
      <c r="X1174" s="379"/>
      <c r="Y1174" s="379"/>
      <c r="Z1174" s="330"/>
      <c r="AA1174" s="330"/>
      <c r="AB1174" s="330"/>
      <c r="AC1174" s="331"/>
    </row>
    <row r="1175" spans="1:29" ht="17.25" customHeight="1">
      <c r="A1175" s="333"/>
      <c r="B1175" s="322"/>
      <c r="C1175" s="322"/>
      <c r="D1175" s="322"/>
      <c r="E1175" s="338"/>
      <c r="F1175" s="389"/>
      <c r="G1175" s="396"/>
      <c r="H1175" s="333"/>
      <c r="I1175" s="329"/>
      <c r="J1175" s="324" t="s">
        <v>369</v>
      </c>
      <c r="K1175" s="215"/>
      <c r="L1175" s="216"/>
      <c r="M1175" s="217"/>
      <c r="N1175" s="217"/>
      <c r="O1175" s="215"/>
      <c r="P1175" s="379"/>
      <c r="Q1175" s="379"/>
      <c r="R1175" s="379"/>
      <c r="S1175" s="379"/>
      <c r="T1175" s="379"/>
      <c r="U1175" s="379"/>
      <c r="V1175" s="379"/>
      <c r="W1175" s="379"/>
      <c r="X1175" s="379"/>
      <c r="Y1175" s="379"/>
      <c r="Z1175" s="330"/>
      <c r="AA1175" s="330"/>
      <c r="AB1175" s="330"/>
      <c r="AC1175" s="331"/>
    </row>
    <row r="1176" spans="1:29" ht="17.25" customHeight="1">
      <c r="A1176" s="333"/>
      <c r="B1176" s="322"/>
      <c r="C1176" s="322"/>
      <c r="D1176" s="322"/>
      <c r="E1176" s="338"/>
      <c r="F1176" s="389"/>
      <c r="G1176" s="396"/>
      <c r="H1176" s="333"/>
      <c r="I1176" s="329"/>
      <c r="J1176" s="324"/>
      <c r="K1176" s="215"/>
      <c r="L1176" s="216"/>
      <c r="M1176" s="217"/>
      <c r="N1176" s="217"/>
      <c r="O1176" s="215"/>
      <c r="P1176" s="379"/>
      <c r="Q1176" s="379"/>
      <c r="R1176" s="379"/>
      <c r="S1176" s="379"/>
      <c r="T1176" s="379"/>
      <c r="U1176" s="379"/>
      <c r="V1176" s="379"/>
      <c r="W1176" s="379"/>
      <c r="X1176" s="379"/>
      <c r="Y1176" s="379"/>
      <c r="Z1176" s="330"/>
      <c r="AA1176" s="330"/>
      <c r="AB1176" s="330"/>
      <c r="AC1176" s="331"/>
    </row>
    <row r="1177" spans="1:29" ht="17.25" customHeight="1">
      <c r="A1177" s="333"/>
      <c r="B1177" s="322"/>
      <c r="C1177" s="322"/>
      <c r="D1177" s="322"/>
      <c r="E1177" s="338"/>
      <c r="F1177" s="389"/>
      <c r="G1177" s="396"/>
      <c r="H1177" s="333"/>
      <c r="I1177" s="329"/>
      <c r="J1177" s="324" t="s">
        <v>289</v>
      </c>
      <c r="K1177" s="215" t="s">
        <v>1534</v>
      </c>
      <c r="L1177" s="216" t="s">
        <v>1464</v>
      </c>
      <c r="M1177" s="217">
        <v>4326</v>
      </c>
      <c r="N1177" s="227">
        <v>4326</v>
      </c>
      <c r="O1177" s="215" t="s">
        <v>1527</v>
      </c>
      <c r="P1177" s="379"/>
      <c r="Q1177" s="379"/>
      <c r="R1177" s="379"/>
      <c r="S1177" s="379"/>
      <c r="T1177" s="379"/>
      <c r="U1177" s="379"/>
      <c r="V1177" s="379"/>
      <c r="W1177" s="379"/>
      <c r="X1177" s="379"/>
      <c r="Y1177" s="379"/>
      <c r="Z1177" s="330"/>
      <c r="AA1177" s="330"/>
      <c r="AB1177" s="330"/>
      <c r="AC1177" s="331"/>
    </row>
    <row r="1178" spans="1:29" ht="17.25" customHeight="1">
      <c r="A1178" s="333"/>
      <c r="B1178" s="322"/>
      <c r="C1178" s="322"/>
      <c r="D1178" s="322"/>
      <c r="E1178" s="338"/>
      <c r="F1178" s="389"/>
      <c r="G1178" s="396"/>
      <c r="H1178" s="333"/>
      <c r="I1178" s="329"/>
      <c r="J1178" s="324"/>
      <c r="K1178" s="215" t="s">
        <v>1828</v>
      </c>
      <c r="L1178" s="216" t="s">
        <v>1742</v>
      </c>
      <c r="M1178" s="217">
        <v>1230</v>
      </c>
      <c r="N1178" s="217">
        <v>1230</v>
      </c>
      <c r="O1178" s="215" t="s">
        <v>1808</v>
      </c>
      <c r="P1178" s="379"/>
      <c r="Q1178" s="379"/>
      <c r="R1178" s="379"/>
      <c r="S1178" s="379"/>
      <c r="T1178" s="379"/>
      <c r="U1178" s="379"/>
      <c r="V1178" s="379"/>
      <c r="W1178" s="379"/>
      <c r="X1178" s="379"/>
      <c r="Y1178" s="379"/>
      <c r="Z1178" s="330"/>
      <c r="AA1178" s="330"/>
      <c r="AB1178" s="330"/>
      <c r="AC1178" s="331"/>
    </row>
    <row r="1179" spans="1:29" ht="17.25" customHeight="1">
      <c r="A1179" s="333"/>
      <c r="B1179" s="322"/>
      <c r="C1179" s="322"/>
      <c r="D1179" s="322"/>
      <c r="E1179" s="338"/>
      <c r="F1179" s="389"/>
      <c r="G1179" s="396"/>
      <c r="H1179" s="333"/>
      <c r="I1179" s="329"/>
      <c r="J1179" s="324" t="s">
        <v>370</v>
      </c>
      <c r="K1179" s="215"/>
      <c r="L1179" s="216"/>
      <c r="M1179" s="217"/>
      <c r="N1179" s="227"/>
      <c r="O1179" s="215"/>
      <c r="P1179" s="379"/>
      <c r="Q1179" s="379"/>
      <c r="R1179" s="379"/>
      <c r="S1179" s="379"/>
      <c r="T1179" s="379"/>
      <c r="U1179" s="379"/>
      <c r="V1179" s="379"/>
      <c r="W1179" s="379"/>
      <c r="X1179" s="379"/>
      <c r="Y1179" s="379"/>
      <c r="Z1179" s="330"/>
      <c r="AA1179" s="330"/>
      <c r="AB1179" s="330"/>
      <c r="AC1179" s="331"/>
    </row>
    <row r="1180" spans="1:29" ht="17.25" customHeight="1">
      <c r="A1180" s="333"/>
      <c r="B1180" s="323"/>
      <c r="C1180" s="323"/>
      <c r="D1180" s="323"/>
      <c r="E1180" s="339"/>
      <c r="F1180" s="389"/>
      <c r="G1180" s="396"/>
      <c r="H1180" s="333"/>
      <c r="I1180" s="329"/>
      <c r="J1180" s="324"/>
      <c r="K1180" s="215"/>
      <c r="L1180" s="215"/>
      <c r="M1180" s="227"/>
      <c r="N1180" s="227"/>
      <c r="O1180" s="215"/>
      <c r="P1180" s="379"/>
      <c r="Q1180" s="379"/>
      <c r="R1180" s="379"/>
      <c r="S1180" s="379"/>
      <c r="T1180" s="379"/>
      <c r="U1180" s="379"/>
      <c r="V1180" s="379"/>
      <c r="W1180" s="379"/>
      <c r="X1180" s="379"/>
      <c r="Y1180" s="379"/>
      <c r="Z1180" s="330"/>
      <c r="AA1180" s="330"/>
      <c r="AB1180" s="330"/>
      <c r="AC1180" s="331"/>
    </row>
    <row r="1181" spans="1:29" ht="17.25" customHeight="1">
      <c r="A1181" s="333">
        <v>33100000</v>
      </c>
      <c r="B1181" s="321" t="s">
        <v>1197</v>
      </c>
      <c r="C1181" s="321" t="s">
        <v>448</v>
      </c>
      <c r="D1181" s="321" t="s">
        <v>1198</v>
      </c>
      <c r="E1181" s="328" t="s">
        <v>1738</v>
      </c>
      <c r="F1181" s="389" t="s">
        <v>1486</v>
      </c>
      <c r="G1181" s="396">
        <v>3200</v>
      </c>
      <c r="H1181" s="333" t="s">
        <v>1739</v>
      </c>
      <c r="I1181" s="329" t="s">
        <v>1619</v>
      </c>
      <c r="J1181" s="324" t="s">
        <v>281</v>
      </c>
      <c r="K1181" s="215"/>
      <c r="L1181" s="216"/>
      <c r="M1181" s="217"/>
      <c r="N1181" s="227"/>
      <c r="O1181" s="215"/>
      <c r="P1181" s="379">
        <f>SUM(M1181:M1182)</f>
        <v>0</v>
      </c>
      <c r="Q1181" s="379">
        <f>SUM(N1181:N1182)</f>
        <v>0</v>
      </c>
      <c r="R1181" s="379">
        <f>SUM(M1183:M1184)</f>
        <v>0</v>
      </c>
      <c r="S1181" s="379">
        <f>SUM(N1183:N1184)</f>
        <v>0</v>
      </c>
      <c r="T1181" s="379">
        <f>SUM(M1185:M1186)</f>
        <v>3200</v>
      </c>
      <c r="U1181" s="379">
        <f>SUM(N1185:N1186)</f>
        <v>3200</v>
      </c>
      <c r="V1181" s="379">
        <f>SUM(M1187:M1188)</f>
        <v>0</v>
      </c>
      <c r="W1181" s="379">
        <f>SUM(N1187:N1188)</f>
        <v>0</v>
      </c>
      <c r="X1181" s="379">
        <f>P1181+R1181+T1181+V1181</f>
        <v>3200</v>
      </c>
      <c r="Y1181" s="379">
        <f>Q1181+S1181+U1181+W1181</f>
        <v>3200</v>
      </c>
      <c r="Z1181" s="330">
        <f>G1181-X1181</f>
        <v>0</v>
      </c>
      <c r="AA1181" s="330">
        <f>G1181-Y1181</f>
        <v>0</v>
      </c>
      <c r="AB1181" s="330">
        <f>X1181*100/G1181</f>
        <v>100</v>
      </c>
      <c r="AC1181" s="331"/>
    </row>
    <row r="1182" spans="1:29" ht="17.25" customHeight="1">
      <c r="A1182" s="333"/>
      <c r="B1182" s="322"/>
      <c r="C1182" s="322"/>
      <c r="D1182" s="322"/>
      <c r="E1182" s="328"/>
      <c r="F1182" s="389"/>
      <c r="G1182" s="396"/>
      <c r="H1182" s="333"/>
      <c r="I1182" s="329"/>
      <c r="J1182" s="324"/>
      <c r="K1182" s="215"/>
      <c r="L1182" s="216"/>
      <c r="M1182" s="217"/>
      <c r="N1182" s="217"/>
      <c r="O1182" s="216"/>
      <c r="P1182" s="379"/>
      <c r="Q1182" s="379"/>
      <c r="R1182" s="379"/>
      <c r="S1182" s="379"/>
      <c r="T1182" s="379"/>
      <c r="U1182" s="379"/>
      <c r="V1182" s="379"/>
      <c r="W1182" s="379"/>
      <c r="X1182" s="379"/>
      <c r="Y1182" s="379"/>
      <c r="Z1182" s="330"/>
      <c r="AA1182" s="330"/>
      <c r="AB1182" s="330"/>
      <c r="AC1182" s="331"/>
    </row>
    <row r="1183" spans="1:29" ht="17.25" customHeight="1">
      <c r="A1183" s="333"/>
      <c r="B1183" s="322"/>
      <c r="C1183" s="322"/>
      <c r="D1183" s="322"/>
      <c r="E1183" s="328"/>
      <c r="F1183" s="389"/>
      <c r="G1183" s="396"/>
      <c r="H1183" s="333"/>
      <c r="I1183" s="329"/>
      <c r="J1183" s="324" t="s">
        <v>369</v>
      </c>
      <c r="K1183" s="215"/>
      <c r="L1183" s="216"/>
      <c r="M1183" s="217"/>
      <c r="N1183" s="217"/>
      <c r="O1183" s="215"/>
      <c r="P1183" s="379"/>
      <c r="Q1183" s="379"/>
      <c r="R1183" s="379"/>
      <c r="S1183" s="379"/>
      <c r="T1183" s="379"/>
      <c r="U1183" s="379"/>
      <c r="V1183" s="379"/>
      <c r="W1183" s="379"/>
      <c r="X1183" s="379"/>
      <c r="Y1183" s="379"/>
      <c r="Z1183" s="330"/>
      <c r="AA1183" s="330"/>
      <c r="AB1183" s="330"/>
      <c r="AC1183" s="331"/>
    </row>
    <row r="1184" spans="1:29" ht="17.25" customHeight="1">
      <c r="A1184" s="333"/>
      <c r="B1184" s="322"/>
      <c r="C1184" s="322"/>
      <c r="D1184" s="322"/>
      <c r="E1184" s="328"/>
      <c r="F1184" s="389"/>
      <c r="G1184" s="396"/>
      <c r="H1184" s="333"/>
      <c r="I1184" s="329"/>
      <c r="J1184" s="324"/>
      <c r="K1184" s="215"/>
      <c r="L1184" s="216"/>
      <c r="M1184" s="217"/>
      <c r="N1184" s="217"/>
      <c r="O1184" s="215"/>
      <c r="P1184" s="379"/>
      <c r="Q1184" s="379"/>
      <c r="R1184" s="379"/>
      <c r="S1184" s="379"/>
      <c r="T1184" s="379"/>
      <c r="U1184" s="379"/>
      <c r="V1184" s="379"/>
      <c r="W1184" s="379"/>
      <c r="X1184" s="379"/>
      <c r="Y1184" s="379"/>
      <c r="Z1184" s="330"/>
      <c r="AA1184" s="330"/>
      <c r="AB1184" s="330"/>
      <c r="AC1184" s="331"/>
    </row>
    <row r="1185" spans="1:29" ht="17.25" customHeight="1">
      <c r="A1185" s="333"/>
      <c r="B1185" s="322"/>
      <c r="C1185" s="322"/>
      <c r="D1185" s="322"/>
      <c r="E1185" s="328"/>
      <c r="F1185" s="389"/>
      <c r="G1185" s="396"/>
      <c r="H1185" s="333"/>
      <c r="I1185" s="329"/>
      <c r="J1185" s="324" t="s">
        <v>289</v>
      </c>
      <c r="K1185" s="215" t="s">
        <v>1740</v>
      </c>
      <c r="L1185" s="216" t="s">
        <v>1573</v>
      </c>
      <c r="M1185" s="217">
        <v>3200</v>
      </c>
      <c r="N1185" s="227">
        <v>3200</v>
      </c>
      <c r="O1185" s="215" t="s">
        <v>1564</v>
      </c>
      <c r="P1185" s="379"/>
      <c r="Q1185" s="379"/>
      <c r="R1185" s="379"/>
      <c r="S1185" s="379"/>
      <c r="T1185" s="379"/>
      <c r="U1185" s="379"/>
      <c r="V1185" s="379"/>
      <c r="W1185" s="379"/>
      <c r="X1185" s="379"/>
      <c r="Y1185" s="379"/>
      <c r="Z1185" s="330"/>
      <c r="AA1185" s="330"/>
      <c r="AB1185" s="330"/>
      <c r="AC1185" s="331"/>
    </row>
    <row r="1186" spans="1:29" ht="17.25" customHeight="1">
      <c r="A1186" s="333"/>
      <c r="B1186" s="322"/>
      <c r="C1186" s="322"/>
      <c r="D1186" s="322"/>
      <c r="E1186" s="328"/>
      <c r="F1186" s="389"/>
      <c r="G1186" s="396"/>
      <c r="H1186" s="333"/>
      <c r="I1186" s="329"/>
      <c r="J1186" s="324"/>
      <c r="K1186" s="215"/>
      <c r="L1186" s="216"/>
      <c r="M1186" s="217"/>
      <c r="N1186" s="217"/>
      <c r="O1186" s="215"/>
      <c r="P1186" s="379"/>
      <c r="Q1186" s="379"/>
      <c r="R1186" s="379"/>
      <c r="S1186" s="379"/>
      <c r="T1186" s="379"/>
      <c r="U1186" s="379"/>
      <c r="V1186" s="379"/>
      <c r="W1186" s="379"/>
      <c r="X1186" s="379"/>
      <c r="Y1186" s="379"/>
      <c r="Z1186" s="330"/>
      <c r="AA1186" s="330"/>
      <c r="AB1186" s="330"/>
      <c r="AC1186" s="331"/>
    </row>
    <row r="1187" spans="1:29" ht="17.25" customHeight="1">
      <c r="A1187" s="333"/>
      <c r="B1187" s="322"/>
      <c r="C1187" s="322"/>
      <c r="D1187" s="322"/>
      <c r="E1187" s="328"/>
      <c r="F1187" s="389"/>
      <c r="G1187" s="396"/>
      <c r="H1187" s="333"/>
      <c r="I1187" s="329"/>
      <c r="J1187" s="324" t="s">
        <v>370</v>
      </c>
      <c r="K1187" s="215"/>
      <c r="L1187" s="216"/>
      <c r="M1187" s="217"/>
      <c r="N1187" s="227"/>
      <c r="O1187" s="215"/>
      <c r="P1187" s="379"/>
      <c r="Q1187" s="379"/>
      <c r="R1187" s="379"/>
      <c r="S1187" s="379"/>
      <c r="T1187" s="379"/>
      <c r="U1187" s="379"/>
      <c r="V1187" s="379"/>
      <c r="W1187" s="379"/>
      <c r="X1187" s="379"/>
      <c r="Y1187" s="379"/>
      <c r="Z1187" s="330"/>
      <c r="AA1187" s="330"/>
      <c r="AB1187" s="330"/>
      <c r="AC1187" s="331"/>
    </row>
    <row r="1188" spans="1:29" ht="17.25" customHeight="1">
      <c r="A1188" s="333"/>
      <c r="B1188" s="323"/>
      <c r="C1188" s="323"/>
      <c r="D1188" s="323"/>
      <c r="E1188" s="328"/>
      <c r="F1188" s="389"/>
      <c r="G1188" s="396"/>
      <c r="H1188" s="333"/>
      <c r="I1188" s="329"/>
      <c r="J1188" s="324"/>
      <c r="K1188" s="215"/>
      <c r="L1188" s="215"/>
      <c r="M1188" s="227"/>
      <c r="N1188" s="227"/>
      <c r="O1188" s="215"/>
      <c r="P1188" s="379"/>
      <c r="Q1188" s="379"/>
      <c r="R1188" s="379"/>
      <c r="S1188" s="379"/>
      <c r="T1188" s="379"/>
      <c r="U1188" s="379"/>
      <c r="V1188" s="379"/>
      <c r="W1188" s="379"/>
      <c r="X1188" s="379"/>
      <c r="Y1188" s="379"/>
      <c r="Z1188" s="330"/>
      <c r="AA1188" s="330"/>
      <c r="AB1188" s="330"/>
      <c r="AC1188" s="331"/>
    </row>
    <row r="1189" spans="1:29" ht="17.25" customHeight="1">
      <c r="A1189" s="333">
        <v>33100000</v>
      </c>
      <c r="B1189" s="321" t="s">
        <v>1199</v>
      </c>
      <c r="C1189" s="321" t="s">
        <v>448</v>
      </c>
      <c r="D1189" s="321" t="s">
        <v>1200</v>
      </c>
      <c r="E1189" s="328" t="s">
        <v>479</v>
      </c>
      <c r="F1189" s="389" t="s">
        <v>1232</v>
      </c>
      <c r="G1189" s="396">
        <v>1442</v>
      </c>
      <c r="H1189" s="333" t="s">
        <v>933</v>
      </c>
      <c r="I1189" s="329" t="s">
        <v>1300</v>
      </c>
      <c r="J1189" s="324" t="s">
        <v>281</v>
      </c>
      <c r="K1189" s="215"/>
      <c r="L1189" s="216"/>
      <c r="M1189" s="217"/>
      <c r="N1189" s="227"/>
      <c r="O1189" s="215"/>
      <c r="P1189" s="379">
        <f>SUM(M1189:M1190)</f>
        <v>0</v>
      </c>
      <c r="Q1189" s="379">
        <f>SUM(N1189:N1190)</f>
        <v>0</v>
      </c>
      <c r="R1189" s="379">
        <f>SUM(M1191:M1192)</f>
        <v>1442</v>
      </c>
      <c r="S1189" s="379">
        <f>SUM(N1191:N1192)</f>
        <v>1442</v>
      </c>
      <c r="T1189" s="379">
        <f>SUM(M1193:M1194)</f>
        <v>0</v>
      </c>
      <c r="U1189" s="379">
        <f>SUM(N1193:N1194)</f>
        <v>0</v>
      </c>
      <c r="V1189" s="379">
        <f>SUM(M1195:M1196)</f>
        <v>0</v>
      </c>
      <c r="W1189" s="379">
        <f>SUM(N1195:N1196)</f>
        <v>0</v>
      </c>
      <c r="X1189" s="379">
        <f>P1189+R1189+T1189+V1189</f>
        <v>1442</v>
      </c>
      <c r="Y1189" s="379">
        <f>Q1189+S1189+U1189+W1189</f>
        <v>1442</v>
      </c>
      <c r="Z1189" s="330">
        <f>G1189-X1189</f>
        <v>0</v>
      </c>
      <c r="AA1189" s="330">
        <f>G1189-Y1189</f>
        <v>0</v>
      </c>
      <c r="AB1189" s="330">
        <f>X1189*100/G1189</f>
        <v>100</v>
      </c>
      <c r="AC1189" s="331"/>
    </row>
    <row r="1190" spans="1:29" ht="17.25" customHeight="1">
      <c r="A1190" s="333"/>
      <c r="B1190" s="322"/>
      <c r="C1190" s="322"/>
      <c r="D1190" s="322"/>
      <c r="E1190" s="328"/>
      <c r="F1190" s="389"/>
      <c r="G1190" s="396"/>
      <c r="H1190" s="333"/>
      <c r="I1190" s="329"/>
      <c r="J1190" s="324"/>
      <c r="K1190" s="215"/>
      <c r="L1190" s="216"/>
      <c r="M1190" s="217"/>
      <c r="N1190" s="217"/>
      <c r="O1190" s="216"/>
      <c r="P1190" s="379"/>
      <c r="Q1190" s="379"/>
      <c r="R1190" s="379"/>
      <c r="S1190" s="379"/>
      <c r="T1190" s="379"/>
      <c r="U1190" s="379"/>
      <c r="V1190" s="379"/>
      <c r="W1190" s="379"/>
      <c r="X1190" s="379"/>
      <c r="Y1190" s="379"/>
      <c r="Z1190" s="330"/>
      <c r="AA1190" s="330"/>
      <c r="AB1190" s="330"/>
      <c r="AC1190" s="331"/>
    </row>
    <row r="1191" spans="1:29" ht="17.25" customHeight="1">
      <c r="A1191" s="333"/>
      <c r="B1191" s="322"/>
      <c r="C1191" s="322"/>
      <c r="D1191" s="322"/>
      <c r="E1191" s="328"/>
      <c r="F1191" s="389"/>
      <c r="G1191" s="396"/>
      <c r="H1191" s="333"/>
      <c r="I1191" s="329"/>
      <c r="J1191" s="324" t="s">
        <v>369</v>
      </c>
      <c r="K1191" s="215" t="s">
        <v>1299</v>
      </c>
      <c r="L1191" s="216" t="s">
        <v>1246</v>
      </c>
      <c r="M1191" s="217">
        <v>1442</v>
      </c>
      <c r="N1191" s="217">
        <v>1442</v>
      </c>
      <c r="O1191" s="215" t="s">
        <v>1250</v>
      </c>
      <c r="P1191" s="379"/>
      <c r="Q1191" s="379"/>
      <c r="R1191" s="379"/>
      <c r="S1191" s="379"/>
      <c r="T1191" s="379"/>
      <c r="U1191" s="379"/>
      <c r="V1191" s="379"/>
      <c r="W1191" s="379"/>
      <c r="X1191" s="379"/>
      <c r="Y1191" s="379"/>
      <c r="Z1191" s="330"/>
      <c r="AA1191" s="330"/>
      <c r="AB1191" s="330"/>
      <c r="AC1191" s="331"/>
    </row>
    <row r="1192" spans="1:29" ht="17.25" customHeight="1">
      <c r="A1192" s="333"/>
      <c r="B1192" s="322"/>
      <c r="C1192" s="322"/>
      <c r="D1192" s="322"/>
      <c r="E1192" s="328"/>
      <c r="F1192" s="389"/>
      <c r="G1192" s="396"/>
      <c r="H1192" s="333"/>
      <c r="I1192" s="329"/>
      <c r="J1192" s="324"/>
      <c r="K1192" s="215"/>
      <c r="L1192" s="216"/>
      <c r="M1192" s="217"/>
      <c r="N1192" s="217"/>
      <c r="O1192" s="215"/>
      <c r="P1192" s="379"/>
      <c r="Q1192" s="379"/>
      <c r="R1192" s="379"/>
      <c r="S1192" s="379"/>
      <c r="T1192" s="379"/>
      <c r="U1192" s="379"/>
      <c r="V1192" s="379"/>
      <c r="W1192" s="379"/>
      <c r="X1192" s="379"/>
      <c r="Y1192" s="379"/>
      <c r="Z1192" s="330"/>
      <c r="AA1192" s="330"/>
      <c r="AB1192" s="330"/>
      <c r="AC1192" s="331"/>
    </row>
    <row r="1193" spans="1:29" ht="17.25" customHeight="1">
      <c r="A1193" s="333"/>
      <c r="B1193" s="322"/>
      <c r="C1193" s="322"/>
      <c r="D1193" s="322"/>
      <c r="E1193" s="328"/>
      <c r="F1193" s="389"/>
      <c r="G1193" s="396"/>
      <c r="H1193" s="333"/>
      <c r="I1193" s="329"/>
      <c r="J1193" s="324" t="s">
        <v>289</v>
      </c>
      <c r="K1193" s="215"/>
      <c r="L1193" s="216"/>
      <c r="M1193" s="217"/>
      <c r="N1193" s="227"/>
      <c r="O1193" s="215"/>
      <c r="P1193" s="379"/>
      <c r="Q1193" s="379"/>
      <c r="R1193" s="379"/>
      <c r="S1193" s="379"/>
      <c r="T1193" s="379"/>
      <c r="U1193" s="379"/>
      <c r="V1193" s="379"/>
      <c r="W1193" s="379"/>
      <c r="X1193" s="379"/>
      <c r="Y1193" s="379"/>
      <c r="Z1193" s="330"/>
      <c r="AA1193" s="330"/>
      <c r="AB1193" s="330"/>
      <c r="AC1193" s="331"/>
    </row>
    <row r="1194" spans="1:29" ht="17.25" customHeight="1">
      <c r="A1194" s="333"/>
      <c r="B1194" s="322"/>
      <c r="C1194" s="322"/>
      <c r="D1194" s="322"/>
      <c r="E1194" s="328"/>
      <c r="F1194" s="389"/>
      <c r="G1194" s="396"/>
      <c r="H1194" s="333"/>
      <c r="I1194" s="329"/>
      <c r="J1194" s="324"/>
      <c r="K1194" s="215"/>
      <c r="L1194" s="216"/>
      <c r="M1194" s="217"/>
      <c r="N1194" s="217"/>
      <c r="O1194" s="215"/>
      <c r="P1194" s="379"/>
      <c r="Q1194" s="379"/>
      <c r="R1194" s="379"/>
      <c r="S1194" s="379"/>
      <c r="T1194" s="379"/>
      <c r="U1194" s="379"/>
      <c r="V1194" s="379"/>
      <c r="W1194" s="379"/>
      <c r="X1194" s="379"/>
      <c r="Y1194" s="379"/>
      <c r="Z1194" s="330"/>
      <c r="AA1194" s="330"/>
      <c r="AB1194" s="330"/>
      <c r="AC1194" s="331"/>
    </row>
    <row r="1195" spans="1:29" ht="17.25" customHeight="1">
      <c r="A1195" s="333"/>
      <c r="B1195" s="322"/>
      <c r="C1195" s="322"/>
      <c r="D1195" s="322"/>
      <c r="E1195" s="328"/>
      <c r="F1195" s="389"/>
      <c r="G1195" s="396"/>
      <c r="H1195" s="333"/>
      <c r="I1195" s="329"/>
      <c r="J1195" s="324" t="s">
        <v>370</v>
      </c>
      <c r="K1195" s="215"/>
      <c r="L1195" s="216"/>
      <c r="M1195" s="217"/>
      <c r="N1195" s="227"/>
      <c r="O1195" s="215"/>
      <c r="P1195" s="379"/>
      <c r="Q1195" s="379"/>
      <c r="R1195" s="379"/>
      <c r="S1195" s="379"/>
      <c r="T1195" s="379"/>
      <c r="U1195" s="379"/>
      <c r="V1195" s="379"/>
      <c r="W1195" s="379"/>
      <c r="X1195" s="379"/>
      <c r="Y1195" s="379"/>
      <c r="Z1195" s="330"/>
      <c r="AA1195" s="330"/>
      <c r="AB1195" s="330"/>
      <c r="AC1195" s="331"/>
    </row>
    <row r="1196" spans="1:29" ht="17.25" customHeight="1">
      <c r="A1196" s="333"/>
      <c r="B1196" s="323"/>
      <c r="C1196" s="323"/>
      <c r="D1196" s="323"/>
      <c r="E1196" s="328"/>
      <c r="F1196" s="389"/>
      <c r="G1196" s="396"/>
      <c r="H1196" s="333"/>
      <c r="I1196" s="329"/>
      <c r="J1196" s="324"/>
      <c r="K1196" s="215"/>
      <c r="L1196" s="215"/>
      <c r="M1196" s="227"/>
      <c r="N1196" s="227"/>
      <c r="O1196" s="215"/>
      <c r="P1196" s="379"/>
      <c r="Q1196" s="379"/>
      <c r="R1196" s="379"/>
      <c r="S1196" s="379"/>
      <c r="T1196" s="379"/>
      <c r="U1196" s="379"/>
      <c r="V1196" s="379"/>
      <c r="W1196" s="379"/>
      <c r="X1196" s="379"/>
      <c r="Y1196" s="379"/>
      <c r="Z1196" s="330"/>
      <c r="AA1196" s="330"/>
      <c r="AB1196" s="330"/>
      <c r="AC1196" s="331"/>
    </row>
    <row r="1197" spans="1:29" ht="17.25" customHeight="1">
      <c r="A1197" s="333">
        <v>33100000</v>
      </c>
      <c r="B1197" s="321" t="s">
        <v>961</v>
      </c>
      <c r="C1197" s="321" t="s">
        <v>448</v>
      </c>
      <c r="D1197" s="321" t="s">
        <v>962</v>
      </c>
      <c r="E1197" s="324" t="s">
        <v>444</v>
      </c>
      <c r="F1197" s="340" t="s">
        <v>964</v>
      </c>
      <c r="G1197" s="356">
        <v>6427</v>
      </c>
      <c r="H1197" s="324" t="s">
        <v>963</v>
      </c>
      <c r="I1197" s="344" t="s">
        <v>629</v>
      </c>
      <c r="J1197" s="324" t="s">
        <v>281</v>
      </c>
      <c r="K1197" s="215" t="s">
        <v>965</v>
      </c>
      <c r="L1197" s="216" t="s">
        <v>966</v>
      </c>
      <c r="M1197" s="217">
        <v>6427</v>
      </c>
      <c r="N1197" s="227">
        <v>6427</v>
      </c>
      <c r="O1197" s="215" t="s">
        <v>576</v>
      </c>
      <c r="P1197" s="379">
        <f>SUM(M1197:M1198)</f>
        <v>6427</v>
      </c>
      <c r="Q1197" s="379">
        <f>SUM(N1197:N1198)</f>
        <v>6427</v>
      </c>
      <c r="R1197" s="379">
        <f>SUM(M1199:M1200)</f>
        <v>0</v>
      </c>
      <c r="S1197" s="379">
        <f>SUM(N1199:N1200)</f>
        <v>0</v>
      </c>
      <c r="T1197" s="379">
        <f>SUM(M1201:M1202)</f>
        <v>0</v>
      </c>
      <c r="U1197" s="379">
        <f>SUM(N1201:N1202)</f>
        <v>0</v>
      </c>
      <c r="V1197" s="379">
        <f>SUM(M1203:M1204)</f>
        <v>0</v>
      </c>
      <c r="W1197" s="379">
        <f>SUM(N1203:N1204)</f>
        <v>0</v>
      </c>
      <c r="X1197" s="379">
        <f>P1197+R1197+T1197+V1197</f>
        <v>6427</v>
      </c>
      <c r="Y1197" s="379">
        <f>Q1197+S1197+U1197+W1197</f>
        <v>6427</v>
      </c>
      <c r="Z1197" s="334">
        <f>G1197-X1197</f>
        <v>0</v>
      </c>
      <c r="AA1197" s="334">
        <f>G1197-Y1197</f>
        <v>0</v>
      </c>
      <c r="AB1197" s="334">
        <f>X1197*100/G1197</f>
        <v>100</v>
      </c>
      <c r="AC1197" s="335" t="s">
        <v>967</v>
      </c>
    </row>
    <row r="1198" spans="1:29" ht="17.25" customHeight="1">
      <c r="A1198" s="333"/>
      <c r="B1198" s="322"/>
      <c r="C1198" s="322"/>
      <c r="D1198" s="322"/>
      <c r="E1198" s="324"/>
      <c r="F1198" s="340"/>
      <c r="G1198" s="357"/>
      <c r="H1198" s="324"/>
      <c r="I1198" s="345"/>
      <c r="J1198" s="324"/>
      <c r="K1198" s="215"/>
      <c r="L1198" s="216"/>
      <c r="M1198" s="217"/>
      <c r="N1198" s="217"/>
      <c r="O1198" s="216"/>
      <c r="P1198" s="379"/>
      <c r="Q1198" s="379"/>
      <c r="R1198" s="379"/>
      <c r="S1198" s="379"/>
      <c r="T1198" s="379"/>
      <c r="U1198" s="379"/>
      <c r="V1198" s="379"/>
      <c r="W1198" s="379"/>
      <c r="X1198" s="379"/>
      <c r="Y1198" s="379"/>
      <c r="Z1198" s="334"/>
      <c r="AA1198" s="334"/>
      <c r="AB1198" s="334"/>
      <c r="AC1198" s="335"/>
    </row>
    <row r="1199" spans="1:29" ht="17.25" customHeight="1">
      <c r="A1199" s="333"/>
      <c r="B1199" s="322"/>
      <c r="C1199" s="322"/>
      <c r="D1199" s="322"/>
      <c r="E1199" s="324"/>
      <c r="F1199" s="340"/>
      <c r="G1199" s="357"/>
      <c r="H1199" s="324"/>
      <c r="I1199" s="345"/>
      <c r="J1199" s="324" t="s">
        <v>369</v>
      </c>
      <c r="K1199" s="215"/>
      <c r="L1199" s="216"/>
      <c r="M1199" s="217"/>
      <c r="N1199" s="217"/>
      <c r="O1199" s="215"/>
      <c r="P1199" s="379"/>
      <c r="Q1199" s="379"/>
      <c r="R1199" s="379"/>
      <c r="S1199" s="379"/>
      <c r="T1199" s="379"/>
      <c r="U1199" s="379"/>
      <c r="V1199" s="379"/>
      <c r="W1199" s="379"/>
      <c r="X1199" s="379"/>
      <c r="Y1199" s="379"/>
      <c r="Z1199" s="334"/>
      <c r="AA1199" s="334"/>
      <c r="AB1199" s="334"/>
      <c r="AC1199" s="335"/>
    </row>
    <row r="1200" spans="1:29" ht="17.25" customHeight="1">
      <c r="A1200" s="333"/>
      <c r="B1200" s="322"/>
      <c r="C1200" s="322"/>
      <c r="D1200" s="322"/>
      <c r="E1200" s="324"/>
      <c r="F1200" s="340"/>
      <c r="G1200" s="357"/>
      <c r="H1200" s="324"/>
      <c r="I1200" s="345"/>
      <c r="J1200" s="324"/>
      <c r="K1200" s="215"/>
      <c r="L1200" s="216"/>
      <c r="M1200" s="217"/>
      <c r="N1200" s="217"/>
      <c r="O1200" s="215"/>
      <c r="P1200" s="379"/>
      <c r="Q1200" s="379"/>
      <c r="R1200" s="379"/>
      <c r="S1200" s="379"/>
      <c r="T1200" s="379"/>
      <c r="U1200" s="379"/>
      <c r="V1200" s="379"/>
      <c r="W1200" s="379"/>
      <c r="X1200" s="379"/>
      <c r="Y1200" s="379"/>
      <c r="Z1200" s="334"/>
      <c r="AA1200" s="334"/>
      <c r="AB1200" s="334"/>
      <c r="AC1200" s="335"/>
    </row>
    <row r="1201" spans="1:29" ht="17.25" customHeight="1">
      <c r="A1201" s="333"/>
      <c r="B1201" s="322"/>
      <c r="C1201" s="322"/>
      <c r="D1201" s="322"/>
      <c r="E1201" s="324"/>
      <c r="F1201" s="340"/>
      <c r="G1201" s="357"/>
      <c r="H1201" s="324"/>
      <c r="I1201" s="345"/>
      <c r="J1201" s="324" t="s">
        <v>289</v>
      </c>
      <c r="K1201" s="215"/>
      <c r="L1201" s="216"/>
      <c r="M1201" s="217"/>
      <c r="N1201" s="227"/>
      <c r="O1201" s="215"/>
      <c r="P1201" s="379"/>
      <c r="Q1201" s="379"/>
      <c r="R1201" s="379"/>
      <c r="S1201" s="379"/>
      <c r="T1201" s="379"/>
      <c r="U1201" s="379"/>
      <c r="V1201" s="379"/>
      <c r="W1201" s="379"/>
      <c r="X1201" s="379"/>
      <c r="Y1201" s="379"/>
      <c r="Z1201" s="334"/>
      <c r="AA1201" s="334"/>
      <c r="AB1201" s="334"/>
      <c r="AC1201" s="335"/>
    </row>
    <row r="1202" spans="1:29" ht="17.25" customHeight="1">
      <c r="A1202" s="333"/>
      <c r="B1202" s="322"/>
      <c r="C1202" s="322"/>
      <c r="D1202" s="322"/>
      <c r="E1202" s="324"/>
      <c r="F1202" s="340"/>
      <c r="G1202" s="357"/>
      <c r="H1202" s="324"/>
      <c r="I1202" s="345"/>
      <c r="J1202" s="324"/>
      <c r="K1202" s="215"/>
      <c r="L1202" s="216"/>
      <c r="M1202" s="217"/>
      <c r="N1202" s="217"/>
      <c r="O1202" s="215"/>
      <c r="P1202" s="379"/>
      <c r="Q1202" s="379"/>
      <c r="R1202" s="379"/>
      <c r="S1202" s="379"/>
      <c r="T1202" s="379"/>
      <c r="U1202" s="379"/>
      <c r="V1202" s="379"/>
      <c r="W1202" s="379"/>
      <c r="X1202" s="379"/>
      <c r="Y1202" s="379"/>
      <c r="Z1202" s="334"/>
      <c r="AA1202" s="334"/>
      <c r="AB1202" s="334"/>
      <c r="AC1202" s="335"/>
    </row>
    <row r="1203" spans="1:29" ht="17.25" customHeight="1">
      <c r="A1203" s="333"/>
      <c r="B1203" s="322"/>
      <c r="C1203" s="322"/>
      <c r="D1203" s="322"/>
      <c r="E1203" s="324"/>
      <c r="F1203" s="340"/>
      <c r="G1203" s="357"/>
      <c r="H1203" s="324"/>
      <c r="I1203" s="345"/>
      <c r="J1203" s="324" t="s">
        <v>370</v>
      </c>
      <c r="K1203" s="215"/>
      <c r="L1203" s="216"/>
      <c r="M1203" s="217"/>
      <c r="N1203" s="227"/>
      <c r="O1203" s="215"/>
      <c r="P1203" s="379"/>
      <c r="Q1203" s="379"/>
      <c r="R1203" s="379"/>
      <c r="S1203" s="379"/>
      <c r="T1203" s="379"/>
      <c r="U1203" s="379"/>
      <c r="V1203" s="379"/>
      <c r="W1203" s="379"/>
      <c r="X1203" s="379"/>
      <c r="Y1203" s="379"/>
      <c r="Z1203" s="334"/>
      <c r="AA1203" s="334"/>
      <c r="AB1203" s="334"/>
      <c r="AC1203" s="335"/>
    </row>
    <row r="1204" spans="1:29" ht="17.25" customHeight="1">
      <c r="A1204" s="333"/>
      <c r="B1204" s="323"/>
      <c r="C1204" s="323"/>
      <c r="D1204" s="323"/>
      <c r="E1204" s="324"/>
      <c r="F1204" s="340"/>
      <c r="G1204" s="358"/>
      <c r="H1204" s="324"/>
      <c r="I1204" s="346"/>
      <c r="J1204" s="324"/>
      <c r="K1204" s="215"/>
      <c r="L1204" s="215"/>
      <c r="M1204" s="227"/>
      <c r="N1204" s="227"/>
      <c r="O1204" s="215"/>
      <c r="P1204" s="379"/>
      <c r="Q1204" s="379"/>
      <c r="R1204" s="379"/>
      <c r="S1204" s="379"/>
      <c r="T1204" s="379"/>
      <c r="U1204" s="379"/>
      <c r="V1204" s="379"/>
      <c r="W1204" s="379"/>
      <c r="X1204" s="379"/>
      <c r="Y1204" s="379"/>
      <c r="Z1204" s="334"/>
      <c r="AA1204" s="334"/>
      <c r="AB1204" s="334"/>
      <c r="AC1204" s="335"/>
    </row>
    <row r="1205" spans="1:29" ht="17.25" customHeight="1">
      <c r="A1205" s="333">
        <v>90500000</v>
      </c>
      <c r="B1205" s="321" t="s">
        <v>977</v>
      </c>
      <c r="C1205" s="321" t="s">
        <v>448</v>
      </c>
      <c r="D1205" s="321" t="s">
        <v>980</v>
      </c>
      <c r="E1205" s="337" t="s">
        <v>979</v>
      </c>
      <c r="F1205" s="389" t="s">
        <v>683</v>
      </c>
      <c r="G1205" s="396">
        <v>31250</v>
      </c>
      <c r="H1205" s="333" t="s">
        <v>978</v>
      </c>
      <c r="I1205" s="329" t="s">
        <v>493</v>
      </c>
      <c r="J1205" s="324" t="s">
        <v>281</v>
      </c>
      <c r="K1205" s="215" t="s">
        <v>981</v>
      </c>
      <c r="L1205" s="216" t="s">
        <v>833</v>
      </c>
      <c r="M1205" s="217">
        <v>2307.5</v>
      </c>
      <c r="N1205" s="227">
        <v>2307.5</v>
      </c>
      <c r="O1205" s="215" t="s">
        <v>576</v>
      </c>
      <c r="P1205" s="379">
        <f>SUM(M1205:M1206)</f>
        <v>2307.5</v>
      </c>
      <c r="Q1205" s="379">
        <f>SUM(N1205:N1206)</f>
        <v>2307.5</v>
      </c>
      <c r="R1205" s="379">
        <f>SUM(M1207:M1210)</f>
        <v>10008</v>
      </c>
      <c r="S1205" s="379">
        <f>SUM(N1207:N1210)</f>
        <v>10008</v>
      </c>
      <c r="T1205" s="379">
        <f>SUM(M1211:M1213)</f>
        <v>8899.5</v>
      </c>
      <c r="U1205" s="379">
        <f>SUM(N1211:N1213)</f>
        <v>8899.5</v>
      </c>
      <c r="V1205" s="379">
        <f>SUM(M1214:M1215)</f>
        <v>0</v>
      </c>
      <c r="W1205" s="379">
        <f>SUM(N1214:N1215)</f>
        <v>0</v>
      </c>
      <c r="X1205" s="379">
        <f>P1205+R1205+T1205+V1205</f>
        <v>21215</v>
      </c>
      <c r="Y1205" s="379">
        <f>Q1205+S1205+U1205+W1205</f>
        <v>21215</v>
      </c>
      <c r="Z1205" s="330">
        <f>G1205-X1205</f>
        <v>10035</v>
      </c>
      <c r="AA1205" s="330">
        <f>G1205-Y1205</f>
        <v>10035</v>
      </c>
      <c r="AB1205" s="330">
        <f>X1205*100/G1205</f>
        <v>67.888000000000005</v>
      </c>
      <c r="AC1205" s="331"/>
    </row>
    <row r="1206" spans="1:29" ht="17.25" customHeight="1">
      <c r="A1206" s="333"/>
      <c r="B1206" s="322"/>
      <c r="C1206" s="322"/>
      <c r="D1206" s="322"/>
      <c r="E1206" s="338"/>
      <c r="F1206" s="389"/>
      <c r="G1206" s="396"/>
      <c r="H1206" s="333"/>
      <c r="I1206" s="329"/>
      <c r="J1206" s="324"/>
      <c r="K1206" s="215"/>
      <c r="L1206" s="216"/>
      <c r="M1206" s="217"/>
      <c r="N1206" s="217"/>
      <c r="O1206" s="216"/>
      <c r="P1206" s="379"/>
      <c r="Q1206" s="379"/>
      <c r="R1206" s="379"/>
      <c r="S1206" s="379"/>
      <c r="T1206" s="379"/>
      <c r="U1206" s="379"/>
      <c r="V1206" s="379"/>
      <c r="W1206" s="379"/>
      <c r="X1206" s="379"/>
      <c r="Y1206" s="379"/>
      <c r="Z1206" s="330"/>
      <c r="AA1206" s="330"/>
      <c r="AB1206" s="330"/>
      <c r="AC1206" s="331"/>
    </row>
    <row r="1207" spans="1:29" ht="17.25" customHeight="1">
      <c r="A1207" s="333"/>
      <c r="B1207" s="322"/>
      <c r="C1207" s="322"/>
      <c r="D1207" s="322"/>
      <c r="E1207" s="338"/>
      <c r="F1207" s="389"/>
      <c r="G1207" s="396"/>
      <c r="H1207" s="333"/>
      <c r="I1207" s="329"/>
      <c r="J1207" s="324" t="s">
        <v>369</v>
      </c>
      <c r="K1207" s="215" t="s">
        <v>1131</v>
      </c>
      <c r="L1207" s="216" t="s">
        <v>905</v>
      </c>
      <c r="M1207" s="217">
        <v>2787.5</v>
      </c>
      <c r="N1207" s="217">
        <v>2787.5</v>
      </c>
      <c r="O1207" s="215" t="s">
        <v>1132</v>
      </c>
      <c r="P1207" s="379"/>
      <c r="Q1207" s="379"/>
      <c r="R1207" s="379"/>
      <c r="S1207" s="379"/>
      <c r="T1207" s="379"/>
      <c r="U1207" s="379"/>
      <c r="V1207" s="379"/>
      <c r="W1207" s="379"/>
      <c r="X1207" s="379"/>
      <c r="Y1207" s="379"/>
      <c r="Z1207" s="330"/>
      <c r="AA1207" s="330"/>
      <c r="AB1207" s="330"/>
      <c r="AC1207" s="331"/>
    </row>
    <row r="1208" spans="1:29" ht="17.25" customHeight="1">
      <c r="A1208" s="333"/>
      <c r="B1208" s="322"/>
      <c r="C1208" s="322"/>
      <c r="D1208" s="322"/>
      <c r="E1208" s="338"/>
      <c r="F1208" s="389"/>
      <c r="G1208" s="396"/>
      <c r="H1208" s="333"/>
      <c r="I1208" s="329"/>
      <c r="J1208" s="324"/>
      <c r="K1208" s="215" t="s">
        <v>1408</v>
      </c>
      <c r="L1208" s="216" t="s">
        <v>1368</v>
      </c>
      <c r="M1208" s="217">
        <v>2650</v>
      </c>
      <c r="N1208" s="217">
        <v>2650</v>
      </c>
      <c r="O1208" s="215" t="s">
        <v>1365</v>
      </c>
      <c r="P1208" s="379"/>
      <c r="Q1208" s="379"/>
      <c r="R1208" s="379"/>
      <c r="S1208" s="379"/>
      <c r="T1208" s="379"/>
      <c r="U1208" s="379"/>
      <c r="V1208" s="379"/>
      <c r="W1208" s="379"/>
      <c r="X1208" s="379"/>
      <c r="Y1208" s="379"/>
      <c r="Z1208" s="330"/>
      <c r="AA1208" s="330"/>
      <c r="AB1208" s="330"/>
      <c r="AC1208" s="331"/>
    </row>
    <row r="1209" spans="1:29" ht="17.25" customHeight="1">
      <c r="A1209" s="333"/>
      <c r="B1209" s="322"/>
      <c r="C1209" s="322"/>
      <c r="D1209" s="322"/>
      <c r="E1209" s="338"/>
      <c r="F1209" s="389"/>
      <c r="G1209" s="396"/>
      <c r="H1209" s="333"/>
      <c r="I1209" s="329"/>
      <c r="J1209" s="324"/>
      <c r="K1209" s="215" t="s">
        <v>1277</v>
      </c>
      <c r="L1209" s="216" t="s">
        <v>1278</v>
      </c>
      <c r="M1209" s="217">
        <v>2528</v>
      </c>
      <c r="N1209" s="217">
        <v>2528</v>
      </c>
      <c r="O1209" s="215" t="s">
        <v>1249</v>
      </c>
      <c r="P1209" s="379"/>
      <c r="Q1209" s="379"/>
      <c r="R1209" s="379"/>
      <c r="S1209" s="379"/>
      <c r="T1209" s="379"/>
      <c r="U1209" s="379"/>
      <c r="V1209" s="379"/>
      <c r="W1209" s="379"/>
      <c r="X1209" s="379"/>
      <c r="Y1209" s="379"/>
      <c r="Z1209" s="330"/>
      <c r="AA1209" s="330"/>
      <c r="AB1209" s="330"/>
      <c r="AC1209" s="331"/>
    </row>
    <row r="1210" spans="1:29" ht="17.25" customHeight="1">
      <c r="A1210" s="333"/>
      <c r="B1210" s="322"/>
      <c r="C1210" s="322"/>
      <c r="D1210" s="322"/>
      <c r="E1210" s="338"/>
      <c r="F1210" s="389"/>
      <c r="G1210" s="396"/>
      <c r="H1210" s="333"/>
      <c r="I1210" s="329"/>
      <c r="J1210" s="324"/>
      <c r="K1210" s="215" t="s">
        <v>1133</v>
      </c>
      <c r="L1210" s="216" t="s">
        <v>877</v>
      </c>
      <c r="M1210" s="217">
        <v>2042.5</v>
      </c>
      <c r="N1210" s="217">
        <v>2042.5</v>
      </c>
      <c r="O1210" s="215" t="s">
        <v>1130</v>
      </c>
      <c r="P1210" s="379"/>
      <c r="Q1210" s="379"/>
      <c r="R1210" s="379"/>
      <c r="S1210" s="379"/>
      <c r="T1210" s="379"/>
      <c r="U1210" s="379"/>
      <c r="V1210" s="379"/>
      <c r="W1210" s="379"/>
      <c r="X1210" s="379"/>
      <c r="Y1210" s="379"/>
      <c r="Z1210" s="330"/>
      <c r="AA1210" s="330"/>
      <c r="AB1210" s="330"/>
      <c r="AC1210" s="331"/>
    </row>
    <row r="1211" spans="1:29" ht="17.25" customHeight="1">
      <c r="A1211" s="333"/>
      <c r="B1211" s="322"/>
      <c r="C1211" s="322"/>
      <c r="D1211" s="322"/>
      <c r="E1211" s="338"/>
      <c r="F1211" s="389"/>
      <c r="G1211" s="396"/>
      <c r="H1211" s="333"/>
      <c r="I1211" s="329"/>
      <c r="J1211" s="324" t="s">
        <v>289</v>
      </c>
      <c r="K1211" s="215" t="s">
        <v>1580</v>
      </c>
      <c r="L1211" s="216" t="s">
        <v>1581</v>
      </c>
      <c r="M1211" s="217">
        <v>2862</v>
      </c>
      <c r="N1211" s="227">
        <v>2862</v>
      </c>
      <c r="O1211" s="215" t="s">
        <v>1564</v>
      </c>
      <c r="P1211" s="379"/>
      <c r="Q1211" s="379"/>
      <c r="R1211" s="379"/>
      <c r="S1211" s="379"/>
      <c r="T1211" s="379"/>
      <c r="U1211" s="379"/>
      <c r="V1211" s="379"/>
      <c r="W1211" s="379"/>
      <c r="X1211" s="379"/>
      <c r="Y1211" s="379"/>
      <c r="Z1211" s="330"/>
      <c r="AA1211" s="330"/>
      <c r="AB1211" s="330"/>
      <c r="AC1211" s="331"/>
    </row>
    <row r="1212" spans="1:29" ht="17.25" customHeight="1">
      <c r="A1212" s="333"/>
      <c r="B1212" s="322"/>
      <c r="C1212" s="322"/>
      <c r="D1212" s="322"/>
      <c r="E1212" s="338"/>
      <c r="F1212" s="389"/>
      <c r="G1212" s="396"/>
      <c r="H1212" s="333"/>
      <c r="I1212" s="329"/>
      <c r="J1212" s="324"/>
      <c r="K1212" s="215" t="s">
        <v>1970</v>
      </c>
      <c r="L1212" s="216" t="s">
        <v>1905</v>
      </c>
      <c r="M1212" s="217">
        <v>3100</v>
      </c>
      <c r="N1212" s="227">
        <v>3100</v>
      </c>
      <c r="O1212" s="215" t="s">
        <v>1956</v>
      </c>
      <c r="P1212" s="379"/>
      <c r="Q1212" s="379"/>
      <c r="R1212" s="379"/>
      <c r="S1212" s="379"/>
      <c r="T1212" s="379"/>
      <c r="U1212" s="379"/>
      <c r="V1212" s="379"/>
      <c r="W1212" s="379"/>
      <c r="X1212" s="379"/>
      <c r="Y1212" s="379"/>
      <c r="Z1212" s="330"/>
      <c r="AA1212" s="330"/>
      <c r="AB1212" s="330"/>
      <c r="AC1212" s="331"/>
    </row>
    <row r="1213" spans="1:29" ht="17.25" customHeight="1">
      <c r="A1213" s="333"/>
      <c r="B1213" s="322"/>
      <c r="C1213" s="322"/>
      <c r="D1213" s="322"/>
      <c r="E1213" s="338"/>
      <c r="F1213" s="389"/>
      <c r="G1213" s="396"/>
      <c r="H1213" s="333"/>
      <c r="I1213" s="329"/>
      <c r="J1213" s="324"/>
      <c r="K1213" s="215" t="s">
        <v>1801</v>
      </c>
      <c r="L1213" s="216" t="s">
        <v>1671</v>
      </c>
      <c r="M1213" s="217">
        <v>2937.5</v>
      </c>
      <c r="N1213" s="217">
        <v>2937.5</v>
      </c>
      <c r="O1213" s="215" t="s">
        <v>1802</v>
      </c>
      <c r="P1213" s="379"/>
      <c r="Q1213" s="379"/>
      <c r="R1213" s="379"/>
      <c r="S1213" s="379"/>
      <c r="T1213" s="379"/>
      <c r="U1213" s="379"/>
      <c r="V1213" s="379"/>
      <c r="W1213" s="379"/>
      <c r="X1213" s="379"/>
      <c r="Y1213" s="379"/>
      <c r="Z1213" s="330"/>
      <c r="AA1213" s="330"/>
      <c r="AB1213" s="330"/>
      <c r="AC1213" s="331"/>
    </row>
    <row r="1214" spans="1:29" ht="17.25" customHeight="1">
      <c r="A1214" s="333"/>
      <c r="B1214" s="322"/>
      <c r="C1214" s="322"/>
      <c r="D1214" s="322"/>
      <c r="E1214" s="338"/>
      <c r="F1214" s="389"/>
      <c r="G1214" s="396"/>
      <c r="H1214" s="333"/>
      <c r="I1214" s="329"/>
      <c r="J1214" s="324" t="s">
        <v>370</v>
      </c>
      <c r="K1214" s="215"/>
      <c r="L1214" s="216"/>
      <c r="M1214" s="217"/>
      <c r="N1214" s="227"/>
      <c r="O1214" s="215"/>
      <c r="P1214" s="379"/>
      <c r="Q1214" s="379"/>
      <c r="R1214" s="379"/>
      <c r="S1214" s="379"/>
      <c r="T1214" s="379"/>
      <c r="U1214" s="379"/>
      <c r="V1214" s="379"/>
      <c r="W1214" s="379"/>
      <c r="X1214" s="379"/>
      <c r="Y1214" s="379"/>
      <c r="Z1214" s="330"/>
      <c r="AA1214" s="330"/>
      <c r="AB1214" s="330"/>
      <c r="AC1214" s="331"/>
    </row>
    <row r="1215" spans="1:29" ht="17.25" customHeight="1">
      <c r="A1215" s="333"/>
      <c r="B1215" s="323"/>
      <c r="C1215" s="323"/>
      <c r="D1215" s="323"/>
      <c r="E1215" s="339"/>
      <c r="F1215" s="389"/>
      <c r="G1215" s="396"/>
      <c r="H1215" s="333"/>
      <c r="I1215" s="329"/>
      <c r="J1215" s="324"/>
      <c r="K1215" s="215"/>
      <c r="L1215" s="215"/>
      <c r="M1215" s="227"/>
      <c r="N1215" s="227"/>
      <c r="O1215" s="215"/>
      <c r="P1215" s="379"/>
      <c r="Q1215" s="379"/>
      <c r="R1215" s="379"/>
      <c r="S1215" s="379"/>
      <c r="T1215" s="379"/>
      <c r="U1215" s="379"/>
      <c r="V1215" s="379"/>
      <c r="W1215" s="379"/>
      <c r="X1215" s="379"/>
      <c r="Y1215" s="379"/>
      <c r="Z1215" s="330"/>
      <c r="AA1215" s="330"/>
      <c r="AB1215" s="330"/>
      <c r="AC1215" s="331"/>
    </row>
    <row r="1216" spans="1:29" ht="17.25" customHeight="1">
      <c r="A1216" s="333">
        <v>33100000</v>
      </c>
      <c r="B1216" s="321" t="s">
        <v>1205</v>
      </c>
      <c r="C1216" s="321" t="s">
        <v>448</v>
      </c>
      <c r="D1216" s="321" t="s">
        <v>1206</v>
      </c>
      <c r="E1216" s="337" t="s">
        <v>1360</v>
      </c>
      <c r="F1216" s="389" t="s">
        <v>1359</v>
      </c>
      <c r="G1216" s="396">
        <v>14502</v>
      </c>
      <c r="H1216" s="333" t="s">
        <v>1358</v>
      </c>
      <c r="I1216" s="329" t="s">
        <v>493</v>
      </c>
      <c r="J1216" s="324" t="s">
        <v>281</v>
      </c>
      <c r="K1216" s="215"/>
      <c r="L1216" s="216"/>
      <c r="M1216" s="217"/>
      <c r="N1216" s="227"/>
      <c r="O1216" s="215"/>
      <c r="P1216" s="379">
        <f>SUM(M1216:M1217)</f>
        <v>0</v>
      </c>
      <c r="Q1216" s="379">
        <f>SUM(N1216:N1217)</f>
        <v>0</v>
      </c>
      <c r="R1216" s="379">
        <f>SUM(M1218:M1219)</f>
        <v>570</v>
      </c>
      <c r="S1216" s="379">
        <f>SUM(N1218:N1219)</f>
        <v>570</v>
      </c>
      <c r="T1216" s="379">
        <f>SUM(M1220:M1221)</f>
        <v>3065</v>
      </c>
      <c r="U1216" s="379">
        <f>SUM(N1220:N1221)</f>
        <v>3065</v>
      </c>
      <c r="V1216" s="379">
        <f>SUM(M1222:M1223)</f>
        <v>0</v>
      </c>
      <c r="W1216" s="379">
        <f>SUM(N1222:N1223)</f>
        <v>0</v>
      </c>
      <c r="X1216" s="379">
        <f>P1216+R1216+T1216+V1216</f>
        <v>3635</v>
      </c>
      <c r="Y1216" s="379">
        <f>Q1216+S1216+U1216+W1216</f>
        <v>3635</v>
      </c>
      <c r="Z1216" s="330">
        <f>G1216-X1216</f>
        <v>10867</v>
      </c>
      <c r="AA1216" s="330">
        <f>G1216-Y1216</f>
        <v>10867</v>
      </c>
      <c r="AB1216" s="330">
        <f>X1216*100/G1216</f>
        <v>25.065508205764722</v>
      </c>
      <c r="AC1216" s="331"/>
    </row>
    <row r="1217" spans="1:29" ht="17.25" customHeight="1">
      <c r="A1217" s="333"/>
      <c r="B1217" s="322"/>
      <c r="C1217" s="322"/>
      <c r="D1217" s="322"/>
      <c r="E1217" s="338"/>
      <c r="F1217" s="389"/>
      <c r="G1217" s="396"/>
      <c r="H1217" s="333"/>
      <c r="I1217" s="329"/>
      <c r="J1217" s="324"/>
      <c r="K1217" s="215"/>
      <c r="L1217" s="216"/>
      <c r="M1217" s="217"/>
      <c r="N1217" s="217"/>
      <c r="O1217" s="216"/>
      <c r="P1217" s="379"/>
      <c r="Q1217" s="379"/>
      <c r="R1217" s="379"/>
      <c r="S1217" s="379"/>
      <c r="T1217" s="379"/>
      <c r="U1217" s="379"/>
      <c r="V1217" s="379"/>
      <c r="W1217" s="379"/>
      <c r="X1217" s="379"/>
      <c r="Y1217" s="379"/>
      <c r="Z1217" s="330"/>
      <c r="AA1217" s="330"/>
      <c r="AB1217" s="330"/>
      <c r="AC1217" s="331"/>
    </row>
    <row r="1218" spans="1:29" ht="17.25" customHeight="1">
      <c r="A1218" s="333"/>
      <c r="B1218" s="322"/>
      <c r="C1218" s="322"/>
      <c r="D1218" s="322"/>
      <c r="E1218" s="338"/>
      <c r="F1218" s="389"/>
      <c r="G1218" s="396"/>
      <c r="H1218" s="333"/>
      <c r="I1218" s="329"/>
      <c r="J1218" s="324" t="s">
        <v>369</v>
      </c>
      <c r="K1218" s="215" t="s">
        <v>1440</v>
      </c>
      <c r="L1218" s="216" t="s">
        <v>1362</v>
      </c>
      <c r="M1218" s="217">
        <v>570</v>
      </c>
      <c r="N1218" s="217">
        <v>570</v>
      </c>
      <c r="O1218" s="215" t="s">
        <v>1428</v>
      </c>
      <c r="P1218" s="379"/>
      <c r="Q1218" s="379"/>
      <c r="R1218" s="379"/>
      <c r="S1218" s="379"/>
      <c r="T1218" s="379"/>
      <c r="U1218" s="379"/>
      <c r="V1218" s="379"/>
      <c r="W1218" s="379"/>
      <c r="X1218" s="379"/>
      <c r="Y1218" s="379"/>
      <c r="Z1218" s="330"/>
      <c r="AA1218" s="330"/>
      <c r="AB1218" s="330"/>
      <c r="AC1218" s="331"/>
    </row>
    <row r="1219" spans="1:29" ht="17.25" customHeight="1">
      <c r="A1219" s="333"/>
      <c r="B1219" s="322"/>
      <c r="C1219" s="322"/>
      <c r="D1219" s="322"/>
      <c r="E1219" s="338"/>
      <c r="F1219" s="389"/>
      <c r="G1219" s="396"/>
      <c r="H1219" s="333"/>
      <c r="I1219" s="329"/>
      <c r="J1219" s="324"/>
      <c r="K1219" s="215"/>
      <c r="L1219" s="216"/>
      <c r="M1219" s="217"/>
      <c r="N1219" s="217"/>
      <c r="O1219" s="215"/>
      <c r="P1219" s="379"/>
      <c r="Q1219" s="379"/>
      <c r="R1219" s="379"/>
      <c r="S1219" s="379"/>
      <c r="T1219" s="379"/>
      <c r="U1219" s="379"/>
      <c r="V1219" s="379"/>
      <c r="W1219" s="379"/>
      <c r="X1219" s="379"/>
      <c r="Y1219" s="379"/>
      <c r="Z1219" s="330"/>
      <c r="AA1219" s="330"/>
      <c r="AB1219" s="330"/>
      <c r="AC1219" s="331"/>
    </row>
    <row r="1220" spans="1:29" ht="17.25" customHeight="1">
      <c r="A1220" s="333"/>
      <c r="B1220" s="322"/>
      <c r="C1220" s="322"/>
      <c r="D1220" s="322"/>
      <c r="E1220" s="338"/>
      <c r="F1220" s="389"/>
      <c r="G1220" s="396"/>
      <c r="H1220" s="333"/>
      <c r="I1220" s="329"/>
      <c r="J1220" s="324" t="s">
        <v>289</v>
      </c>
      <c r="K1220" s="215" t="s">
        <v>1883</v>
      </c>
      <c r="L1220" s="216" t="s">
        <v>1881</v>
      </c>
      <c r="M1220" s="217">
        <v>925</v>
      </c>
      <c r="N1220" s="227">
        <v>925</v>
      </c>
      <c r="O1220" s="215" t="s">
        <v>1869</v>
      </c>
      <c r="P1220" s="379"/>
      <c r="Q1220" s="379"/>
      <c r="R1220" s="379"/>
      <c r="S1220" s="379"/>
      <c r="T1220" s="379"/>
      <c r="U1220" s="379"/>
      <c r="V1220" s="379"/>
      <c r="W1220" s="379"/>
      <c r="X1220" s="379"/>
      <c r="Y1220" s="379"/>
      <c r="Z1220" s="330"/>
      <c r="AA1220" s="330"/>
      <c r="AB1220" s="330"/>
      <c r="AC1220" s="331"/>
    </row>
    <row r="1221" spans="1:29" ht="17.25" customHeight="1">
      <c r="A1221" s="333"/>
      <c r="B1221" s="322"/>
      <c r="C1221" s="322"/>
      <c r="D1221" s="322"/>
      <c r="E1221" s="338"/>
      <c r="F1221" s="389"/>
      <c r="G1221" s="396"/>
      <c r="H1221" s="333"/>
      <c r="I1221" s="329"/>
      <c r="J1221" s="324"/>
      <c r="K1221" s="215" t="s">
        <v>2049</v>
      </c>
      <c r="L1221" s="216" t="s">
        <v>1996</v>
      </c>
      <c r="M1221" s="217">
        <v>2140</v>
      </c>
      <c r="N1221" s="217">
        <v>2140</v>
      </c>
      <c r="O1221" s="215" t="s">
        <v>2034</v>
      </c>
      <c r="P1221" s="379"/>
      <c r="Q1221" s="379"/>
      <c r="R1221" s="379"/>
      <c r="S1221" s="379"/>
      <c r="T1221" s="379"/>
      <c r="U1221" s="379"/>
      <c r="V1221" s="379"/>
      <c r="W1221" s="379"/>
      <c r="X1221" s="379"/>
      <c r="Y1221" s="379"/>
      <c r="Z1221" s="330"/>
      <c r="AA1221" s="330"/>
      <c r="AB1221" s="330"/>
      <c r="AC1221" s="331"/>
    </row>
    <row r="1222" spans="1:29" ht="17.25" customHeight="1">
      <c r="A1222" s="333"/>
      <c r="B1222" s="322"/>
      <c r="C1222" s="322"/>
      <c r="D1222" s="322"/>
      <c r="E1222" s="338"/>
      <c r="F1222" s="389"/>
      <c r="G1222" s="396"/>
      <c r="H1222" s="333"/>
      <c r="I1222" s="329"/>
      <c r="J1222" s="324" t="s">
        <v>370</v>
      </c>
      <c r="K1222" s="215"/>
      <c r="L1222" s="216"/>
      <c r="M1222" s="217"/>
      <c r="N1222" s="227"/>
      <c r="O1222" s="215"/>
      <c r="P1222" s="379"/>
      <c r="Q1222" s="379"/>
      <c r="R1222" s="379"/>
      <c r="S1222" s="379"/>
      <c r="T1222" s="379"/>
      <c r="U1222" s="379"/>
      <c r="V1222" s="379"/>
      <c r="W1222" s="379"/>
      <c r="X1222" s="379"/>
      <c r="Y1222" s="379"/>
      <c r="Z1222" s="330"/>
      <c r="AA1222" s="330"/>
      <c r="AB1222" s="330"/>
      <c r="AC1222" s="331"/>
    </row>
    <row r="1223" spans="1:29" ht="17.25" customHeight="1">
      <c r="A1223" s="333"/>
      <c r="B1223" s="323"/>
      <c r="C1223" s="323"/>
      <c r="D1223" s="323"/>
      <c r="E1223" s="339"/>
      <c r="F1223" s="389"/>
      <c r="G1223" s="396"/>
      <c r="H1223" s="333"/>
      <c r="I1223" s="329"/>
      <c r="J1223" s="324"/>
      <c r="K1223" s="215"/>
      <c r="L1223" s="215"/>
      <c r="M1223" s="227"/>
      <c r="N1223" s="227"/>
      <c r="O1223" s="215"/>
      <c r="P1223" s="379"/>
      <c r="Q1223" s="379"/>
      <c r="R1223" s="379"/>
      <c r="S1223" s="379"/>
      <c r="T1223" s="379"/>
      <c r="U1223" s="379"/>
      <c r="V1223" s="379"/>
      <c r="W1223" s="379"/>
      <c r="X1223" s="379"/>
      <c r="Y1223" s="379"/>
      <c r="Z1223" s="330"/>
      <c r="AA1223" s="330"/>
      <c r="AB1223" s="330"/>
      <c r="AC1223" s="331"/>
    </row>
    <row r="1224" spans="1:29" ht="17.25" customHeight="1">
      <c r="A1224" s="333">
        <v>33100000</v>
      </c>
      <c r="B1224" s="321" t="s">
        <v>1208</v>
      </c>
      <c r="C1224" s="321" t="s">
        <v>448</v>
      </c>
      <c r="D1224" s="321" t="s">
        <v>1209</v>
      </c>
      <c r="E1224" s="337" t="s">
        <v>1543</v>
      </c>
      <c r="F1224" s="389" t="s">
        <v>1465</v>
      </c>
      <c r="G1224" s="396">
        <v>37838</v>
      </c>
      <c r="H1224" s="333" t="s">
        <v>1544</v>
      </c>
      <c r="I1224" s="329" t="s">
        <v>493</v>
      </c>
      <c r="J1224" s="324" t="s">
        <v>281</v>
      </c>
      <c r="K1224" s="215"/>
      <c r="L1224" s="216"/>
      <c r="M1224" s="217"/>
      <c r="N1224" s="227"/>
      <c r="O1224" s="215"/>
      <c r="P1224" s="379">
        <f>SUM(M1224:M1225)</f>
        <v>0</v>
      </c>
      <c r="Q1224" s="379">
        <f>SUM(N1224:N1225)</f>
        <v>0</v>
      </c>
      <c r="R1224" s="379">
        <f>SUM(M1226:M1227)</f>
        <v>5744.06</v>
      </c>
      <c r="S1224" s="379">
        <f>SUM(N1226:N1227)</f>
        <v>5744.06</v>
      </c>
      <c r="T1224" s="379">
        <f>SUM(M1228:M1229)</f>
        <v>7909.31</v>
      </c>
      <c r="U1224" s="379">
        <f>SUM(N1228:N1229)</f>
        <v>7909.31</v>
      </c>
      <c r="V1224" s="379">
        <f>SUM(M1230:M1231)</f>
        <v>0</v>
      </c>
      <c r="W1224" s="379">
        <f>SUM(N1230:N1231)</f>
        <v>0</v>
      </c>
      <c r="X1224" s="379">
        <f>P1224+R1224+T1224+V1224</f>
        <v>13653.37</v>
      </c>
      <c r="Y1224" s="379">
        <f>Q1224+S1224+U1224+W1224</f>
        <v>13653.37</v>
      </c>
      <c r="Z1224" s="330">
        <f>G1224-X1224</f>
        <v>24184.629999999997</v>
      </c>
      <c r="AA1224" s="330">
        <f>G1224-Y1224</f>
        <v>24184.629999999997</v>
      </c>
      <c r="AB1224" s="330">
        <f>X1224*100/G1224</f>
        <v>36.083751783920924</v>
      </c>
      <c r="AC1224" s="331"/>
    </row>
    <row r="1225" spans="1:29" ht="17.25" customHeight="1">
      <c r="A1225" s="333"/>
      <c r="B1225" s="322"/>
      <c r="C1225" s="322"/>
      <c r="D1225" s="322"/>
      <c r="E1225" s="338"/>
      <c r="F1225" s="389"/>
      <c r="G1225" s="396"/>
      <c r="H1225" s="333"/>
      <c r="I1225" s="329"/>
      <c r="J1225" s="324"/>
      <c r="K1225" s="215"/>
      <c r="L1225" s="216"/>
      <c r="M1225" s="217"/>
      <c r="N1225" s="217"/>
      <c r="O1225" s="216"/>
      <c r="P1225" s="379"/>
      <c r="Q1225" s="379"/>
      <c r="R1225" s="379"/>
      <c r="S1225" s="379"/>
      <c r="T1225" s="379"/>
      <c r="U1225" s="379"/>
      <c r="V1225" s="379"/>
      <c r="W1225" s="379"/>
      <c r="X1225" s="379"/>
      <c r="Y1225" s="379"/>
      <c r="Z1225" s="330"/>
      <c r="AA1225" s="330"/>
      <c r="AB1225" s="330"/>
      <c r="AC1225" s="331"/>
    </row>
    <row r="1226" spans="1:29" ht="17.25" customHeight="1">
      <c r="A1226" s="333"/>
      <c r="B1226" s="322"/>
      <c r="C1226" s="322"/>
      <c r="D1226" s="322"/>
      <c r="E1226" s="338"/>
      <c r="F1226" s="389"/>
      <c r="G1226" s="396"/>
      <c r="H1226" s="333"/>
      <c r="I1226" s="329"/>
      <c r="J1226" s="324" t="s">
        <v>369</v>
      </c>
      <c r="K1226" s="215" t="s">
        <v>1545</v>
      </c>
      <c r="L1226" s="216" t="s">
        <v>1469</v>
      </c>
      <c r="M1226" s="217">
        <v>5744.06</v>
      </c>
      <c r="N1226" s="217">
        <v>5744.06</v>
      </c>
      <c r="O1226" s="215" t="s">
        <v>1542</v>
      </c>
      <c r="P1226" s="379"/>
      <c r="Q1226" s="379"/>
      <c r="R1226" s="379"/>
      <c r="S1226" s="379"/>
      <c r="T1226" s="379"/>
      <c r="U1226" s="379"/>
      <c r="V1226" s="379"/>
      <c r="W1226" s="379"/>
      <c r="X1226" s="379"/>
      <c r="Y1226" s="379"/>
      <c r="Z1226" s="330"/>
      <c r="AA1226" s="330"/>
      <c r="AB1226" s="330"/>
      <c r="AC1226" s="331"/>
    </row>
    <row r="1227" spans="1:29" ht="17.25" customHeight="1">
      <c r="A1227" s="333"/>
      <c r="B1227" s="322"/>
      <c r="C1227" s="322"/>
      <c r="D1227" s="322"/>
      <c r="E1227" s="338"/>
      <c r="F1227" s="389"/>
      <c r="G1227" s="396"/>
      <c r="H1227" s="333"/>
      <c r="I1227" s="329"/>
      <c r="J1227" s="324"/>
      <c r="K1227" s="215"/>
      <c r="L1227" s="216"/>
      <c r="M1227" s="217"/>
      <c r="N1227" s="217"/>
      <c r="O1227" s="215"/>
      <c r="P1227" s="379"/>
      <c r="Q1227" s="379"/>
      <c r="R1227" s="379"/>
      <c r="S1227" s="379"/>
      <c r="T1227" s="379"/>
      <c r="U1227" s="379"/>
      <c r="V1227" s="379"/>
      <c r="W1227" s="379"/>
      <c r="X1227" s="379"/>
      <c r="Y1227" s="379"/>
      <c r="Z1227" s="330"/>
      <c r="AA1227" s="330"/>
      <c r="AB1227" s="330"/>
      <c r="AC1227" s="331"/>
    </row>
    <row r="1228" spans="1:29" ht="17.25" customHeight="1">
      <c r="A1228" s="333"/>
      <c r="B1228" s="322"/>
      <c r="C1228" s="322"/>
      <c r="D1228" s="322"/>
      <c r="E1228" s="338"/>
      <c r="F1228" s="389"/>
      <c r="G1228" s="396"/>
      <c r="H1228" s="333"/>
      <c r="I1228" s="329"/>
      <c r="J1228" s="324" t="s">
        <v>289</v>
      </c>
      <c r="K1228" s="215" t="s">
        <v>1898</v>
      </c>
      <c r="L1228" s="216" t="s">
        <v>1899</v>
      </c>
      <c r="M1228" s="217">
        <v>7909.31</v>
      </c>
      <c r="N1228" s="227">
        <v>7909.31</v>
      </c>
      <c r="O1228" s="215" t="s">
        <v>1900</v>
      </c>
      <c r="P1228" s="379"/>
      <c r="Q1228" s="379"/>
      <c r="R1228" s="379"/>
      <c r="S1228" s="379"/>
      <c r="T1228" s="379"/>
      <c r="U1228" s="379"/>
      <c r="V1228" s="379"/>
      <c r="W1228" s="379"/>
      <c r="X1228" s="379"/>
      <c r="Y1228" s="379"/>
      <c r="Z1228" s="330"/>
      <c r="AA1228" s="330"/>
      <c r="AB1228" s="330"/>
      <c r="AC1228" s="331"/>
    </row>
    <row r="1229" spans="1:29" ht="17.25" customHeight="1">
      <c r="A1229" s="333"/>
      <c r="B1229" s="322"/>
      <c r="C1229" s="322"/>
      <c r="D1229" s="322"/>
      <c r="E1229" s="338"/>
      <c r="F1229" s="389"/>
      <c r="G1229" s="396"/>
      <c r="H1229" s="333"/>
      <c r="I1229" s="329"/>
      <c r="J1229" s="324"/>
      <c r="K1229" s="215"/>
      <c r="L1229" s="216"/>
      <c r="M1229" s="217"/>
      <c r="N1229" s="217"/>
      <c r="O1229" s="215"/>
      <c r="P1229" s="379"/>
      <c r="Q1229" s="379"/>
      <c r="R1229" s="379"/>
      <c r="S1229" s="379"/>
      <c r="T1229" s="379"/>
      <c r="U1229" s="379"/>
      <c r="V1229" s="379"/>
      <c r="W1229" s="379"/>
      <c r="X1229" s="379"/>
      <c r="Y1229" s="379"/>
      <c r="Z1229" s="330"/>
      <c r="AA1229" s="330"/>
      <c r="AB1229" s="330"/>
      <c r="AC1229" s="331"/>
    </row>
    <row r="1230" spans="1:29" ht="17.25" customHeight="1">
      <c r="A1230" s="333"/>
      <c r="B1230" s="322"/>
      <c r="C1230" s="322"/>
      <c r="D1230" s="322"/>
      <c r="E1230" s="338"/>
      <c r="F1230" s="389"/>
      <c r="G1230" s="396"/>
      <c r="H1230" s="333"/>
      <c r="I1230" s="329"/>
      <c r="J1230" s="324" t="s">
        <v>370</v>
      </c>
      <c r="K1230" s="215"/>
      <c r="L1230" s="216"/>
      <c r="M1230" s="217"/>
      <c r="N1230" s="227"/>
      <c r="O1230" s="215"/>
      <c r="P1230" s="379"/>
      <c r="Q1230" s="379"/>
      <c r="R1230" s="379"/>
      <c r="S1230" s="379"/>
      <c r="T1230" s="379"/>
      <c r="U1230" s="379"/>
      <c r="V1230" s="379"/>
      <c r="W1230" s="379"/>
      <c r="X1230" s="379"/>
      <c r="Y1230" s="379"/>
      <c r="Z1230" s="330"/>
      <c r="AA1230" s="330"/>
      <c r="AB1230" s="330"/>
      <c r="AC1230" s="331"/>
    </row>
    <row r="1231" spans="1:29" ht="17.25" customHeight="1">
      <c r="A1231" s="333"/>
      <c r="B1231" s="323"/>
      <c r="C1231" s="323"/>
      <c r="D1231" s="323"/>
      <c r="E1231" s="339"/>
      <c r="F1231" s="389"/>
      <c r="G1231" s="396"/>
      <c r="H1231" s="333"/>
      <c r="I1231" s="329"/>
      <c r="J1231" s="324"/>
      <c r="K1231" s="215"/>
      <c r="L1231" s="215"/>
      <c r="M1231" s="227"/>
      <c r="N1231" s="227"/>
      <c r="O1231" s="215"/>
      <c r="P1231" s="379"/>
      <c r="Q1231" s="379"/>
      <c r="R1231" s="379"/>
      <c r="S1231" s="379"/>
      <c r="T1231" s="379"/>
      <c r="U1231" s="379"/>
      <c r="V1231" s="379"/>
      <c r="W1231" s="379"/>
      <c r="X1231" s="379"/>
      <c r="Y1231" s="379"/>
      <c r="Z1231" s="330"/>
      <c r="AA1231" s="330"/>
      <c r="AB1231" s="330"/>
      <c r="AC1231" s="331"/>
    </row>
    <row r="1232" spans="1:29" ht="17.25" customHeight="1">
      <c r="A1232" s="333">
        <v>33100000</v>
      </c>
      <c r="B1232" s="321" t="s">
        <v>1327</v>
      </c>
      <c r="C1232" s="321" t="s">
        <v>448</v>
      </c>
      <c r="D1232" s="321" t="s">
        <v>1328</v>
      </c>
      <c r="E1232" s="337" t="s">
        <v>1364</v>
      </c>
      <c r="F1232" s="389" t="s">
        <v>1365</v>
      </c>
      <c r="G1232" s="396">
        <v>5425</v>
      </c>
      <c r="H1232" s="333" t="s">
        <v>1366</v>
      </c>
      <c r="I1232" s="329" t="s">
        <v>493</v>
      </c>
      <c r="J1232" s="324" t="s">
        <v>281</v>
      </c>
      <c r="K1232" s="215"/>
      <c r="L1232" s="216"/>
      <c r="M1232" s="217"/>
      <c r="N1232" s="227"/>
      <c r="O1232" s="215"/>
      <c r="P1232" s="379">
        <f>SUM(M1232:M1233)</f>
        <v>0</v>
      </c>
      <c r="Q1232" s="379">
        <f>SUM(N1232:N1233)</f>
        <v>0</v>
      </c>
      <c r="R1232" s="379">
        <f>SUM(M1234:M1235)</f>
        <v>1370</v>
      </c>
      <c r="S1232" s="379">
        <f>SUM(N1234:N1235)</f>
        <v>1370</v>
      </c>
      <c r="T1232" s="379">
        <f>SUM(M1236:M1237)</f>
        <v>0</v>
      </c>
      <c r="U1232" s="379">
        <f>SUM(N1236:N1237)</f>
        <v>0</v>
      </c>
      <c r="V1232" s="379">
        <f>SUM(M1238:M1239)</f>
        <v>0</v>
      </c>
      <c r="W1232" s="379">
        <f>SUM(N1238:N1239)</f>
        <v>0</v>
      </c>
      <c r="X1232" s="379">
        <f>P1232+R1232+T1232+V1232</f>
        <v>1370</v>
      </c>
      <c r="Y1232" s="379">
        <f>Q1232+S1232+U1232+W1232</f>
        <v>1370</v>
      </c>
      <c r="Z1232" s="330">
        <f>G1232-X1232</f>
        <v>4055</v>
      </c>
      <c r="AA1232" s="330">
        <f>G1232-Y1232</f>
        <v>4055</v>
      </c>
      <c r="AB1232" s="330">
        <f>X1232*100/G1232</f>
        <v>25.253456221198157</v>
      </c>
      <c r="AC1232" s="331"/>
    </row>
    <row r="1233" spans="1:29" ht="17.25" customHeight="1">
      <c r="A1233" s="333"/>
      <c r="B1233" s="322"/>
      <c r="C1233" s="322"/>
      <c r="D1233" s="322"/>
      <c r="E1233" s="338"/>
      <c r="F1233" s="389"/>
      <c r="G1233" s="396"/>
      <c r="H1233" s="333"/>
      <c r="I1233" s="329"/>
      <c r="J1233" s="324"/>
      <c r="K1233" s="215"/>
      <c r="L1233" s="216"/>
      <c r="M1233" s="217"/>
      <c r="N1233" s="217"/>
      <c r="O1233" s="216"/>
      <c r="P1233" s="379"/>
      <c r="Q1233" s="379"/>
      <c r="R1233" s="379"/>
      <c r="S1233" s="379"/>
      <c r="T1233" s="379"/>
      <c r="U1233" s="379"/>
      <c r="V1233" s="379"/>
      <c r="W1233" s="379"/>
      <c r="X1233" s="379"/>
      <c r="Y1233" s="379"/>
      <c r="Z1233" s="330"/>
      <c r="AA1233" s="330"/>
      <c r="AB1233" s="330"/>
      <c r="AC1233" s="331"/>
    </row>
    <row r="1234" spans="1:29" ht="17.25" customHeight="1">
      <c r="A1234" s="333"/>
      <c r="B1234" s="322"/>
      <c r="C1234" s="322"/>
      <c r="D1234" s="322"/>
      <c r="E1234" s="338"/>
      <c r="F1234" s="389"/>
      <c r="G1234" s="396"/>
      <c r="H1234" s="333"/>
      <c r="I1234" s="329"/>
      <c r="J1234" s="324" t="s">
        <v>369</v>
      </c>
      <c r="K1234" s="215" t="s">
        <v>1427</v>
      </c>
      <c r="L1234" s="216" t="s">
        <v>1428</v>
      </c>
      <c r="M1234" s="217">
        <v>1370</v>
      </c>
      <c r="N1234" s="217">
        <v>1370</v>
      </c>
      <c r="O1234" s="215" t="s">
        <v>1425</v>
      </c>
      <c r="P1234" s="379"/>
      <c r="Q1234" s="379"/>
      <c r="R1234" s="379"/>
      <c r="S1234" s="379"/>
      <c r="T1234" s="379"/>
      <c r="U1234" s="379"/>
      <c r="V1234" s="379"/>
      <c r="W1234" s="379"/>
      <c r="X1234" s="379"/>
      <c r="Y1234" s="379"/>
      <c r="Z1234" s="330"/>
      <c r="AA1234" s="330"/>
      <c r="AB1234" s="330"/>
      <c r="AC1234" s="331"/>
    </row>
    <row r="1235" spans="1:29" ht="17.25" customHeight="1">
      <c r="A1235" s="333"/>
      <c r="B1235" s="322"/>
      <c r="C1235" s="322"/>
      <c r="D1235" s="322"/>
      <c r="E1235" s="338"/>
      <c r="F1235" s="389"/>
      <c r="G1235" s="396"/>
      <c r="H1235" s="333"/>
      <c r="I1235" s="329"/>
      <c r="J1235" s="324"/>
      <c r="K1235" s="215"/>
      <c r="L1235" s="216"/>
      <c r="M1235" s="217"/>
      <c r="N1235" s="217"/>
      <c r="O1235" s="215"/>
      <c r="P1235" s="379"/>
      <c r="Q1235" s="379"/>
      <c r="R1235" s="379"/>
      <c r="S1235" s="379"/>
      <c r="T1235" s="379"/>
      <c r="U1235" s="379"/>
      <c r="V1235" s="379"/>
      <c r="W1235" s="379"/>
      <c r="X1235" s="379"/>
      <c r="Y1235" s="379"/>
      <c r="Z1235" s="330"/>
      <c r="AA1235" s="330"/>
      <c r="AB1235" s="330"/>
      <c r="AC1235" s="331"/>
    </row>
    <row r="1236" spans="1:29" ht="17.25" customHeight="1">
      <c r="A1236" s="333"/>
      <c r="B1236" s="322"/>
      <c r="C1236" s="322"/>
      <c r="D1236" s="322"/>
      <c r="E1236" s="338"/>
      <c r="F1236" s="389"/>
      <c r="G1236" s="396"/>
      <c r="H1236" s="333"/>
      <c r="I1236" s="329"/>
      <c r="J1236" s="324" t="s">
        <v>289</v>
      </c>
      <c r="K1236" s="215"/>
      <c r="L1236" s="216"/>
      <c r="M1236" s="217"/>
      <c r="N1236" s="227"/>
      <c r="O1236" s="215"/>
      <c r="P1236" s="379"/>
      <c r="Q1236" s="379"/>
      <c r="R1236" s="379"/>
      <c r="S1236" s="379"/>
      <c r="T1236" s="379"/>
      <c r="U1236" s="379"/>
      <c r="V1236" s="379"/>
      <c r="W1236" s="379"/>
      <c r="X1236" s="379"/>
      <c r="Y1236" s="379"/>
      <c r="Z1236" s="330"/>
      <c r="AA1236" s="330"/>
      <c r="AB1236" s="330"/>
      <c r="AC1236" s="331"/>
    </row>
    <row r="1237" spans="1:29" ht="17.25" customHeight="1">
      <c r="A1237" s="333"/>
      <c r="B1237" s="322"/>
      <c r="C1237" s="322"/>
      <c r="D1237" s="322"/>
      <c r="E1237" s="338"/>
      <c r="F1237" s="389"/>
      <c r="G1237" s="396"/>
      <c r="H1237" s="333"/>
      <c r="I1237" s="329"/>
      <c r="J1237" s="324"/>
      <c r="K1237" s="215"/>
      <c r="L1237" s="216"/>
      <c r="M1237" s="217"/>
      <c r="N1237" s="217"/>
      <c r="O1237" s="215"/>
      <c r="P1237" s="379"/>
      <c r="Q1237" s="379"/>
      <c r="R1237" s="379"/>
      <c r="S1237" s="379"/>
      <c r="T1237" s="379"/>
      <c r="U1237" s="379"/>
      <c r="V1237" s="379"/>
      <c r="W1237" s="379"/>
      <c r="X1237" s="379"/>
      <c r="Y1237" s="379"/>
      <c r="Z1237" s="330"/>
      <c r="AA1237" s="330"/>
      <c r="AB1237" s="330"/>
      <c r="AC1237" s="331"/>
    </row>
    <row r="1238" spans="1:29" ht="17.25" customHeight="1">
      <c r="A1238" s="333"/>
      <c r="B1238" s="322"/>
      <c r="C1238" s="322"/>
      <c r="D1238" s="322"/>
      <c r="E1238" s="338"/>
      <c r="F1238" s="389"/>
      <c r="G1238" s="396"/>
      <c r="H1238" s="333"/>
      <c r="I1238" s="329"/>
      <c r="J1238" s="324" t="s">
        <v>370</v>
      </c>
      <c r="K1238" s="215"/>
      <c r="L1238" s="216"/>
      <c r="M1238" s="217"/>
      <c r="N1238" s="227"/>
      <c r="O1238" s="215"/>
      <c r="P1238" s="379"/>
      <c r="Q1238" s="379"/>
      <c r="R1238" s="379"/>
      <c r="S1238" s="379"/>
      <c r="T1238" s="379"/>
      <c r="U1238" s="379"/>
      <c r="V1238" s="379"/>
      <c r="W1238" s="379"/>
      <c r="X1238" s="379"/>
      <c r="Y1238" s="379"/>
      <c r="Z1238" s="330"/>
      <c r="AA1238" s="330"/>
      <c r="AB1238" s="330"/>
      <c r="AC1238" s="331"/>
    </row>
    <row r="1239" spans="1:29" ht="17.25" customHeight="1">
      <c r="A1239" s="333"/>
      <c r="B1239" s="323"/>
      <c r="C1239" s="323"/>
      <c r="D1239" s="323"/>
      <c r="E1239" s="339"/>
      <c r="F1239" s="389"/>
      <c r="G1239" s="396"/>
      <c r="H1239" s="333"/>
      <c r="I1239" s="329"/>
      <c r="J1239" s="324"/>
      <c r="K1239" s="215"/>
      <c r="L1239" s="215"/>
      <c r="M1239" s="227"/>
      <c r="N1239" s="227"/>
      <c r="O1239" s="215"/>
      <c r="P1239" s="379"/>
      <c r="Q1239" s="379"/>
      <c r="R1239" s="379"/>
      <c r="S1239" s="379"/>
      <c r="T1239" s="379"/>
      <c r="U1239" s="379"/>
      <c r="V1239" s="379"/>
      <c r="W1239" s="379"/>
      <c r="X1239" s="379"/>
      <c r="Y1239" s="379"/>
      <c r="Z1239" s="330"/>
      <c r="AA1239" s="330"/>
      <c r="AB1239" s="330"/>
      <c r="AC1239" s="331"/>
    </row>
    <row r="1240" spans="1:29" ht="17.25" customHeight="1">
      <c r="A1240" s="333">
        <v>33100000</v>
      </c>
      <c r="B1240" s="321" t="s">
        <v>1329</v>
      </c>
      <c r="C1240" s="321" t="s">
        <v>448</v>
      </c>
      <c r="D1240" s="321" t="s">
        <v>954</v>
      </c>
      <c r="E1240" s="337" t="s">
        <v>1361</v>
      </c>
      <c r="F1240" s="389" t="s">
        <v>1362</v>
      </c>
      <c r="G1240" s="396">
        <v>4110</v>
      </c>
      <c r="H1240" s="333" t="s">
        <v>1363</v>
      </c>
      <c r="I1240" s="329" t="s">
        <v>493</v>
      </c>
      <c r="J1240" s="324" t="s">
        <v>281</v>
      </c>
      <c r="K1240" s="215"/>
      <c r="L1240" s="216"/>
      <c r="M1240" s="217"/>
      <c r="N1240" s="227"/>
      <c r="O1240" s="215"/>
      <c r="P1240" s="379">
        <f>SUM(M1240:M1241)</f>
        <v>0</v>
      </c>
      <c r="Q1240" s="379">
        <f>SUM(N1240:N1241)</f>
        <v>0</v>
      </c>
      <c r="R1240" s="379">
        <f>SUM(M1242:M1243)</f>
        <v>0</v>
      </c>
      <c r="S1240" s="379">
        <f>SUM(N1242:N1243)</f>
        <v>0</v>
      </c>
      <c r="T1240" s="379">
        <f>SUM(M1244:M1247)</f>
        <v>4110</v>
      </c>
      <c r="U1240" s="379">
        <f>SUM(N1244:N1247)</f>
        <v>4110</v>
      </c>
      <c r="V1240" s="379">
        <f>SUM(M1248:M1249)</f>
        <v>0</v>
      </c>
      <c r="W1240" s="379">
        <f>SUM(N1248:N1249)</f>
        <v>0</v>
      </c>
      <c r="X1240" s="379">
        <f>P1240+R1240+T1240+V1240</f>
        <v>4110</v>
      </c>
      <c r="Y1240" s="379">
        <f>Q1240+S1240+U1240+W1240</f>
        <v>4110</v>
      </c>
      <c r="Z1240" s="330">
        <f>G1240-X1240</f>
        <v>0</v>
      </c>
      <c r="AA1240" s="330">
        <f>G1240-Y1240</f>
        <v>0</v>
      </c>
      <c r="AB1240" s="330">
        <f>X1240*100/G1240</f>
        <v>100</v>
      </c>
      <c r="AC1240" s="331"/>
    </row>
    <row r="1241" spans="1:29" ht="17.25" customHeight="1">
      <c r="A1241" s="333"/>
      <c r="B1241" s="322"/>
      <c r="C1241" s="322"/>
      <c r="D1241" s="322"/>
      <c r="E1241" s="338"/>
      <c r="F1241" s="389"/>
      <c r="G1241" s="396"/>
      <c r="H1241" s="333"/>
      <c r="I1241" s="329"/>
      <c r="J1241" s="324"/>
      <c r="K1241" s="215"/>
      <c r="L1241" s="216"/>
      <c r="M1241" s="217"/>
      <c r="N1241" s="217"/>
      <c r="O1241" s="216"/>
      <c r="P1241" s="379"/>
      <c r="Q1241" s="379"/>
      <c r="R1241" s="379"/>
      <c r="S1241" s="379"/>
      <c r="T1241" s="379"/>
      <c r="U1241" s="379"/>
      <c r="V1241" s="379"/>
      <c r="W1241" s="379"/>
      <c r="X1241" s="379"/>
      <c r="Y1241" s="379"/>
      <c r="Z1241" s="330"/>
      <c r="AA1241" s="330"/>
      <c r="AB1241" s="330"/>
      <c r="AC1241" s="331"/>
    </row>
    <row r="1242" spans="1:29" ht="17.25" customHeight="1">
      <c r="A1242" s="333"/>
      <c r="B1242" s="322"/>
      <c r="C1242" s="322"/>
      <c r="D1242" s="322"/>
      <c r="E1242" s="338"/>
      <c r="F1242" s="389"/>
      <c r="G1242" s="396"/>
      <c r="H1242" s="333"/>
      <c r="I1242" s="329"/>
      <c r="J1242" s="324" t="s">
        <v>369</v>
      </c>
      <c r="K1242" s="215"/>
      <c r="L1242" s="216"/>
      <c r="M1242" s="217"/>
      <c r="N1242" s="217"/>
      <c r="O1242" s="215"/>
      <c r="P1242" s="379"/>
      <c r="Q1242" s="379"/>
      <c r="R1242" s="379"/>
      <c r="S1242" s="379"/>
      <c r="T1242" s="379"/>
      <c r="U1242" s="379"/>
      <c r="V1242" s="379"/>
      <c r="W1242" s="379"/>
      <c r="X1242" s="379"/>
      <c r="Y1242" s="379"/>
      <c r="Z1242" s="330"/>
      <c r="AA1242" s="330"/>
      <c r="AB1242" s="330"/>
      <c r="AC1242" s="331"/>
    </row>
    <row r="1243" spans="1:29" ht="17.25" customHeight="1">
      <c r="A1243" s="333"/>
      <c r="B1243" s="322"/>
      <c r="C1243" s="322"/>
      <c r="D1243" s="322"/>
      <c r="E1243" s="338"/>
      <c r="F1243" s="389"/>
      <c r="G1243" s="396"/>
      <c r="H1243" s="333"/>
      <c r="I1243" s="329"/>
      <c r="J1243" s="324"/>
      <c r="K1243" s="215"/>
      <c r="L1243" s="216"/>
      <c r="M1243" s="217"/>
      <c r="N1243" s="217"/>
      <c r="O1243" s="215"/>
      <c r="P1243" s="379"/>
      <c r="Q1243" s="379"/>
      <c r="R1243" s="379"/>
      <c r="S1243" s="379"/>
      <c r="T1243" s="379"/>
      <c r="U1243" s="379"/>
      <c r="V1243" s="379"/>
      <c r="W1243" s="379"/>
      <c r="X1243" s="379"/>
      <c r="Y1243" s="379"/>
      <c r="Z1243" s="330"/>
      <c r="AA1243" s="330"/>
      <c r="AB1243" s="330"/>
      <c r="AC1243" s="331"/>
    </row>
    <row r="1244" spans="1:29" ht="17.25" customHeight="1">
      <c r="A1244" s="333"/>
      <c r="B1244" s="322"/>
      <c r="C1244" s="322"/>
      <c r="D1244" s="322"/>
      <c r="E1244" s="338"/>
      <c r="F1244" s="389"/>
      <c r="G1244" s="396"/>
      <c r="H1244" s="333"/>
      <c r="I1244" s="329"/>
      <c r="J1244" s="324" t="s">
        <v>289</v>
      </c>
      <c r="K1244" s="215" t="s">
        <v>1653</v>
      </c>
      <c r="L1244" s="216" t="s">
        <v>1587</v>
      </c>
      <c r="M1244" s="217">
        <v>1096</v>
      </c>
      <c r="N1244" s="227">
        <v>1096</v>
      </c>
      <c r="O1244" s="215" t="s">
        <v>1609</v>
      </c>
      <c r="P1244" s="379"/>
      <c r="Q1244" s="379"/>
      <c r="R1244" s="379"/>
      <c r="S1244" s="379"/>
      <c r="T1244" s="379"/>
      <c r="U1244" s="379"/>
      <c r="V1244" s="379"/>
      <c r="W1244" s="379"/>
      <c r="X1244" s="379"/>
      <c r="Y1244" s="379"/>
      <c r="Z1244" s="330"/>
      <c r="AA1244" s="330"/>
      <c r="AB1244" s="330"/>
      <c r="AC1244" s="331"/>
    </row>
    <row r="1245" spans="1:29" ht="17.25" customHeight="1">
      <c r="A1245" s="333"/>
      <c r="B1245" s="322"/>
      <c r="C1245" s="322"/>
      <c r="D1245" s="322"/>
      <c r="E1245" s="338"/>
      <c r="F1245" s="389"/>
      <c r="G1245" s="396"/>
      <c r="H1245" s="333"/>
      <c r="I1245" s="329"/>
      <c r="J1245" s="324"/>
      <c r="K1245" s="215" t="s">
        <v>2075</v>
      </c>
      <c r="L1245" s="216" t="s">
        <v>2076</v>
      </c>
      <c r="M1245" s="217">
        <v>1370</v>
      </c>
      <c r="N1245" s="227">
        <v>1370</v>
      </c>
      <c r="O1245" s="215" t="s">
        <v>1781</v>
      </c>
      <c r="P1245" s="379"/>
      <c r="Q1245" s="379"/>
      <c r="R1245" s="379"/>
      <c r="S1245" s="379"/>
      <c r="T1245" s="379"/>
      <c r="U1245" s="379"/>
      <c r="V1245" s="379"/>
      <c r="W1245" s="379"/>
      <c r="X1245" s="379"/>
      <c r="Y1245" s="379"/>
      <c r="Z1245" s="330"/>
      <c r="AA1245" s="330"/>
      <c r="AB1245" s="330"/>
      <c r="AC1245" s="331"/>
    </row>
    <row r="1246" spans="1:29" ht="17.25" customHeight="1">
      <c r="A1246" s="333"/>
      <c r="B1246" s="322"/>
      <c r="C1246" s="322"/>
      <c r="D1246" s="322"/>
      <c r="E1246" s="338"/>
      <c r="F1246" s="389"/>
      <c r="G1246" s="396"/>
      <c r="H1246" s="333"/>
      <c r="I1246" s="329"/>
      <c r="J1246" s="324"/>
      <c r="K1246" s="215" t="s">
        <v>1973</v>
      </c>
      <c r="L1246" s="216" t="s">
        <v>1963</v>
      </c>
      <c r="M1246" s="217">
        <v>1370</v>
      </c>
      <c r="N1246" s="227">
        <v>1370</v>
      </c>
      <c r="O1246" s="215" t="s">
        <v>1963</v>
      </c>
      <c r="P1246" s="379"/>
      <c r="Q1246" s="379"/>
      <c r="R1246" s="379"/>
      <c r="S1246" s="379"/>
      <c r="T1246" s="379"/>
      <c r="U1246" s="379"/>
      <c r="V1246" s="379"/>
      <c r="W1246" s="379"/>
      <c r="X1246" s="379"/>
      <c r="Y1246" s="379"/>
      <c r="Z1246" s="330"/>
      <c r="AA1246" s="330"/>
      <c r="AB1246" s="330"/>
      <c r="AC1246" s="331"/>
    </row>
    <row r="1247" spans="1:29" ht="17.25" customHeight="1">
      <c r="A1247" s="333"/>
      <c r="B1247" s="322"/>
      <c r="C1247" s="322"/>
      <c r="D1247" s="322"/>
      <c r="E1247" s="338"/>
      <c r="F1247" s="389"/>
      <c r="G1247" s="396"/>
      <c r="H1247" s="333"/>
      <c r="I1247" s="329"/>
      <c r="J1247" s="324"/>
      <c r="K1247" s="215" t="s">
        <v>1654</v>
      </c>
      <c r="L1247" s="216" t="s">
        <v>1587</v>
      </c>
      <c r="M1247" s="217">
        <v>274</v>
      </c>
      <c r="N1247" s="217">
        <v>274</v>
      </c>
      <c r="O1247" s="215" t="s">
        <v>1609</v>
      </c>
      <c r="P1247" s="379"/>
      <c r="Q1247" s="379"/>
      <c r="R1247" s="379"/>
      <c r="S1247" s="379"/>
      <c r="T1247" s="379"/>
      <c r="U1247" s="379"/>
      <c r="V1247" s="379"/>
      <c r="W1247" s="379"/>
      <c r="X1247" s="379"/>
      <c r="Y1247" s="379"/>
      <c r="Z1247" s="330"/>
      <c r="AA1247" s="330"/>
      <c r="AB1247" s="330"/>
      <c r="AC1247" s="331"/>
    </row>
    <row r="1248" spans="1:29" ht="17.25" customHeight="1">
      <c r="A1248" s="333"/>
      <c r="B1248" s="322"/>
      <c r="C1248" s="322"/>
      <c r="D1248" s="322"/>
      <c r="E1248" s="338"/>
      <c r="F1248" s="389"/>
      <c r="G1248" s="396"/>
      <c r="H1248" s="333"/>
      <c r="I1248" s="329"/>
      <c r="J1248" s="324" t="s">
        <v>370</v>
      </c>
      <c r="K1248" s="215"/>
      <c r="L1248" s="216"/>
      <c r="M1248" s="217"/>
      <c r="N1248" s="227"/>
      <c r="O1248" s="215"/>
      <c r="P1248" s="379"/>
      <c r="Q1248" s="379"/>
      <c r="R1248" s="379"/>
      <c r="S1248" s="379"/>
      <c r="T1248" s="379"/>
      <c r="U1248" s="379"/>
      <c r="V1248" s="379"/>
      <c r="W1248" s="379"/>
      <c r="X1248" s="379"/>
      <c r="Y1248" s="379"/>
      <c r="Z1248" s="330"/>
      <c r="AA1248" s="330"/>
      <c r="AB1248" s="330"/>
      <c r="AC1248" s="331"/>
    </row>
    <row r="1249" spans="1:29" ht="17.25" customHeight="1">
      <c r="A1249" s="333"/>
      <c r="B1249" s="323"/>
      <c r="C1249" s="323"/>
      <c r="D1249" s="323"/>
      <c r="E1249" s="339"/>
      <c r="F1249" s="389"/>
      <c r="G1249" s="396"/>
      <c r="H1249" s="333"/>
      <c r="I1249" s="329"/>
      <c r="J1249" s="324"/>
      <c r="K1249" s="215"/>
      <c r="L1249" s="215"/>
      <c r="M1249" s="227"/>
      <c r="N1249" s="227"/>
      <c r="O1249" s="215"/>
      <c r="P1249" s="379"/>
      <c r="Q1249" s="379"/>
      <c r="R1249" s="379"/>
      <c r="S1249" s="379"/>
      <c r="T1249" s="379"/>
      <c r="U1249" s="379"/>
      <c r="V1249" s="379"/>
      <c r="W1249" s="379"/>
      <c r="X1249" s="379"/>
      <c r="Y1249" s="379"/>
      <c r="Z1249" s="330"/>
      <c r="AA1249" s="330"/>
      <c r="AB1249" s="330"/>
      <c r="AC1249" s="331"/>
    </row>
    <row r="1250" spans="1:29" ht="17.25" customHeight="1">
      <c r="A1250" s="333">
        <v>33100000</v>
      </c>
      <c r="B1250" s="321" t="s">
        <v>1494</v>
      </c>
      <c r="C1250" s="321" t="s">
        <v>448</v>
      </c>
      <c r="D1250" s="321" t="s">
        <v>1495</v>
      </c>
      <c r="E1250" s="337" t="s">
        <v>1744</v>
      </c>
      <c r="F1250" s="389"/>
      <c r="G1250" s="396">
        <v>17030</v>
      </c>
      <c r="H1250" s="333" t="s">
        <v>1027</v>
      </c>
      <c r="I1250" s="329" t="s">
        <v>493</v>
      </c>
      <c r="J1250" s="324" t="s">
        <v>281</v>
      </c>
      <c r="K1250" s="215"/>
      <c r="L1250" s="216"/>
      <c r="M1250" s="217"/>
      <c r="N1250" s="227"/>
      <c r="O1250" s="215"/>
      <c r="P1250" s="379">
        <f>SUM(M1250:M1251)</f>
        <v>0</v>
      </c>
      <c r="Q1250" s="379">
        <f>SUM(N1250:N1251)</f>
        <v>0</v>
      </c>
      <c r="R1250" s="379">
        <f>SUM(M1252:M1253)</f>
        <v>0</v>
      </c>
      <c r="S1250" s="379">
        <f>SUM(N1252:N1253)</f>
        <v>0</v>
      </c>
      <c r="T1250" s="379">
        <f>SUM(M1254:M1255)</f>
        <v>10792</v>
      </c>
      <c r="U1250" s="379">
        <f>SUM(N1254:N1255)</f>
        <v>10792</v>
      </c>
      <c r="V1250" s="379">
        <f>SUM(M1256:M1257)</f>
        <v>0</v>
      </c>
      <c r="W1250" s="379">
        <f>SUM(N1256:N1257)</f>
        <v>0</v>
      </c>
      <c r="X1250" s="379">
        <f>P1250+R1250+T1250+V1250</f>
        <v>10792</v>
      </c>
      <c r="Y1250" s="379">
        <f>Q1250+S1250+U1250+W1250</f>
        <v>10792</v>
      </c>
      <c r="Z1250" s="330">
        <f>G1250-X1250</f>
        <v>6238</v>
      </c>
      <c r="AA1250" s="330">
        <f>G1250-Y1250</f>
        <v>6238</v>
      </c>
      <c r="AB1250" s="330">
        <f>X1250*100/G1250</f>
        <v>63.370522607163828</v>
      </c>
      <c r="AC1250" s="331"/>
    </row>
    <row r="1251" spans="1:29" ht="17.25" customHeight="1">
      <c r="A1251" s="333"/>
      <c r="B1251" s="322"/>
      <c r="C1251" s="322"/>
      <c r="D1251" s="322"/>
      <c r="E1251" s="338"/>
      <c r="F1251" s="389"/>
      <c r="G1251" s="396"/>
      <c r="H1251" s="333"/>
      <c r="I1251" s="329"/>
      <c r="J1251" s="324"/>
      <c r="K1251" s="215"/>
      <c r="L1251" s="216"/>
      <c r="M1251" s="217"/>
      <c r="N1251" s="217"/>
      <c r="O1251" s="216"/>
      <c r="P1251" s="379"/>
      <c r="Q1251" s="379"/>
      <c r="R1251" s="379"/>
      <c r="S1251" s="379"/>
      <c r="T1251" s="379"/>
      <c r="U1251" s="379"/>
      <c r="V1251" s="379"/>
      <c r="W1251" s="379"/>
      <c r="X1251" s="379"/>
      <c r="Y1251" s="379"/>
      <c r="Z1251" s="330"/>
      <c r="AA1251" s="330"/>
      <c r="AB1251" s="330"/>
      <c r="AC1251" s="331"/>
    </row>
    <row r="1252" spans="1:29" ht="17.25" customHeight="1">
      <c r="A1252" s="333"/>
      <c r="B1252" s="322"/>
      <c r="C1252" s="322"/>
      <c r="D1252" s="322"/>
      <c r="E1252" s="338"/>
      <c r="F1252" s="389"/>
      <c r="G1252" s="396"/>
      <c r="H1252" s="333"/>
      <c r="I1252" s="329"/>
      <c r="J1252" s="324" t="s">
        <v>369</v>
      </c>
      <c r="K1252" s="215"/>
      <c r="L1252" s="216"/>
      <c r="M1252" s="217"/>
      <c r="N1252" s="217"/>
      <c r="O1252" s="215"/>
      <c r="P1252" s="379"/>
      <c r="Q1252" s="379"/>
      <c r="R1252" s="379"/>
      <c r="S1252" s="379"/>
      <c r="T1252" s="379"/>
      <c r="U1252" s="379"/>
      <c r="V1252" s="379"/>
      <c r="W1252" s="379"/>
      <c r="X1252" s="379"/>
      <c r="Y1252" s="379"/>
      <c r="Z1252" s="330"/>
      <c r="AA1252" s="330"/>
      <c r="AB1252" s="330"/>
      <c r="AC1252" s="331"/>
    </row>
    <row r="1253" spans="1:29" ht="17.25" customHeight="1">
      <c r="A1253" s="333"/>
      <c r="B1253" s="322"/>
      <c r="C1253" s="322"/>
      <c r="D1253" s="322"/>
      <c r="E1253" s="338"/>
      <c r="F1253" s="389"/>
      <c r="G1253" s="396"/>
      <c r="H1253" s="333"/>
      <c r="I1253" s="329"/>
      <c r="J1253" s="324"/>
      <c r="K1253" s="215"/>
      <c r="L1253" s="216"/>
      <c r="M1253" s="217"/>
      <c r="N1253" s="217"/>
      <c r="O1253" s="215"/>
      <c r="P1253" s="379"/>
      <c r="Q1253" s="379"/>
      <c r="R1253" s="379"/>
      <c r="S1253" s="379"/>
      <c r="T1253" s="379"/>
      <c r="U1253" s="379"/>
      <c r="V1253" s="379"/>
      <c r="W1253" s="379"/>
      <c r="X1253" s="379"/>
      <c r="Y1253" s="379"/>
      <c r="Z1253" s="330"/>
      <c r="AA1253" s="330"/>
      <c r="AB1253" s="330"/>
      <c r="AC1253" s="331"/>
    </row>
    <row r="1254" spans="1:29" ht="17.25" customHeight="1">
      <c r="A1254" s="333"/>
      <c r="B1254" s="322"/>
      <c r="C1254" s="322"/>
      <c r="D1254" s="322"/>
      <c r="E1254" s="338"/>
      <c r="F1254" s="389"/>
      <c r="G1254" s="396"/>
      <c r="H1254" s="333"/>
      <c r="I1254" s="329"/>
      <c r="J1254" s="324" t="s">
        <v>289</v>
      </c>
      <c r="K1254" s="215" t="s">
        <v>1745</v>
      </c>
      <c r="L1254" s="216" t="s">
        <v>1492</v>
      </c>
      <c r="M1254" s="217">
        <v>5799</v>
      </c>
      <c r="N1254" s="227">
        <v>5799</v>
      </c>
      <c r="O1254" s="215" t="s">
        <v>1564</v>
      </c>
      <c r="P1254" s="379"/>
      <c r="Q1254" s="379"/>
      <c r="R1254" s="379"/>
      <c r="S1254" s="379"/>
      <c r="T1254" s="379"/>
      <c r="U1254" s="379"/>
      <c r="V1254" s="379"/>
      <c r="W1254" s="379"/>
      <c r="X1254" s="379"/>
      <c r="Y1254" s="379"/>
      <c r="Z1254" s="330"/>
      <c r="AA1254" s="330"/>
      <c r="AB1254" s="330"/>
      <c r="AC1254" s="331"/>
    </row>
    <row r="1255" spans="1:29" ht="17.25" customHeight="1">
      <c r="A1255" s="333"/>
      <c r="B1255" s="322"/>
      <c r="C1255" s="322"/>
      <c r="D1255" s="322"/>
      <c r="E1255" s="338"/>
      <c r="F1255" s="389"/>
      <c r="G1255" s="396"/>
      <c r="H1255" s="333"/>
      <c r="I1255" s="329"/>
      <c r="J1255" s="324"/>
      <c r="K1255" s="215" t="s">
        <v>1985</v>
      </c>
      <c r="L1255" s="216" t="s">
        <v>1926</v>
      </c>
      <c r="M1255" s="217">
        <v>4993</v>
      </c>
      <c r="N1255" s="217">
        <v>4993</v>
      </c>
      <c r="O1255" s="215" t="s">
        <v>1958</v>
      </c>
      <c r="P1255" s="379"/>
      <c r="Q1255" s="379"/>
      <c r="R1255" s="379"/>
      <c r="S1255" s="379"/>
      <c r="T1255" s="379"/>
      <c r="U1255" s="379"/>
      <c r="V1255" s="379"/>
      <c r="W1255" s="379"/>
      <c r="X1255" s="379"/>
      <c r="Y1255" s="379"/>
      <c r="Z1255" s="330"/>
      <c r="AA1255" s="330"/>
      <c r="AB1255" s="330"/>
      <c r="AC1255" s="331"/>
    </row>
    <row r="1256" spans="1:29" ht="17.25" customHeight="1">
      <c r="A1256" s="333"/>
      <c r="B1256" s="322"/>
      <c r="C1256" s="322"/>
      <c r="D1256" s="322"/>
      <c r="E1256" s="338"/>
      <c r="F1256" s="389"/>
      <c r="G1256" s="396"/>
      <c r="H1256" s="333"/>
      <c r="I1256" s="329"/>
      <c r="J1256" s="324" t="s">
        <v>370</v>
      </c>
      <c r="K1256" s="215"/>
      <c r="L1256" s="216"/>
      <c r="M1256" s="217"/>
      <c r="N1256" s="227"/>
      <c r="O1256" s="215"/>
      <c r="P1256" s="379"/>
      <c r="Q1256" s="379"/>
      <c r="R1256" s="379"/>
      <c r="S1256" s="379"/>
      <c r="T1256" s="379"/>
      <c r="U1256" s="379"/>
      <c r="V1256" s="379"/>
      <c r="W1256" s="379"/>
      <c r="X1256" s="379"/>
      <c r="Y1256" s="379"/>
      <c r="Z1256" s="330"/>
      <c r="AA1256" s="330"/>
      <c r="AB1256" s="330"/>
      <c r="AC1256" s="331"/>
    </row>
    <row r="1257" spans="1:29" ht="17.25" customHeight="1">
      <c r="A1257" s="333"/>
      <c r="B1257" s="323"/>
      <c r="C1257" s="323"/>
      <c r="D1257" s="323"/>
      <c r="E1257" s="339"/>
      <c r="F1257" s="389"/>
      <c r="G1257" s="396"/>
      <c r="H1257" s="333"/>
      <c r="I1257" s="329"/>
      <c r="J1257" s="324"/>
      <c r="K1257" s="215"/>
      <c r="L1257" s="215"/>
      <c r="M1257" s="227"/>
      <c r="N1257" s="227"/>
      <c r="O1257" s="215"/>
      <c r="P1257" s="379"/>
      <c r="Q1257" s="379"/>
      <c r="R1257" s="379"/>
      <c r="S1257" s="379"/>
      <c r="T1257" s="379"/>
      <c r="U1257" s="379"/>
      <c r="V1257" s="379"/>
      <c r="W1257" s="379"/>
      <c r="X1257" s="379"/>
      <c r="Y1257" s="379"/>
      <c r="Z1257" s="330"/>
      <c r="AA1257" s="330"/>
      <c r="AB1257" s="330"/>
      <c r="AC1257" s="331"/>
    </row>
    <row r="1258" spans="1:29" ht="17.25" customHeight="1">
      <c r="A1258" s="333">
        <v>33100000</v>
      </c>
      <c r="B1258" s="321" t="s">
        <v>790</v>
      </c>
      <c r="C1258" s="321" t="s">
        <v>448</v>
      </c>
      <c r="D1258" s="321" t="s">
        <v>1351</v>
      </c>
      <c r="E1258" s="337" t="s">
        <v>1483</v>
      </c>
      <c r="F1258" s="389" t="s">
        <v>1468</v>
      </c>
      <c r="G1258" s="396">
        <v>7000</v>
      </c>
      <c r="H1258" s="333" t="s">
        <v>794</v>
      </c>
      <c r="I1258" s="329" t="s">
        <v>493</v>
      </c>
      <c r="J1258" s="324" t="s">
        <v>281</v>
      </c>
      <c r="K1258" s="215"/>
      <c r="L1258" s="216"/>
      <c r="M1258" s="217"/>
      <c r="N1258" s="227"/>
      <c r="O1258" s="215"/>
      <c r="P1258" s="379">
        <f>SUM(M1258:M1259)</f>
        <v>0</v>
      </c>
      <c r="Q1258" s="379">
        <f>SUM(N1258:N1259)</f>
        <v>0</v>
      </c>
      <c r="R1258" s="379">
        <f>SUM(M1260:M1261)</f>
        <v>0</v>
      </c>
      <c r="S1258" s="379">
        <f>SUM(N1260:N1261)</f>
        <v>0</v>
      </c>
      <c r="T1258" s="379">
        <f>SUM(M1262:M1286)</f>
        <v>3430</v>
      </c>
      <c r="U1258" s="379">
        <f>SUM(N1262:N1286)</f>
        <v>3430</v>
      </c>
      <c r="V1258" s="379">
        <f>SUM(M1287:M1288)</f>
        <v>0</v>
      </c>
      <c r="W1258" s="379">
        <f>SUM(N1287:N1288)</f>
        <v>0</v>
      </c>
      <c r="X1258" s="379">
        <f>P1258+R1258+T1258+V1258</f>
        <v>3430</v>
      </c>
      <c r="Y1258" s="379">
        <f>Q1258+S1258+U1258+W1258</f>
        <v>3430</v>
      </c>
      <c r="Z1258" s="330">
        <f>G1258-X1258</f>
        <v>3570</v>
      </c>
      <c r="AA1258" s="330">
        <f>G1258-Y1258</f>
        <v>3570</v>
      </c>
      <c r="AB1258" s="330">
        <f>X1258*100/G1258</f>
        <v>49</v>
      </c>
      <c r="AC1258" s="331"/>
    </row>
    <row r="1259" spans="1:29" ht="17.25" customHeight="1">
      <c r="A1259" s="333"/>
      <c r="B1259" s="322"/>
      <c r="C1259" s="322"/>
      <c r="D1259" s="322"/>
      <c r="E1259" s="338"/>
      <c r="F1259" s="389"/>
      <c r="G1259" s="396"/>
      <c r="H1259" s="333"/>
      <c r="I1259" s="329"/>
      <c r="J1259" s="324"/>
      <c r="K1259" s="215"/>
      <c r="L1259" s="216"/>
      <c r="M1259" s="217"/>
      <c r="N1259" s="217"/>
      <c r="O1259" s="216"/>
      <c r="P1259" s="379"/>
      <c r="Q1259" s="379"/>
      <c r="R1259" s="379"/>
      <c r="S1259" s="379"/>
      <c r="T1259" s="379"/>
      <c r="U1259" s="379"/>
      <c r="V1259" s="379"/>
      <c r="W1259" s="379"/>
      <c r="X1259" s="379"/>
      <c r="Y1259" s="379"/>
      <c r="Z1259" s="330"/>
      <c r="AA1259" s="330"/>
      <c r="AB1259" s="330"/>
      <c r="AC1259" s="331"/>
    </row>
    <row r="1260" spans="1:29" ht="17.25" customHeight="1">
      <c r="A1260" s="333"/>
      <c r="B1260" s="322"/>
      <c r="C1260" s="322"/>
      <c r="D1260" s="322"/>
      <c r="E1260" s="338"/>
      <c r="F1260" s="389"/>
      <c r="G1260" s="396"/>
      <c r="H1260" s="333"/>
      <c r="I1260" s="329"/>
      <c r="J1260" s="324" t="s">
        <v>369</v>
      </c>
      <c r="K1260" s="215"/>
      <c r="L1260" s="216"/>
      <c r="M1260" s="217"/>
      <c r="N1260" s="217"/>
      <c r="O1260" s="215"/>
      <c r="P1260" s="379"/>
      <c r="Q1260" s="379"/>
      <c r="R1260" s="379"/>
      <c r="S1260" s="379"/>
      <c r="T1260" s="379"/>
      <c r="U1260" s="379"/>
      <c r="V1260" s="379"/>
      <c r="W1260" s="379"/>
      <c r="X1260" s="379"/>
      <c r="Y1260" s="379"/>
      <c r="Z1260" s="330"/>
      <c r="AA1260" s="330"/>
      <c r="AB1260" s="330"/>
      <c r="AC1260" s="331"/>
    </row>
    <row r="1261" spans="1:29" ht="17.25" customHeight="1">
      <c r="A1261" s="333"/>
      <c r="B1261" s="322"/>
      <c r="C1261" s="322"/>
      <c r="D1261" s="322"/>
      <c r="E1261" s="338"/>
      <c r="F1261" s="389"/>
      <c r="G1261" s="396"/>
      <c r="H1261" s="333"/>
      <c r="I1261" s="329"/>
      <c r="J1261" s="324"/>
      <c r="K1261" s="215"/>
      <c r="L1261" s="216"/>
      <c r="M1261" s="217"/>
      <c r="N1261" s="217"/>
      <c r="O1261" s="215"/>
      <c r="P1261" s="379"/>
      <c r="Q1261" s="379"/>
      <c r="R1261" s="379"/>
      <c r="S1261" s="379"/>
      <c r="T1261" s="379"/>
      <c r="U1261" s="379"/>
      <c r="V1261" s="379"/>
      <c r="W1261" s="379"/>
      <c r="X1261" s="379"/>
      <c r="Y1261" s="379"/>
      <c r="Z1261" s="330"/>
      <c r="AA1261" s="330"/>
      <c r="AB1261" s="330"/>
      <c r="AC1261" s="331"/>
    </row>
    <row r="1262" spans="1:29" ht="17.25" customHeight="1">
      <c r="A1262" s="333"/>
      <c r="B1262" s="322"/>
      <c r="C1262" s="322"/>
      <c r="D1262" s="322"/>
      <c r="E1262" s="338"/>
      <c r="F1262" s="389"/>
      <c r="G1262" s="396"/>
      <c r="H1262" s="333"/>
      <c r="I1262" s="329"/>
      <c r="J1262" s="324" t="s">
        <v>289</v>
      </c>
      <c r="K1262" s="215" t="s">
        <v>1665</v>
      </c>
      <c r="L1262" s="216" t="s">
        <v>1666</v>
      </c>
      <c r="M1262" s="217">
        <v>70</v>
      </c>
      <c r="N1262" s="227">
        <v>70</v>
      </c>
      <c r="O1262" s="215" t="s">
        <v>1663</v>
      </c>
      <c r="P1262" s="379"/>
      <c r="Q1262" s="379"/>
      <c r="R1262" s="379"/>
      <c r="S1262" s="379"/>
      <c r="T1262" s="379"/>
      <c r="U1262" s="379"/>
      <c r="V1262" s="379"/>
      <c r="W1262" s="379"/>
      <c r="X1262" s="379"/>
      <c r="Y1262" s="379"/>
      <c r="Z1262" s="330"/>
      <c r="AA1262" s="330"/>
      <c r="AB1262" s="330"/>
      <c r="AC1262" s="331"/>
    </row>
    <row r="1263" spans="1:29" ht="17.25" customHeight="1">
      <c r="A1263" s="333"/>
      <c r="B1263" s="322"/>
      <c r="C1263" s="322"/>
      <c r="D1263" s="322"/>
      <c r="E1263" s="338"/>
      <c r="F1263" s="389"/>
      <c r="G1263" s="396"/>
      <c r="H1263" s="333"/>
      <c r="I1263" s="329"/>
      <c r="J1263" s="324"/>
      <c r="K1263" s="215" t="s">
        <v>1672</v>
      </c>
      <c r="L1263" s="216" t="s">
        <v>1670</v>
      </c>
      <c r="M1263" s="217">
        <v>70</v>
      </c>
      <c r="N1263" s="227">
        <v>70</v>
      </c>
      <c r="O1263" s="215" t="s">
        <v>1671</v>
      </c>
      <c r="P1263" s="379"/>
      <c r="Q1263" s="379"/>
      <c r="R1263" s="379"/>
      <c r="S1263" s="379"/>
      <c r="T1263" s="379"/>
      <c r="U1263" s="379"/>
      <c r="V1263" s="379"/>
      <c r="W1263" s="379"/>
      <c r="X1263" s="379"/>
      <c r="Y1263" s="379"/>
      <c r="Z1263" s="330"/>
      <c r="AA1263" s="330"/>
      <c r="AB1263" s="330"/>
      <c r="AC1263" s="331"/>
    </row>
    <row r="1264" spans="1:29" ht="17.25" customHeight="1">
      <c r="A1264" s="333"/>
      <c r="B1264" s="322"/>
      <c r="C1264" s="322"/>
      <c r="D1264" s="322"/>
      <c r="E1264" s="338"/>
      <c r="F1264" s="389"/>
      <c r="G1264" s="396"/>
      <c r="H1264" s="333"/>
      <c r="I1264" s="329"/>
      <c r="J1264" s="324"/>
      <c r="K1264" s="215" t="s">
        <v>1673</v>
      </c>
      <c r="L1264" s="216" t="s">
        <v>1662</v>
      </c>
      <c r="M1264" s="217">
        <v>210</v>
      </c>
      <c r="N1264" s="227">
        <v>210</v>
      </c>
      <c r="O1264" s="215" t="s">
        <v>1671</v>
      </c>
      <c r="P1264" s="379"/>
      <c r="Q1264" s="379"/>
      <c r="R1264" s="379"/>
      <c r="S1264" s="379"/>
      <c r="T1264" s="379"/>
      <c r="U1264" s="379"/>
      <c r="V1264" s="379"/>
      <c r="W1264" s="379"/>
      <c r="X1264" s="379"/>
      <c r="Y1264" s="379"/>
      <c r="Z1264" s="330"/>
      <c r="AA1264" s="330"/>
      <c r="AB1264" s="330"/>
      <c r="AC1264" s="331"/>
    </row>
    <row r="1265" spans="1:29" ht="17.25" customHeight="1">
      <c r="A1265" s="333"/>
      <c r="B1265" s="322"/>
      <c r="C1265" s="322"/>
      <c r="D1265" s="322"/>
      <c r="E1265" s="338"/>
      <c r="F1265" s="389"/>
      <c r="G1265" s="396"/>
      <c r="H1265" s="333"/>
      <c r="I1265" s="329"/>
      <c r="J1265" s="324"/>
      <c r="K1265" s="215" t="s">
        <v>1674</v>
      </c>
      <c r="L1265" s="216" t="s">
        <v>1642</v>
      </c>
      <c r="M1265" s="217">
        <v>140</v>
      </c>
      <c r="N1265" s="227">
        <v>140</v>
      </c>
      <c r="O1265" s="215" t="s">
        <v>1663</v>
      </c>
      <c r="P1265" s="379"/>
      <c r="Q1265" s="379"/>
      <c r="R1265" s="379"/>
      <c r="S1265" s="379"/>
      <c r="T1265" s="379"/>
      <c r="U1265" s="379"/>
      <c r="V1265" s="379"/>
      <c r="W1265" s="379"/>
      <c r="X1265" s="379"/>
      <c r="Y1265" s="379"/>
      <c r="Z1265" s="330"/>
      <c r="AA1265" s="330"/>
      <c r="AB1265" s="330"/>
      <c r="AC1265" s="331"/>
    </row>
    <row r="1266" spans="1:29" ht="17.25" customHeight="1">
      <c r="A1266" s="333"/>
      <c r="B1266" s="322"/>
      <c r="C1266" s="322"/>
      <c r="D1266" s="322"/>
      <c r="E1266" s="338"/>
      <c r="F1266" s="389"/>
      <c r="G1266" s="396"/>
      <c r="H1266" s="333"/>
      <c r="I1266" s="329"/>
      <c r="J1266" s="324"/>
      <c r="K1266" s="215" t="s">
        <v>1675</v>
      </c>
      <c r="L1266" s="216" t="s">
        <v>1635</v>
      </c>
      <c r="M1266" s="217">
        <v>210</v>
      </c>
      <c r="N1266" s="227">
        <v>210</v>
      </c>
      <c r="O1266" s="215" t="s">
        <v>1663</v>
      </c>
      <c r="P1266" s="379"/>
      <c r="Q1266" s="379"/>
      <c r="R1266" s="379"/>
      <c r="S1266" s="379"/>
      <c r="T1266" s="379"/>
      <c r="U1266" s="379"/>
      <c r="V1266" s="379"/>
      <c r="W1266" s="379"/>
      <c r="X1266" s="379"/>
      <c r="Y1266" s="379"/>
      <c r="Z1266" s="330"/>
      <c r="AA1266" s="330"/>
      <c r="AB1266" s="330"/>
      <c r="AC1266" s="331"/>
    </row>
    <row r="1267" spans="1:29" ht="17.25" customHeight="1">
      <c r="A1267" s="333"/>
      <c r="B1267" s="322"/>
      <c r="C1267" s="322"/>
      <c r="D1267" s="322"/>
      <c r="E1267" s="338"/>
      <c r="F1267" s="389"/>
      <c r="G1267" s="396"/>
      <c r="H1267" s="333"/>
      <c r="I1267" s="329"/>
      <c r="J1267" s="324"/>
      <c r="K1267" s="215" t="s">
        <v>1819</v>
      </c>
      <c r="L1267" s="216" t="s">
        <v>1671</v>
      </c>
      <c r="M1267" s="217">
        <v>140</v>
      </c>
      <c r="N1267" s="227">
        <v>140</v>
      </c>
      <c r="O1267" s="215" t="s">
        <v>1804</v>
      </c>
      <c r="P1267" s="379"/>
      <c r="Q1267" s="379"/>
      <c r="R1267" s="379"/>
      <c r="S1267" s="379"/>
      <c r="T1267" s="379"/>
      <c r="U1267" s="379"/>
      <c r="V1267" s="379"/>
      <c r="W1267" s="379"/>
      <c r="X1267" s="379"/>
      <c r="Y1267" s="379"/>
      <c r="Z1267" s="330"/>
      <c r="AA1267" s="330"/>
      <c r="AB1267" s="330"/>
      <c r="AC1267" s="331"/>
    </row>
    <row r="1268" spans="1:29" ht="17.25" customHeight="1">
      <c r="A1268" s="333"/>
      <c r="B1268" s="322"/>
      <c r="C1268" s="322"/>
      <c r="D1268" s="322"/>
      <c r="E1268" s="338"/>
      <c r="F1268" s="389"/>
      <c r="G1268" s="396"/>
      <c r="H1268" s="333"/>
      <c r="I1268" s="329"/>
      <c r="J1268" s="324"/>
      <c r="K1268" s="215" t="s">
        <v>1820</v>
      </c>
      <c r="L1268" s="216" t="s">
        <v>1684</v>
      </c>
      <c r="M1268" s="217">
        <v>140</v>
      </c>
      <c r="N1268" s="227">
        <v>140</v>
      </c>
      <c r="O1268" s="215" t="s">
        <v>1804</v>
      </c>
      <c r="P1268" s="379"/>
      <c r="Q1268" s="379"/>
      <c r="R1268" s="379"/>
      <c r="S1268" s="379"/>
      <c r="T1268" s="379"/>
      <c r="U1268" s="379"/>
      <c r="V1268" s="379"/>
      <c r="W1268" s="379"/>
      <c r="X1268" s="379"/>
      <c r="Y1268" s="379"/>
      <c r="Z1268" s="330"/>
      <c r="AA1268" s="330"/>
      <c r="AB1268" s="330"/>
      <c r="AC1268" s="331"/>
    </row>
    <row r="1269" spans="1:29" ht="16.5" customHeight="1">
      <c r="A1269" s="333"/>
      <c r="B1269" s="322"/>
      <c r="C1269" s="322"/>
      <c r="D1269" s="322"/>
      <c r="E1269" s="338"/>
      <c r="F1269" s="389"/>
      <c r="G1269" s="396"/>
      <c r="H1269" s="333"/>
      <c r="I1269" s="329"/>
      <c r="J1269" s="324"/>
      <c r="K1269" s="215" t="s">
        <v>1815</v>
      </c>
      <c r="L1269" s="216" t="s">
        <v>1733</v>
      </c>
      <c r="M1269" s="217">
        <v>140</v>
      </c>
      <c r="N1269" s="227">
        <v>140</v>
      </c>
      <c r="O1269" s="215" t="s">
        <v>1804</v>
      </c>
      <c r="P1269" s="379"/>
      <c r="Q1269" s="379"/>
      <c r="R1269" s="379"/>
      <c r="S1269" s="379"/>
      <c r="T1269" s="379"/>
      <c r="U1269" s="379"/>
      <c r="V1269" s="379"/>
      <c r="W1269" s="379"/>
      <c r="X1269" s="379"/>
      <c r="Y1269" s="379"/>
      <c r="Z1269" s="330"/>
      <c r="AA1269" s="330"/>
      <c r="AB1269" s="330"/>
      <c r="AC1269" s="331"/>
    </row>
    <row r="1270" spans="1:29" ht="17.25" hidden="1" customHeight="1">
      <c r="A1270" s="333"/>
      <c r="B1270" s="322"/>
      <c r="C1270" s="322"/>
      <c r="D1270" s="322"/>
      <c r="E1270" s="338"/>
      <c r="F1270" s="389"/>
      <c r="G1270" s="396"/>
      <c r="H1270" s="333"/>
      <c r="I1270" s="329"/>
      <c r="J1270" s="324"/>
      <c r="K1270" s="215" t="s">
        <v>1821</v>
      </c>
      <c r="L1270" s="216" t="s">
        <v>1685</v>
      </c>
      <c r="M1270" s="217">
        <v>140</v>
      </c>
      <c r="N1270" s="227">
        <v>140</v>
      </c>
      <c r="O1270" s="215" t="s">
        <v>1805</v>
      </c>
      <c r="P1270" s="379"/>
      <c r="Q1270" s="379"/>
      <c r="R1270" s="379"/>
      <c r="S1270" s="379"/>
      <c r="T1270" s="379"/>
      <c r="U1270" s="379"/>
      <c r="V1270" s="379"/>
      <c r="W1270" s="379"/>
      <c r="X1270" s="379"/>
      <c r="Y1270" s="379"/>
      <c r="Z1270" s="330"/>
      <c r="AA1270" s="330"/>
      <c r="AB1270" s="330"/>
      <c r="AC1270" s="331"/>
    </row>
    <row r="1271" spans="1:29" ht="17.25" hidden="1" customHeight="1">
      <c r="A1271" s="333"/>
      <c r="B1271" s="322"/>
      <c r="C1271" s="322"/>
      <c r="D1271" s="322"/>
      <c r="E1271" s="338"/>
      <c r="F1271" s="389"/>
      <c r="G1271" s="396"/>
      <c r="H1271" s="333"/>
      <c r="I1271" s="329"/>
      <c r="J1271" s="324"/>
      <c r="K1271" s="215" t="s">
        <v>1823</v>
      </c>
      <c r="L1271" s="216" t="s">
        <v>1773</v>
      </c>
      <c r="M1271" s="217">
        <v>140</v>
      </c>
      <c r="N1271" s="227">
        <v>140</v>
      </c>
      <c r="O1271" s="215" t="s">
        <v>1805</v>
      </c>
      <c r="P1271" s="379"/>
      <c r="Q1271" s="379"/>
      <c r="R1271" s="379"/>
      <c r="S1271" s="379"/>
      <c r="T1271" s="379"/>
      <c r="U1271" s="379"/>
      <c r="V1271" s="379"/>
      <c r="W1271" s="379"/>
      <c r="X1271" s="379"/>
      <c r="Y1271" s="379"/>
      <c r="Z1271" s="330"/>
      <c r="AA1271" s="330"/>
      <c r="AB1271" s="330"/>
      <c r="AC1271" s="331"/>
    </row>
    <row r="1272" spans="1:29" ht="17.25" hidden="1" customHeight="1">
      <c r="A1272" s="333"/>
      <c r="B1272" s="322"/>
      <c r="C1272" s="322"/>
      <c r="D1272" s="322"/>
      <c r="E1272" s="338"/>
      <c r="F1272" s="389"/>
      <c r="G1272" s="396"/>
      <c r="H1272" s="333"/>
      <c r="I1272" s="329"/>
      <c r="J1272" s="324"/>
      <c r="K1272" s="215" t="s">
        <v>1964</v>
      </c>
      <c r="L1272" s="216" t="s">
        <v>1950</v>
      </c>
      <c r="M1272" s="217">
        <v>140</v>
      </c>
      <c r="N1272" s="227">
        <v>140</v>
      </c>
      <c r="O1272" s="215" t="s">
        <v>1958</v>
      </c>
      <c r="P1272" s="379"/>
      <c r="Q1272" s="379"/>
      <c r="R1272" s="379"/>
      <c r="S1272" s="379"/>
      <c r="T1272" s="379"/>
      <c r="U1272" s="379"/>
      <c r="V1272" s="379"/>
      <c r="W1272" s="379"/>
      <c r="X1272" s="379"/>
      <c r="Y1272" s="379"/>
      <c r="Z1272" s="330"/>
      <c r="AA1272" s="330"/>
      <c r="AB1272" s="330"/>
      <c r="AC1272" s="331"/>
    </row>
    <row r="1273" spans="1:29" ht="17.25" hidden="1" customHeight="1">
      <c r="A1273" s="333"/>
      <c r="B1273" s="322"/>
      <c r="C1273" s="322"/>
      <c r="D1273" s="322"/>
      <c r="E1273" s="338"/>
      <c r="F1273" s="389"/>
      <c r="G1273" s="396"/>
      <c r="H1273" s="333"/>
      <c r="I1273" s="329"/>
      <c r="J1273" s="324"/>
      <c r="K1273" s="215" t="s">
        <v>1824</v>
      </c>
      <c r="L1273" s="216" t="s">
        <v>1811</v>
      </c>
      <c r="M1273" s="217">
        <v>70</v>
      </c>
      <c r="N1273" s="227">
        <v>70</v>
      </c>
      <c r="O1273" s="215" t="s">
        <v>1808</v>
      </c>
      <c r="P1273" s="379"/>
      <c r="Q1273" s="379"/>
      <c r="R1273" s="379"/>
      <c r="S1273" s="379"/>
      <c r="T1273" s="379"/>
      <c r="U1273" s="379"/>
      <c r="V1273" s="379"/>
      <c r="W1273" s="379"/>
      <c r="X1273" s="379"/>
      <c r="Y1273" s="379"/>
      <c r="Z1273" s="330"/>
      <c r="AA1273" s="330"/>
      <c r="AB1273" s="330"/>
      <c r="AC1273" s="331"/>
    </row>
    <row r="1274" spans="1:29" ht="17.25" hidden="1" customHeight="1">
      <c r="A1274" s="333"/>
      <c r="B1274" s="322"/>
      <c r="C1274" s="322"/>
      <c r="D1274" s="322"/>
      <c r="E1274" s="338"/>
      <c r="F1274" s="389"/>
      <c r="G1274" s="396"/>
      <c r="H1274" s="333"/>
      <c r="I1274" s="329"/>
      <c r="J1274" s="324"/>
      <c r="K1274" s="215" t="s">
        <v>1825</v>
      </c>
      <c r="L1274" s="216" t="s">
        <v>1776</v>
      </c>
      <c r="M1274" s="217">
        <v>70</v>
      </c>
      <c r="N1274" s="227">
        <v>70</v>
      </c>
      <c r="O1274" s="215" t="s">
        <v>1808</v>
      </c>
      <c r="P1274" s="379"/>
      <c r="Q1274" s="379"/>
      <c r="R1274" s="379"/>
      <c r="S1274" s="379"/>
      <c r="T1274" s="379"/>
      <c r="U1274" s="379"/>
      <c r="V1274" s="379"/>
      <c r="W1274" s="379"/>
      <c r="X1274" s="379"/>
      <c r="Y1274" s="379"/>
      <c r="Z1274" s="330"/>
      <c r="AA1274" s="330"/>
      <c r="AB1274" s="330"/>
      <c r="AC1274" s="331"/>
    </row>
    <row r="1275" spans="1:29" ht="17.25" hidden="1" customHeight="1">
      <c r="A1275" s="333"/>
      <c r="B1275" s="322"/>
      <c r="C1275" s="322"/>
      <c r="D1275" s="322"/>
      <c r="E1275" s="338"/>
      <c r="F1275" s="389"/>
      <c r="G1275" s="396"/>
      <c r="H1275" s="333"/>
      <c r="I1275" s="329"/>
      <c r="J1275" s="324"/>
      <c r="K1275" s="215" t="s">
        <v>1880</v>
      </c>
      <c r="L1275" s="216" t="s">
        <v>1881</v>
      </c>
      <c r="M1275" s="217">
        <v>140</v>
      </c>
      <c r="N1275" s="227">
        <v>140</v>
      </c>
      <c r="O1275" s="215" t="s">
        <v>1869</v>
      </c>
      <c r="P1275" s="379"/>
      <c r="Q1275" s="379"/>
      <c r="R1275" s="379"/>
      <c r="S1275" s="379"/>
      <c r="T1275" s="379"/>
      <c r="U1275" s="379"/>
      <c r="V1275" s="379"/>
      <c r="W1275" s="379"/>
      <c r="X1275" s="379"/>
      <c r="Y1275" s="379"/>
      <c r="Z1275" s="330"/>
      <c r="AA1275" s="330"/>
      <c r="AB1275" s="330"/>
      <c r="AC1275" s="331"/>
    </row>
    <row r="1276" spans="1:29" ht="7.5" hidden="1" customHeight="1">
      <c r="A1276" s="333"/>
      <c r="B1276" s="322"/>
      <c r="C1276" s="322"/>
      <c r="D1276" s="322"/>
      <c r="E1276" s="338"/>
      <c r="F1276" s="389"/>
      <c r="G1276" s="396"/>
      <c r="H1276" s="333"/>
      <c r="I1276" s="329"/>
      <c r="J1276" s="324"/>
      <c r="K1276" s="215" t="s">
        <v>1882</v>
      </c>
      <c r="L1276" s="216" t="s">
        <v>1874</v>
      </c>
      <c r="M1276" s="217">
        <v>140</v>
      </c>
      <c r="N1276" s="227">
        <v>140</v>
      </c>
      <c r="O1276" s="215" t="s">
        <v>1869</v>
      </c>
      <c r="P1276" s="379"/>
      <c r="Q1276" s="379"/>
      <c r="R1276" s="379"/>
      <c r="S1276" s="379"/>
      <c r="T1276" s="379"/>
      <c r="U1276" s="379"/>
      <c r="V1276" s="379"/>
      <c r="W1276" s="379"/>
      <c r="X1276" s="379"/>
      <c r="Y1276" s="379"/>
      <c r="Z1276" s="330"/>
      <c r="AA1276" s="330"/>
      <c r="AB1276" s="330"/>
      <c r="AC1276" s="331"/>
    </row>
    <row r="1277" spans="1:29" ht="17.25" hidden="1" customHeight="1">
      <c r="A1277" s="333"/>
      <c r="B1277" s="322"/>
      <c r="C1277" s="322"/>
      <c r="D1277" s="322"/>
      <c r="E1277" s="338"/>
      <c r="F1277" s="389"/>
      <c r="G1277" s="396"/>
      <c r="H1277" s="333"/>
      <c r="I1277" s="329"/>
      <c r="J1277" s="324"/>
      <c r="K1277" s="215" t="s">
        <v>1924</v>
      </c>
      <c r="L1277" s="216" t="s">
        <v>1904</v>
      </c>
      <c r="M1277" s="217">
        <v>210</v>
      </c>
      <c r="N1277" s="227">
        <v>210</v>
      </c>
      <c r="O1277" s="215" t="s">
        <v>1917</v>
      </c>
      <c r="P1277" s="379"/>
      <c r="Q1277" s="379"/>
      <c r="R1277" s="379"/>
      <c r="S1277" s="379"/>
      <c r="T1277" s="379"/>
      <c r="U1277" s="379"/>
      <c r="V1277" s="379"/>
      <c r="W1277" s="379"/>
      <c r="X1277" s="379"/>
      <c r="Y1277" s="379"/>
      <c r="Z1277" s="330"/>
      <c r="AA1277" s="330"/>
      <c r="AB1277" s="330"/>
      <c r="AC1277" s="331"/>
    </row>
    <row r="1278" spans="1:29" ht="17.25" hidden="1" customHeight="1">
      <c r="A1278" s="333"/>
      <c r="B1278" s="322"/>
      <c r="C1278" s="322"/>
      <c r="D1278" s="322"/>
      <c r="E1278" s="338"/>
      <c r="F1278" s="389"/>
      <c r="G1278" s="396"/>
      <c r="H1278" s="333"/>
      <c r="I1278" s="329"/>
      <c r="J1278" s="324"/>
      <c r="K1278" s="215" t="s">
        <v>1993</v>
      </c>
      <c r="L1278" s="216" t="s">
        <v>1945</v>
      </c>
      <c r="M1278" s="217">
        <v>140</v>
      </c>
      <c r="N1278" s="227">
        <v>140</v>
      </c>
      <c r="O1278" s="215" t="s">
        <v>1980</v>
      </c>
      <c r="P1278" s="379"/>
      <c r="Q1278" s="379"/>
      <c r="R1278" s="379"/>
      <c r="S1278" s="379"/>
      <c r="T1278" s="379"/>
      <c r="U1278" s="379"/>
      <c r="V1278" s="379"/>
      <c r="W1278" s="379"/>
      <c r="X1278" s="379"/>
      <c r="Y1278" s="379"/>
      <c r="Z1278" s="330"/>
      <c r="AA1278" s="330"/>
      <c r="AB1278" s="330"/>
      <c r="AC1278" s="331"/>
    </row>
    <row r="1279" spans="1:29" ht="17.25" hidden="1" customHeight="1">
      <c r="A1279" s="333"/>
      <c r="B1279" s="322"/>
      <c r="C1279" s="322"/>
      <c r="D1279" s="322"/>
      <c r="E1279" s="338"/>
      <c r="F1279" s="389"/>
      <c r="G1279" s="396"/>
      <c r="H1279" s="333"/>
      <c r="I1279" s="329"/>
      <c r="J1279" s="324"/>
      <c r="K1279" s="215" t="s">
        <v>1994</v>
      </c>
      <c r="L1279" s="216" t="s">
        <v>1915</v>
      </c>
      <c r="M1279" s="217">
        <v>140</v>
      </c>
      <c r="N1279" s="227">
        <v>140</v>
      </c>
      <c r="O1279" s="215" t="s">
        <v>1984</v>
      </c>
      <c r="P1279" s="379"/>
      <c r="Q1279" s="379"/>
      <c r="R1279" s="379"/>
      <c r="S1279" s="379"/>
      <c r="T1279" s="379"/>
      <c r="U1279" s="379"/>
      <c r="V1279" s="379"/>
      <c r="W1279" s="379"/>
      <c r="X1279" s="379"/>
      <c r="Y1279" s="379"/>
      <c r="Z1279" s="330"/>
      <c r="AA1279" s="330"/>
      <c r="AB1279" s="330"/>
      <c r="AC1279" s="331"/>
    </row>
    <row r="1280" spans="1:29" ht="17.25" hidden="1" customHeight="1">
      <c r="A1280" s="333"/>
      <c r="B1280" s="322"/>
      <c r="C1280" s="322"/>
      <c r="D1280" s="322"/>
      <c r="E1280" s="338"/>
      <c r="F1280" s="389"/>
      <c r="G1280" s="396"/>
      <c r="H1280" s="333"/>
      <c r="I1280" s="329"/>
      <c r="J1280" s="324"/>
      <c r="K1280" s="215" t="s">
        <v>1995</v>
      </c>
      <c r="L1280" s="216" t="s">
        <v>1996</v>
      </c>
      <c r="M1280" s="217">
        <v>210</v>
      </c>
      <c r="N1280" s="227">
        <v>210</v>
      </c>
      <c r="O1280" s="215" t="s">
        <v>1980</v>
      </c>
      <c r="P1280" s="379"/>
      <c r="Q1280" s="379"/>
      <c r="R1280" s="379"/>
      <c r="S1280" s="379"/>
      <c r="T1280" s="379"/>
      <c r="U1280" s="379"/>
      <c r="V1280" s="379"/>
      <c r="W1280" s="379"/>
      <c r="X1280" s="379"/>
      <c r="Y1280" s="379"/>
      <c r="Z1280" s="330"/>
      <c r="AA1280" s="330"/>
      <c r="AB1280" s="330"/>
      <c r="AC1280" s="331"/>
    </row>
    <row r="1281" spans="1:29" ht="17.25" hidden="1" customHeight="1">
      <c r="A1281" s="333"/>
      <c r="B1281" s="322"/>
      <c r="C1281" s="322"/>
      <c r="D1281" s="322"/>
      <c r="E1281" s="338"/>
      <c r="F1281" s="389"/>
      <c r="G1281" s="396"/>
      <c r="H1281" s="333"/>
      <c r="I1281" s="329"/>
      <c r="J1281" s="324"/>
      <c r="K1281" s="215" t="s">
        <v>2010</v>
      </c>
      <c r="L1281" s="216" t="s">
        <v>1919</v>
      </c>
      <c r="M1281" s="217">
        <v>210</v>
      </c>
      <c r="N1281" s="227">
        <v>210</v>
      </c>
      <c r="O1281" s="215" t="s">
        <v>1984</v>
      </c>
      <c r="P1281" s="379"/>
      <c r="Q1281" s="379"/>
      <c r="R1281" s="379"/>
      <c r="S1281" s="379"/>
      <c r="T1281" s="379"/>
      <c r="U1281" s="379"/>
      <c r="V1281" s="379"/>
      <c r="W1281" s="379"/>
      <c r="X1281" s="379"/>
      <c r="Y1281" s="379"/>
      <c r="Z1281" s="330"/>
      <c r="AA1281" s="330"/>
      <c r="AB1281" s="330"/>
      <c r="AC1281" s="331"/>
    </row>
    <row r="1282" spans="1:29" ht="17.25" hidden="1" customHeight="1">
      <c r="A1282" s="333"/>
      <c r="B1282" s="322"/>
      <c r="C1282" s="322"/>
      <c r="D1282" s="322"/>
      <c r="E1282" s="338"/>
      <c r="F1282" s="389"/>
      <c r="G1282" s="396"/>
      <c r="H1282" s="333"/>
      <c r="I1282" s="329"/>
      <c r="J1282" s="324"/>
      <c r="K1282" s="215" t="s">
        <v>2050</v>
      </c>
      <c r="L1282" s="216" t="s">
        <v>1735</v>
      </c>
      <c r="M1282" s="217">
        <v>70</v>
      </c>
      <c r="N1282" s="227">
        <v>70</v>
      </c>
      <c r="O1282" s="215" t="s">
        <v>2034</v>
      </c>
      <c r="P1282" s="379"/>
      <c r="Q1282" s="379"/>
      <c r="R1282" s="379"/>
      <c r="S1282" s="379"/>
      <c r="T1282" s="379"/>
      <c r="U1282" s="379"/>
      <c r="V1282" s="379"/>
      <c r="W1282" s="379"/>
      <c r="X1282" s="379"/>
      <c r="Y1282" s="379"/>
      <c r="Z1282" s="330"/>
      <c r="AA1282" s="330"/>
      <c r="AB1282" s="330"/>
      <c r="AC1282" s="331"/>
    </row>
    <row r="1283" spans="1:29" ht="17.25" hidden="1" customHeight="1">
      <c r="A1283" s="333"/>
      <c r="B1283" s="322"/>
      <c r="C1283" s="322"/>
      <c r="D1283" s="322"/>
      <c r="E1283" s="338"/>
      <c r="F1283" s="389"/>
      <c r="G1283" s="396"/>
      <c r="H1283" s="333"/>
      <c r="I1283" s="329"/>
      <c r="J1283" s="324"/>
      <c r="K1283" s="215" t="s">
        <v>2056</v>
      </c>
      <c r="L1283" s="216" t="s">
        <v>2054</v>
      </c>
      <c r="M1283" s="217">
        <v>140</v>
      </c>
      <c r="N1283" s="227">
        <v>140</v>
      </c>
      <c r="O1283" s="215" t="s">
        <v>2034</v>
      </c>
      <c r="P1283" s="379"/>
      <c r="Q1283" s="379"/>
      <c r="R1283" s="379"/>
      <c r="S1283" s="379"/>
      <c r="T1283" s="379"/>
      <c r="U1283" s="379"/>
      <c r="V1283" s="379"/>
      <c r="W1283" s="379"/>
      <c r="X1283" s="379"/>
      <c r="Y1283" s="379"/>
      <c r="Z1283" s="330"/>
      <c r="AA1283" s="330"/>
      <c r="AB1283" s="330"/>
      <c r="AC1283" s="331"/>
    </row>
    <row r="1284" spans="1:29" ht="17.25" hidden="1" customHeight="1">
      <c r="A1284" s="333"/>
      <c r="B1284" s="322"/>
      <c r="C1284" s="322"/>
      <c r="D1284" s="322"/>
      <c r="E1284" s="338"/>
      <c r="F1284" s="389"/>
      <c r="G1284" s="396"/>
      <c r="H1284" s="333"/>
      <c r="I1284" s="329"/>
      <c r="J1284" s="324"/>
      <c r="K1284" s="215" t="s">
        <v>2057</v>
      </c>
      <c r="L1284" s="216" t="s">
        <v>1990</v>
      </c>
      <c r="M1284" s="217">
        <v>140</v>
      </c>
      <c r="N1284" s="227">
        <v>140</v>
      </c>
      <c r="O1284" s="215" t="s">
        <v>2034</v>
      </c>
      <c r="P1284" s="379"/>
      <c r="Q1284" s="379"/>
      <c r="R1284" s="379"/>
      <c r="S1284" s="379"/>
      <c r="T1284" s="379"/>
      <c r="U1284" s="379"/>
      <c r="V1284" s="379"/>
      <c r="W1284" s="379"/>
      <c r="X1284" s="379"/>
      <c r="Y1284" s="379"/>
      <c r="Z1284" s="330"/>
      <c r="AA1284" s="330"/>
      <c r="AB1284" s="330"/>
      <c r="AC1284" s="331"/>
    </row>
    <row r="1285" spans="1:29" ht="17.25" hidden="1" customHeight="1">
      <c r="A1285" s="333"/>
      <c r="B1285" s="322"/>
      <c r="C1285" s="322"/>
      <c r="D1285" s="322"/>
      <c r="E1285" s="338"/>
      <c r="F1285" s="389"/>
      <c r="G1285" s="396"/>
      <c r="H1285" s="333"/>
      <c r="I1285" s="329"/>
      <c r="J1285" s="324"/>
      <c r="K1285" s="215" t="s">
        <v>1925</v>
      </c>
      <c r="L1285" s="216" t="s">
        <v>1926</v>
      </c>
      <c r="M1285" s="217">
        <v>140</v>
      </c>
      <c r="N1285" s="227">
        <v>140</v>
      </c>
      <c r="O1285" s="215" t="s">
        <v>1917</v>
      </c>
      <c r="P1285" s="379"/>
      <c r="Q1285" s="379"/>
      <c r="R1285" s="379"/>
      <c r="S1285" s="379"/>
      <c r="T1285" s="379"/>
      <c r="U1285" s="379"/>
      <c r="V1285" s="379"/>
      <c r="W1285" s="379"/>
      <c r="X1285" s="379"/>
      <c r="Y1285" s="379"/>
      <c r="Z1285" s="330"/>
      <c r="AA1285" s="330"/>
      <c r="AB1285" s="330"/>
      <c r="AC1285" s="331"/>
    </row>
    <row r="1286" spans="1:29" ht="17.25" hidden="1" customHeight="1">
      <c r="A1286" s="333"/>
      <c r="B1286" s="322"/>
      <c r="C1286" s="322"/>
      <c r="D1286" s="322"/>
      <c r="E1286" s="338"/>
      <c r="F1286" s="389"/>
      <c r="G1286" s="396"/>
      <c r="H1286" s="333"/>
      <c r="I1286" s="329"/>
      <c r="J1286" s="324"/>
      <c r="K1286" s="215" t="s">
        <v>1962</v>
      </c>
      <c r="L1286" s="216" t="s">
        <v>1963</v>
      </c>
      <c r="M1286" s="217">
        <v>70</v>
      </c>
      <c r="N1286" s="217">
        <v>70</v>
      </c>
      <c r="O1286" s="215" t="s">
        <v>1956</v>
      </c>
      <c r="P1286" s="379"/>
      <c r="Q1286" s="379"/>
      <c r="R1286" s="379"/>
      <c r="S1286" s="379"/>
      <c r="T1286" s="379"/>
      <c r="U1286" s="379"/>
      <c r="V1286" s="379"/>
      <c r="W1286" s="379"/>
      <c r="X1286" s="379"/>
      <c r="Y1286" s="379"/>
      <c r="Z1286" s="330"/>
      <c r="AA1286" s="330"/>
      <c r="AB1286" s="330"/>
      <c r="AC1286" s="331"/>
    </row>
    <row r="1287" spans="1:29" ht="17.25" hidden="1" customHeight="1">
      <c r="A1287" s="333"/>
      <c r="B1287" s="322"/>
      <c r="C1287" s="322"/>
      <c r="D1287" s="322"/>
      <c r="E1287" s="338"/>
      <c r="F1287" s="389"/>
      <c r="G1287" s="396"/>
      <c r="H1287" s="333"/>
      <c r="I1287" s="329"/>
      <c r="J1287" s="324" t="s">
        <v>370</v>
      </c>
      <c r="K1287" s="215"/>
      <c r="L1287" s="216"/>
      <c r="M1287" s="217"/>
      <c r="N1287" s="227"/>
      <c r="O1287" s="215"/>
      <c r="P1287" s="379"/>
      <c r="Q1287" s="379"/>
      <c r="R1287" s="379"/>
      <c r="S1287" s="379"/>
      <c r="T1287" s="379"/>
      <c r="U1287" s="379"/>
      <c r="V1287" s="379"/>
      <c r="W1287" s="379"/>
      <c r="X1287" s="379"/>
      <c r="Y1287" s="379"/>
      <c r="Z1287" s="330"/>
      <c r="AA1287" s="330"/>
      <c r="AB1287" s="330"/>
      <c r="AC1287" s="331"/>
    </row>
    <row r="1288" spans="1:29" ht="17.25" hidden="1" customHeight="1">
      <c r="A1288" s="333"/>
      <c r="B1288" s="323"/>
      <c r="C1288" s="323"/>
      <c r="D1288" s="323"/>
      <c r="E1288" s="339"/>
      <c r="F1288" s="389"/>
      <c r="G1288" s="396"/>
      <c r="H1288" s="333"/>
      <c r="I1288" s="329"/>
      <c r="J1288" s="324"/>
      <c r="K1288" s="215"/>
      <c r="L1288" s="215"/>
      <c r="M1288" s="227"/>
      <c r="N1288" s="227"/>
      <c r="O1288" s="215"/>
      <c r="P1288" s="379"/>
      <c r="Q1288" s="379"/>
      <c r="R1288" s="379"/>
      <c r="S1288" s="379"/>
      <c r="T1288" s="379"/>
      <c r="U1288" s="379"/>
      <c r="V1288" s="379"/>
      <c r="W1288" s="379"/>
      <c r="X1288" s="379"/>
      <c r="Y1288" s="379"/>
      <c r="Z1288" s="330"/>
      <c r="AA1288" s="330"/>
      <c r="AB1288" s="330"/>
      <c r="AC1288" s="331"/>
    </row>
    <row r="1289" spans="1:29" ht="17.25" customHeight="1">
      <c r="A1289" s="333"/>
      <c r="B1289" s="321" t="s">
        <v>1736</v>
      </c>
      <c r="C1289" s="321" t="s">
        <v>448</v>
      </c>
      <c r="D1289" s="321" t="s">
        <v>1737</v>
      </c>
      <c r="E1289" s="337" t="s">
        <v>2021</v>
      </c>
      <c r="F1289" s="389" t="s">
        <v>1904</v>
      </c>
      <c r="G1289" s="396">
        <v>17890</v>
      </c>
      <c r="H1289" s="333" t="s">
        <v>1027</v>
      </c>
      <c r="I1289" s="329" t="s">
        <v>493</v>
      </c>
      <c r="J1289" s="324" t="s">
        <v>281</v>
      </c>
      <c r="K1289" s="215"/>
      <c r="L1289" s="216"/>
      <c r="M1289" s="217"/>
      <c r="N1289" s="227"/>
      <c r="O1289" s="215"/>
      <c r="P1289" s="379">
        <f>SUM(M1289:M1290)</f>
        <v>0</v>
      </c>
      <c r="Q1289" s="379">
        <f>SUM(N1289:N1290)</f>
        <v>0</v>
      </c>
      <c r="R1289" s="379">
        <f>SUM(M1291:M1292)</f>
        <v>0</v>
      </c>
      <c r="S1289" s="379">
        <f>SUM(N1291:N1292)</f>
        <v>0</v>
      </c>
      <c r="T1289" s="379">
        <f>SUM(M1293:M1295)</f>
        <v>8088</v>
      </c>
      <c r="U1289" s="379">
        <f>SUM(N1293:N1295)</f>
        <v>8088</v>
      </c>
      <c r="V1289" s="379">
        <f>SUM(M1296:M1297)</f>
        <v>0</v>
      </c>
      <c r="W1289" s="379">
        <f>SUM(N1296:N1297)</f>
        <v>0</v>
      </c>
      <c r="X1289" s="379">
        <f>P1289+R1289+T1289+V1289</f>
        <v>8088</v>
      </c>
      <c r="Y1289" s="379">
        <f>Q1289+S1289+U1289+W1289</f>
        <v>8088</v>
      </c>
      <c r="Z1289" s="330">
        <f>G1289-X1289</f>
        <v>9802</v>
      </c>
      <c r="AA1289" s="330">
        <f>G1289-Y1289</f>
        <v>9802</v>
      </c>
      <c r="AB1289" s="330">
        <f>X1289*100/G1289</f>
        <v>45.209614309670208</v>
      </c>
      <c r="AC1289" s="331"/>
    </row>
    <row r="1290" spans="1:29" ht="17.25" customHeight="1">
      <c r="A1290" s="333"/>
      <c r="B1290" s="322"/>
      <c r="C1290" s="322"/>
      <c r="D1290" s="322"/>
      <c r="E1290" s="338"/>
      <c r="F1290" s="389"/>
      <c r="G1290" s="396"/>
      <c r="H1290" s="333"/>
      <c r="I1290" s="329"/>
      <c r="J1290" s="324"/>
      <c r="K1290" s="215"/>
      <c r="L1290" s="216"/>
      <c r="M1290" s="217"/>
      <c r="N1290" s="217"/>
      <c r="O1290" s="216"/>
      <c r="P1290" s="379"/>
      <c r="Q1290" s="379"/>
      <c r="R1290" s="379"/>
      <c r="S1290" s="379"/>
      <c r="T1290" s="379"/>
      <c r="U1290" s="379"/>
      <c r="V1290" s="379"/>
      <c r="W1290" s="379"/>
      <c r="X1290" s="379"/>
      <c r="Y1290" s="379"/>
      <c r="Z1290" s="330"/>
      <c r="AA1290" s="330"/>
      <c r="AB1290" s="330"/>
      <c r="AC1290" s="331"/>
    </row>
    <row r="1291" spans="1:29" ht="17.25" customHeight="1">
      <c r="A1291" s="333"/>
      <c r="B1291" s="322"/>
      <c r="C1291" s="322"/>
      <c r="D1291" s="322"/>
      <c r="E1291" s="338"/>
      <c r="F1291" s="389"/>
      <c r="G1291" s="396"/>
      <c r="H1291" s="333"/>
      <c r="I1291" s="329"/>
      <c r="J1291" s="324" t="s">
        <v>369</v>
      </c>
      <c r="K1291" s="215"/>
      <c r="L1291" s="216"/>
      <c r="M1291" s="217"/>
      <c r="N1291" s="217"/>
      <c r="O1291" s="215"/>
      <c r="P1291" s="379"/>
      <c r="Q1291" s="379"/>
      <c r="R1291" s="379"/>
      <c r="S1291" s="379"/>
      <c r="T1291" s="379"/>
      <c r="U1291" s="379"/>
      <c r="V1291" s="379"/>
      <c r="W1291" s="379"/>
      <c r="X1291" s="379"/>
      <c r="Y1291" s="379"/>
      <c r="Z1291" s="330"/>
      <c r="AA1291" s="330"/>
      <c r="AB1291" s="330"/>
      <c r="AC1291" s="331"/>
    </row>
    <row r="1292" spans="1:29" ht="17.25" customHeight="1">
      <c r="A1292" s="333"/>
      <c r="B1292" s="322"/>
      <c r="C1292" s="322"/>
      <c r="D1292" s="322"/>
      <c r="E1292" s="338"/>
      <c r="F1292" s="389"/>
      <c r="G1292" s="396"/>
      <c r="H1292" s="333"/>
      <c r="I1292" s="329"/>
      <c r="J1292" s="324"/>
      <c r="K1292" s="215"/>
      <c r="L1292" s="216"/>
      <c r="M1292" s="217"/>
      <c r="N1292" s="217"/>
      <c r="O1292" s="215"/>
      <c r="P1292" s="379"/>
      <c r="Q1292" s="379"/>
      <c r="R1292" s="379"/>
      <c r="S1292" s="379"/>
      <c r="T1292" s="379"/>
      <c r="U1292" s="379"/>
      <c r="V1292" s="379"/>
      <c r="W1292" s="379"/>
      <c r="X1292" s="379"/>
      <c r="Y1292" s="379"/>
      <c r="Z1292" s="330"/>
      <c r="AA1292" s="330"/>
      <c r="AB1292" s="330"/>
      <c r="AC1292" s="331"/>
    </row>
    <row r="1293" spans="1:29" ht="17.25" customHeight="1">
      <c r="A1293" s="333"/>
      <c r="B1293" s="322"/>
      <c r="C1293" s="322"/>
      <c r="D1293" s="322"/>
      <c r="E1293" s="338"/>
      <c r="F1293" s="389"/>
      <c r="G1293" s="396"/>
      <c r="H1293" s="333"/>
      <c r="I1293" s="329"/>
      <c r="J1293" s="324" t="s">
        <v>289</v>
      </c>
      <c r="K1293" s="215" t="s">
        <v>2022</v>
      </c>
      <c r="L1293" s="216" t="s">
        <v>1926</v>
      </c>
      <c r="M1293" s="217">
        <v>1120</v>
      </c>
      <c r="N1293" s="227">
        <v>1120</v>
      </c>
      <c r="O1293" s="215" t="s">
        <v>1958</v>
      </c>
      <c r="P1293" s="379"/>
      <c r="Q1293" s="379"/>
      <c r="R1293" s="379"/>
      <c r="S1293" s="379"/>
      <c r="T1293" s="379"/>
      <c r="U1293" s="379"/>
      <c r="V1293" s="379"/>
      <c r="W1293" s="379"/>
      <c r="X1293" s="379"/>
      <c r="Y1293" s="379"/>
      <c r="Z1293" s="330"/>
      <c r="AA1293" s="330"/>
      <c r="AB1293" s="330"/>
      <c r="AC1293" s="331"/>
    </row>
    <row r="1294" spans="1:29" ht="17.25" customHeight="1">
      <c r="A1294" s="333"/>
      <c r="B1294" s="322"/>
      <c r="C1294" s="322"/>
      <c r="D1294" s="322"/>
      <c r="E1294" s="338"/>
      <c r="F1294" s="389"/>
      <c r="G1294" s="396"/>
      <c r="H1294" s="333"/>
      <c r="I1294" s="329"/>
      <c r="J1294" s="324"/>
      <c r="K1294" s="215" t="s">
        <v>2024</v>
      </c>
      <c r="L1294" s="216" t="s">
        <v>1926</v>
      </c>
      <c r="M1294" s="217">
        <v>6128</v>
      </c>
      <c r="N1294" s="227">
        <v>6128</v>
      </c>
      <c r="O1294" s="215" t="s">
        <v>1956</v>
      </c>
      <c r="P1294" s="379"/>
      <c r="Q1294" s="379"/>
      <c r="R1294" s="379"/>
      <c r="S1294" s="379"/>
      <c r="T1294" s="379"/>
      <c r="U1294" s="379"/>
      <c r="V1294" s="379"/>
      <c r="W1294" s="379"/>
      <c r="X1294" s="379"/>
      <c r="Y1294" s="379"/>
      <c r="Z1294" s="330"/>
      <c r="AA1294" s="330"/>
      <c r="AB1294" s="330"/>
      <c r="AC1294" s="331"/>
    </row>
    <row r="1295" spans="1:29" ht="17.25" customHeight="1">
      <c r="A1295" s="333"/>
      <c r="B1295" s="322"/>
      <c r="C1295" s="322"/>
      <c r="D1295" s="322"/>
      <c r="E1295" s="338"/>
      <c r="F1295" s="389"/>
      <c r="G1295" s="396"/>
      <c r="H1295" s="333"/>
      <c r="I1295" s="329"/>
      <c r="J1295" s="324"/>
      <c r="K1295" s="215" t="s">
        <v>2023</v>
      </c>
      <c r="L1295" s="216" t="s">
        <v>1926</v>
      </c>
      <c r="M1295" s="217">
        <v>840</v>
      </c>
      <c r="N1295" s="217">
        <v>840</v>
      </c>
      <c r="O1295" s="215" t="s">
        <v>1958</v>
      </c>
      <c r="P1295" s="379"/>
      <c r="Q1295" s="379"/>
      <c r="R1295" s="379"/>
      <c r="S1295" s="379"/>
      <c r="T1295" s="379"/>
      <c r="U1295" s="379"/>
      <c r="V1295" s="379"/>
      <c r="W1295" s="379"/>
      <c r="X1295" s="379"/>
      <c r="Y1295" s="379"/>
      <c r="Z1295" s="330"/>
      <c r="AA1295" s="330"/>
      <c r="AB1295" s="330"/>
      <c r="AC1295" s="331"/>
    </row>
    <row r="1296" spans="1:29" ht="17.25" customHeight="1">
      <c r="A1296" s="333"/>
      <c r="B1296" s="322"/>
      <c r="C1296" s="322"/>
      <c r="D1296" s="322"/>
      <c r="E1296" s="338"/>
      <c r="F1296" s="389"/>
      <c r="G1296" s="396"/>
      <c r="H1296" s="333"/>
      <c r="I1296" s="329"/>
      <c r="J1296" s="324" t="s">
        <v>370</v>
      </c>
      <c r="K1296" s="215"/>
      <c r="L1296" s="216"/>
      <c r="M1296" s="217"/>
      <c r="N1296" s="227"/>
      <c r="O1296" s="215"/>
      <c r="P1296" s="379"/>
      <c r="Q1296" s="379"/>
      <c r="R1296" s="379"/>
      <c r="S1296" s="379"/>
      <c r="T1296" s="379"/>
      <c r="U1296" s="379"/>
      <c r="V1296" s="379"/>
      <c r="W1296" s="379"/>
      <c r="X1296" s="379"/>
      <c r="Y1296" s="379"/>
      <c r="Z1296" s="330"/>
      <c r="AA1296" s="330"/>
      <c r="AB1296" s="330"/>
      <c r="AC1296" s="331"/>
    </row>
    <row r="1297" spans="1:29" ht="17.25" customHeight="1">
      <c r="A1297" s="333"/>
      <c r="B1297" s="323"/>
      <c r="C1297" s="323"/>
      <c r="D1297" s="323"/>
      <c r="E1297" s="339"/>
      <c r="F1297" s="389"/>
      <c r="G1297" s="396"/>
      <c r="H1297" s="333"/>
      <c r="I1297" s="329"/>
      <c r="J1297" s="324"/>
      <c r="K1297" s="215"/>
      <c r="L1297" s="215"/>
      <c r="M1297" s="227"/>
      <c r="N1297" s="227"/>
      <c r="O1297" s="215"/>
      <c r="P1297" s="379"/>
      <c r="Q1297" s="379"/>
      <c r="R1297" s="379"/>
      <c r="S1297" s="379"/>
      <c r="T1297" s="379"/>
      <c r="U1297" s="379"/>
      <c r="V1297" s="379"/>
      <c r="W1297" s="379"/>
      <c r="X1297" s="379"/>
      <c r="Y1297" s="379"/>
      <c r="Z1297" s="330"/>
      <c r="AA1297" s="330"/>
      <c r="AB1297" s="330"/>
      <c r="AC1297" s="331"/>
    </row>
    <row r="1298" spans="1:29" ht="17.25" customHeight="1">
      <c r="A1298" s="333">
        <v>71900000</v>
      </c>
      <c r="B1298" s="321" t="s">
        <v>524</v>
      </c>
      <c r="C1298" s="321" t="s">
        <v>525</v>
      </c>
      <c r="D1298" s="321" t="s">
        <v>534</v>
      </c>
      <c r="E1298" s="337" t="s">
        <v>527</v>
      </c>
      <c r="F1298" s="389" t="s">
        <v>528</v>
      </c>
      <c r="G1298" s="396">
        <v>191</v>
      </c>
      <c r="H1298" s="333" t="s">
        <v>529</v>
      </c>
      <c r="I1298" s="329" t="s">
        <v>530</v>
      </c>
      <c r="J1298" s="324" t="s">
        <v>281</v>
      </c>
      <c r="K1298" s="215" t="s">
        <v>716</v>
      </c>
      <c r="L1298" s="216" t="s">
        <v>1041</v>
      </c>
      <c r="M1298" s="217">
        <v>191</v>
      </c>
      <c r="N1298" s="227">
        <v>191</v>
      </c>
      <c r="O1298" s="215" t="s">
        <v>1034</v>
      </c>
      <c r="P1298" s="379">
        <f>SUM(M1298:M1299)</f>
        <v>191</v>
      </c>
      <c r="Q1298" s="379">
        <f>SUM(N1298:N1299)</f>
        <v>191</v>
      </c>
      <c r="R1298" s="379">
        <f>SUM(M1300:M1301)</f>
        <v>0</v>
      </c>
      <c r="S1298" s="379">
        <f>SUM(N1300:N1301)</f>
        <v>0</v>
      </c>
      <c r="T1298" s="379">
        <f>SUM(M1302:M1303)</f>
        <v>0</v>
      </c>
      <c r="U1298" s="379">
        <f>SUM(N1302:N1303)</f>
        <v>0</v>
      </c>
      <c r="V1298" s="379">
        <f>SUM(M1304:M1305)</f>
        <v>0</v>
      </c>
      <c r="W1298" s="379">
        <f>SUM(N1304:N1305)</f>
        <v>0</v>
      </c>
      <c r="X1298" s="379">
        <f>P1298+R1298+T1298+V1298</f>
        <v>191</v>
      </c>
      <c r="Y1298" s="379">
        <f>Q1298+S1298+U1298+W1298</f>
        <v>191</v>
      </c>
      <c r="Z1298" s="334">
        <f>G1298-X1298</f>
        <v>0</v>
      </c>
      <c r="AA1298" s="334">
        <f>G1298-Y1298</f>
        <v>0</v>
      </c>
      <c r="AB1298" s="334">
        <f>X1298*100/G1298</f>
        <v>100</v>
      </c>
      <c r="AC1298" s="335" t="s">
        <v>651</v>
      </c>
    </row>
    <row r="1299" spans="1:29" ht="17.25" customHeight="1">
      <c r="A1299" s="333"/>
      <c r="B1299" s="322"/>
      <c r="C1299" s="322"/>
      <c r="D1299" s="322"/>
      <c r="E1299" s="338"/>
      <c r="F1299" s="389"/>
      <c r="G1299" s="396"/>
      <c r="H1299" s="333"/>
      <c r="I1299" s="329"/>
      <c r="J1299" s="324"/>
      <c r="K1299" s="215"/>
      <c r="L1299" s="216"/>
      <c r="M1299" s="217"/>
      <c r="N1299" s="217"/>
      <c r="O1299" s="216"/>
      <c r="P1299" s="379"/>
      <c r="Q1299" s="379"/>
      <c r="R1299" s="379"/>
      <c r="S1299" s="379"/>
      <c r="T1299" s="379"/>
      <c r="U1299" s="379"/>
      <c r="V1299" s="379"/>
      <c r="W1299" s="379"/>
      <c r="X1299" s="379"/>
      <c r="Y1299" s="379"/>
      <c r="Z1299" s="334"/>
      <c r="AA1299" s="334"/>
      <c r="AB1299" s="334"/>
      <c r="AC1299" s="335"/>
    </row>
    <row r="1300" spans="1:29" ht="17.25" customHeight="1">
      <c r="A1300" s="333"/>
      <c r="B1300" s="322"/>
      <c r="C1300" s="322"/>
      <c r="D1300" s="322"/>
      <c r="E1300" s="338"/>
      <c r="F1300" s="389"/>
      <c r="G1300" s="396"/>
      <c r="H1300" s="333"/>
      <c r="I1300" s="329"/>
      <c r="J1300" s="324" t="s">
        <v>369</v>
      </c>
      <c r="K1300" s="215"/>
      <c r="L1300" s="216"/>
      <c r="M1300" s="217"/>
      <c r="N1300" s="217"/>
      <c r="O1300" s="215"/>
      <c r="P1300" s="379"/>
      <c r="Q1300" s="379"/>
      <c r="R1300" s="379"/>
      <c r="S1300" s="379"/>
      <c r="T1300" s="379"/>
      <c r="U1300" s="379"/>
      <c r="V1300" s="379"/>
      <c r="W1300" s="379"/>
      <c r="X1300" s="379"/>
      <c r="Y1300" s="379"/>
      <c r="Z1300" s="334"/>
      <c r="AA1300" s="334"/>
      <c r="AB1300" s="334"/>
      <c r="AC1300" s="335"/>
    </row>
    <row r="1301" spans="1:29" ht="17.25" customHeight="1">
      <c r="A1301" s="333"/>
      <c r="B1301" s="322"/>
      <c r="C1301" s="322"/>
      <c r="D1301" s="322"/>
      <c r="E1301" s="338"/>
      <c r="F1301" s="389"/>
      <c r="G1301" s="396"/>
      <c r="H1301" s="333"/>
      <c r="I1301" s="329"/>
      <c r="J1301" s="324"/>
      <c r="K1301" s="215"/>
      <c r="L1301" s="216"/>
      <c r="M1301" s="217"/>
      <c r="N1301" s="217"/>
      <c r="O1301" s="215"/>
      <c r="P1301" s="379"/>
      <c r="Q1301" s="379"/>
      <c r="R1301" s="379"/>
      <c r="S1301" s="379"/>
      <c r="T1301" s="379"/>
      <c r="U1301" s="379"/>
      <c r="V1301" s="379"/>
      <c r="W1301" s="379"/>
      <c r="X1301" s="379"/>
      <c r="Y1301" s="379"/>
      <c r="Z1301" s="334"/>
      <c r="AA1301" s="334"/>
      <c r="AB1301" s="334"/>
      <c r="AC1301" s="335"/>
    </row>
    <row r="1302" spans="1:29" ht="17.25" customHeight="1">
      <c r="A1302" s="333"/>
      <c r="B1302" s="322"/>
      <c r="C1302" s="322"/>
      <c r="D1302" s="322"/>
      <c r="E1302" s="338"/>
      <c r="F1302" s="389"/>
      <c r="G1302" s="396"/>
      <c r="H1302" s="333"/>
      <c r="I1302" s="329"/>
      <c r="J1302" s="324" t="s">
        <v>289</v>
      </c>
      <c r="K1302" s="215"/>
      <c r="L1302" s="216"/>
      <c r="M1302" s="217"/>
      <c r="N1302" s="227"/>
      <c r="O1302" s="215"/>
      <c r="P1302" s="379"/>
      <c r="Q1302" s="379"/>
      <c r="R1302" s="379"/>
      <c r="S1302" s="379"/>
      <c r="T1302" s="379"/>
      <c r="U1302" s="379"/>
      <c r="V1302" s="379"/>
      <c r="W1302" s="379"/>
      <c r="X1302" s="379"/>
      <c r="Y1302" s="379"/>
      <c r="Z1302" s="334"/>
      <c r="AA1302" s="334"/>
      <c r="AB1302" s="334"/>
      <c r="AC1302" s="335"/>
    </row>
    <row r="1303" spans="1:29" ht="17.25" customHeight="1">
      <c r="A1303" s="333"/>
      <c r="B1303" s="322"/>
      <c r="C1303" s="322"/>
      <c r="D1303" s="322"/>
      <c r="E1303" s="338"/>
      <c r="F1303" s="389"/>
      <c r="G1303" s="396"/>
      <c r="H1303" s="333"/>
      <c r="I1303" s="329"/>
      <c r="J1303" s="324"/>
      <c r="K1303" s="215"/>
      <c r="L1303" s="216"/>
      <c r="M1303" s="217"/>
      <c r="N1303" s="217"/>
      <c r="O1303" s="215"/>
      <c r="P1303" s="379"/>
      <c r="Q1303" s="379"/>
      <c r="R1303" s="379"/>
      <c r="S1303" s="379"/>
      <c r="T1303" s="379"/>
      <c r="U1303" s="379"/>
      <c r="V1303" s="379"/>
      <c r="W1303" s="379"/>
      <c r="X1303" s="379"/>
      <c r="Y1303" s="379"/>
      <c r="Z1303" s="334"/>
      <c r="AA1303" s="334"/>
      <c r="AB1303" s="334"/>
      <c r="AC1303" s="335"/>
    </row>
    <row r="1304" spans="1:29" ht="17.25" customHeight="1">
      <c r="A1304" s="333"/>
      <c r="B1304" s="322"/>
      <c r="C1304" s="322"/>
      <c r="D1304" s="322"/>
      <c r="E1304" s="338"/>
      <c r="F1304" s="389"/>
      <c r="G1304" s="396"/>
      <c r="H1304" s="333"/>
      <c r="I1304" s="329"/>
      <c r="J1304" s="324" t="s">
        <v>370</v>
      </c>
      <c r="K1304" s="215"/>
      <c r="L1304" s="216"/>
      <c r="M1304" s="217"/>
      <c r="N1304" s="227"/>
      <c r="O1304" s="215"/>
      <c r="P1304" s="379"/>
      <c r="Q1304" s="379"/>
      <c r="R1304" s="379"/>
      <c r="S1304" s="379"/>
      <c r="T1304" s="379"/>
      <c r="U1304" s="379"/>
      <c r="V1304" s="379"/>
      <c r="W1304" s="379"/>
      <c r="X1304" s="379"/>
      <c r="Y1304" s="379"/>
      <c r="Z1304" s="334"/>
      <c r="AA1304" s="334"/>
      <c r="AB1304" s="334"/>
      <c r="AC1304" s="335"/>
    </row>
    <row r="1305" spans="1:29" ht="17.25" customHeight="1">
      <c r="A1305" s="333"/>
      <c r="B1305" s="323"/>
      <c r="C1305" s="323"/>
      <c r="D1305" s="323"/>
      <c r="E1305" s="339"/>
      <c r="F1305" s="389"/>
      <c r="G1305" s="396"/>
      <c r="H1305" s="333"/>
      <c r="I1305" s="329"/>
      <c r="J1305" s="324"/>
      <c r="K1305" s="215"/>
      <c r="L1305" s="215"/>
      <c r="M1305" s="227"/>
      <c r="N1305" s="227"/>
      <c r="O1305" s="215"/>
      <c r="P1305" s="379"/>
      <c r="Q1305" s="379"/>
      <c r="R1305" s="379"/>
      <c r="S1305" s="379"/>
      <c r="T1305" s="379"/>
      <c r="U1305" s="379"/>
      <c r="V1305" s="379"/>
      <c r="W1305" s="379"/>
      <c r="X1305" s="379"/>
      <c r="Y1305" s="379"/>
      <c r="Z1305" s="334"/>
      <c r="AA1305" s="334"/>
      <c r="AB1305" s="334"/>
      <c r="AC1305" s="335"/>
    </row>
    <row r="1306" spans="1:29" ht="17.25" customHeight="1">
      <c r="A1306" s="333">
        <v>71900000</v>
      </c>
      <c r="B1306" s="321" t="s">
        <v>524</v>
      </c>
      <c r="C1306" s="321" t="s">
        <v>525</v>
      </c>
      <c r="D1306" s="321" t="s">
        <v>535</v>
      </c>
      <c r="E1306" s="337" t="s">
        <v>531</v>
      </c>
      <c r="F1306" s="389" t="s">
        <v>528</v>
      </c>
      <c r="G1306" s="396">
        <v>192</v>
      </c>
      <c r="H1306" s="333" t="s">
        <v>532</v>
      </c>
      <c r="I1306" s="329" t="s">
        <v>533</v>
      </c>
      <c r="J1306" s="324" t="s">
        <v>281</v>
      </c>
      <c r="K1306" s="215" t="s">
        <v>716</v>
      </c>
      <c r="L1306" s="216" t="s">
        <v>1041</v>
      </c>
      <c r="M1306" s="217">
        <v>192</v>
      </c>
      <c r="N1306" s="227">
        <v>192</v>
      </c>
      <c r="O1306" s="215" t="s">
        <v>1034</v>
      </c>
      <c r="P1306" s="379">
        <f>SUM(M1306:M1307)</f>
        <v>192</v>
      </c>
      <c r="Q1306" s="379">
        <f>SUM(N1306:N1307)</f>
        <v>192</v>
      </c>
      <c r="R1306" s="379">
        <f>SUM(M1308:M1309)</f>
        <v>0</v>
      </c>
      <c r="S1306" s="379">
        <f>SUM(N1308:N1309)</f>
        <v>0</v>
      </c>
      <c r="T1306" s="379">
        <f>SUM(M1310:M1311)</f>
        <v>0</v>
      </c>
      <c r="U1306" s="379">
        <f>SUM(N1310:N1311)</f>
        <v>0</v>
      </c>
      <c r="V1306" s="379">
        <f>SUM(M1312:M1313)</f>
        <v>0</v>
      </c>
      <c r="W1306" s="379">
        <f>SUM(N1312:N1313)</f>
        <v>0</v>
      </c>
      <c r="X1306" s="379">
        <f>P1306+R1306+T1306+V1306</f>
        <v>192</v>
      </c>
      <c r="Y1306" s="379">
        <f>Q1306+S1306+U1306+W1306</f>
        <v>192</v>
      </c>
      <c r="Z1306" s="334">
        <f>G1306-X1306</f>
        <v>0</v>
      </c>
      <c r="AA1306" s="334">
        <f>G1306-Y1306</f>
        <v>0</v>
      </c>
      <c r="AB1306" s="334">
        <f>X1306*100/G1306</f>
        <v>100</v>
      </c>
      <c r="AC1306" s="335" t="s">
        <v>651</v>
      </c>
    </row>
    <row r="1307" spans="1:29" ht="17.25" customHeight="1">
      <c r="A1307" s="333"/>
      <c r="B1307" s="322"/>
      <c r="C1307" s="322"/>
      <c r="D1307" s="322"/>
      <c r="E1307" s="338"/>
      <c r="F1307" s="389"/>
      <c r="G1307" s="396"/>
      <c r="H1307" s="333"/>
      <c r="I1307" s="329"/>
      <c r="J1307" s="324"/>
      <c r="K1307" s="215"/>
      <c r="L1307" s="216"/>
      <c r="M1307" s="217"/>
      <c r="N1307" s="217"/>
      <c r="O1307" s="216"/>
      <c r="P1307" s="379"/>
      <c r="Q1307" s="379"/>
      <c r="R1307" s="379"/>
      <c r="S1307" s="379"/>
      <c r="T1307" s="379"/>
      <c r="U1307" s="379"/>
      <c r="V1307" s="379"/>
      <c r="W1307" s="379"/>
      <c r="X1307" s="379"/>
      <c r="Y1307" s="379"/>
      <c r="Z1307" s="334"/>
      <c r="AA1307" s="334"/>
      <c r="AB1307" s="334"/>
      <c r="AC1307" s="335"/>
    </row>
    <row r="1308" spans="1:29" ht="17.25" customHeight="1">
      <c r="A1308" s="333"/>
      <c r="B1308" s="322"/>
      <c r="C1308" s="322"/>
      <c r="D1308" s="322"/>
      <c r="E1308" s="338"/>
      <c r="F1308" s="389"/>
      <c r="G1308" s="396"/>
      <c r="H1308" s="333"/>
      <c r="I1308" s="329"/>
      <c r="J1308" s="324" t="s">
        <v>369</v>
      </c>
      <c r="K1308" s="215"/>
      <c r="L1308" s="216"/>
      <c r="M1308" s="217"/>
      <c r="N1308" s="217"/>
      <c r="O1308" s="215"/>
      <c r="P1308" s="379"/>
      <c r="Q1308" s="379"/>
      <c r="R1308" s="379"/>
      <c r="S1308" s="379"/>
      <c r="T1308" s="379"/>
      <c r="U1308" s="379"/>
      <c r="V1308" s="379"/>
      <c r="W1308" s="379"/>
      <c r="X1308" s="379"/>
      <c r="Y1308" s="379"/>
      <c r="Z1308" s="334"/>
      <c r="AA1308" s="334"/>
      <c r="AB1308" s="334"/>
      <c r="AC1308" s="335"/>
    </row>
    <row r="1309" spans="1:29" ht="17.25" customHeight="1">
      <c r="A1309" s="333"/>
      <c r="B1309" s="322"/>
      <c r="C1309" s="322"/>
      <c r="D1309" s="322"/>
      <c r="E1309" s="338"/>
      <c r="F1309" s="389"/>
      <c r="G1309" s="396"/>
      <c r="H1309" s="333"/>
      <c r="I1309" s="329"/>
      <c r="J1309" s="324"/>
      <c r="K1309" s="215"/>
      <c r="L1309" s="216"/>
      <c r="M1309" s="217"/>
      <c r="N1309" s="217"/>
      <c r="O1309" s="215"/>
      <c r="P1309" s="379"/>
      <c r="Q1309" s="379"/>
      <c r="R1309" s="379"/>
      <c r="S1309" s="379"/>
      <c r="T1309" s="379"/>
      <c r="U1309" s="379"/>
      <c r="V1309" s="379"/>
      <c r="W1309" s="379"/>
      <c r="X1309" s="379"/>
      <c r="Y1309" s="379"/>
      <c r="Z1309" s="334"/>
      <c r="AA1309" s="334"/>
      <c r="AB1309" s="334"/>
      <c r="AC1309" s="335"/>
    </row>
    <row r="1310" spans="1:29" ht="17.25" customHeight="1">
      <c r="A1310" s="333"/>
      <c r="B1310" s="322"/>
      <c r="C1310" s="322"/>
      <c r="D1310" s="322"/>
      <c r="E1310" s="338"/>
      <c r="F1310" s="389"/>
      <c r="G1310" s="396"/>
      <c r="H1310" s="333"/>
      <c r="I1310" s="329"/>
      <c r="J1310" s="324" t="s">
        <v>289</v>
      </c>
      <c r="K1310" s="215"/>
      <c r="L1310" s="216"/>
      <c r="M1310" s="217"/>
      <c r="N1310" s="227"/>
      <c r="O1310" s="215"/>
      <c r="P1310" s="379"/>
      <c r="Q1310" s="379"/>
      <c r="R1310" s="379"/>
      <c r="S1310" s="379"/>
      <c r="T1310" s="379"/>
      <c r="U1310" s="379"/>
      <c r="V1310" s="379"/>
      <c r="W1310" s="379"/>
      <c r="X1310" s="379"/>
      <c r="Y1310" s="379"/>
      <c r="Z1310" s="334"/>
      <c r="AA1310" s="334"/>
      <c r="AB1310" s="334"/>
      <c r="AC1310" s="335"/>
    </row>
    <row r="1311" spans="1:29" ht="17.25" customHeight="1">
      <c r="A1311" s="333"/>
      <c r="B1311" s="322"/>
      <c r="C1311" s="322"/>
      <c r="D1311" s="322"/>
      <c r="E1311" s="338"/>
      <c r="F1311" s="389"/>
      <c r="G1311" s="396"/>
      <c r="H1311" s="333"/>
      <c r="I1311" s="329"/>
      <c r="J1311" s="324"/>
      <c r="K1311" s="215"/>
      <c r="L1311" s="216"/>
      <c r="M1311" s="217"/>
      <c r="N1311" s="217"/>
      <c r="O1311" s="215"/>
      <c r="P1311" s="379"/>
      <c r="Q1311" s="379"/>
      <c r="R1311" s="379"/>
      <c r="S1311" s="379"/>
      <c r="T1311" s="379"/>
      <c r="U1311" s="379"/>
      <c r="V1311" s="379"/>
      <c r="W1311" s="379"/>
      <c r="X1311" s="379"/>
      <c r="Y1311" s="379"/>
      <c r="Z1311" s="334"/>
      <c r="AA1311" s="334"/>
      <c r="AB1311" s="334"/>
      <c r="AC1311" s="335"/>
    </row>
    <row r="1312" spans="1:29" ht="17.25" customHeight="1">
      <c r="A1312" s="333"/>
      <c r="B1312" s="322"/>
      <c r="C1312" s="322"/>
      <c r="D1312" s="322"/>
      <c r="E1312" s="338"/>
      <c r="F1312" s="389"/>
      <c r="G1312" s="396"/>
      <c r="H1312" s="333"/>
      <c r="I1312" s="329"/>
      <c r="J1312" s="324" t="s">
        <v>370</v>
      </c>
      <c r="K1312" s="215"/>
      <c r="L1312" s="216"/>
      <c r="M1312" s="217"/>
      <c r="N1312" s="227"/>
      <c r="O1312" s="215"/>
      <c r="P1312" s="379"/>
      <c r="Q1312" s="379"/>
      <c r="R1312" s="379"/>
      <c r="S1312" s="379"/>
      <c r="T1312" s="379"/>
      <c r="U1312" s="379"/>
      <c r="V1312" s="379"/>
      <c r="W1312" s="379"/>
      <c r="X1312" s="379"/>
      <c r="Y1312" s="379"/>
      <c r="Z1312" s="334"/>
      <c r="AA1312" s="334"/>
      <c r="AB1312" s="334"/>
      <c r="AC1312" s="335"/>
    </row>
    <row r="1313" spans="1:29" ht="17.25" customHeight="1">
      <c r="A1313" s="333"/>
      <c r="B1313" s="323"/>
      <c r="C1313" s="323"/>
      <c r="D1313" s="323"/>
      <c r="E1313" s="339"/>
      <c r="F1313" s="389"/>
      <c r="G1313" s="396"/>
      <c r="H1313" s="333"/>
      <c r="I1313" s="329"/>
      <c r="J1313" s="324"/>
      <c r="K1313" s="215"/>
      <c r="L1313" s="215"/>
      <c r="M1313" s="227"/>
      <c r="N1313" s="227"/>
      <c r="O1313" s="215"/>
      <c r="P1313" s="379"/>
      <c r="Q1313" s="379"/>
      <c r="R1313" s="379"/>
      <c r="S1313" s="379"/>
      <c r="T1313" s="379"/>
      <c r="U1313" s="379"/>
      <c r="V1313" s="379"/>
      <c r="W1313" s="379"/>
      <c r="X1313" s="379"/>
      <c r="Y1313" s="379"/>
      <c r="Z1313" s="334"/>
      <c r="AA1313" s="334"/>
      <c r="AB1313" s="334"/>
      <c r="AC1313" s="335"/>
    </row>
    <row r="1314" spans="1:29" ht="17.25" customHeight="1">
      <c r="A1314" s="350">
        <v>71900000</v>
      </c>
      <c r="B1314" s="321" t="s">
        <v>524</v>
      </c>
      <c r="C1314" s="321" t="s">
        <v>525</v>
      </c>
      <c r="D1314" s="321" t="s">
        <v>539</v>
      </c>
      <c r="E1314" s="337" t="s">
        <v>536</v>
      </c>
      <c r="F1314" s="389" t="s">
        <v>537</v>
      </c>
      <c r="G1314" s="396">
        <v>187.2</v>
      </c>
      <c r="H1314" s="333" t="s">
        <v>538</v>
      </c>
      <c r="I1314" s="329" t="s">
        <v>491</v>
      </c>
      <c r="J1314" s="324" t="s">
        <v>281</v>
      </c>
      <c r="K1314" s="215" t="s">
        <v>716</v>
      </c>
      <c r="L1314" s="216" t="s">
        <v>753</v>
      </c>
      <c r="M1314" s="217">
        <v>187.2</v>
      </c>
      <c r="N1314" s="227">
        <v>187.2</v>
      </c>
      <c r="O1314" s="215" t="s">
        <v>745</v>
      </c>
      <c r="P1314" s="379">
        <f>SUM(M1314:M1315)</f>
        <v>187.2</v>
      </c>
      <c r="Q1314" s="379">
        <f>SUM(N1314:N1315)</f>
        <v>187.2</v>
      </c>
      <c r="R1314" s="379">
        <f>SUM(M1316:M1317)</f>
        <v>0</v>
      </c>
      <c r="S1314" s="379">
        <f>SUM(N1316:N1317)</f>
        <v>0</v>
      </c>
      <c r="T1314" s="379">
        <f>SUM(M1318:M1319)</f>
        <v>0</v>
      </c>
      <c r="U1314" s="379">
        <f>SUM(N1318:N1319)</f>
        <v>0</v>
      </c>
      <c r="V1314" s="379">
        <f>SUM(M1320:M1321)</f>
        <v>0</v>
      </c>
      <c r="W1314" s="379">
        <f>SUM(N1320:N1321)</f>
        <v>0</v>
      </c>
      <c r="X1314" s="379">
        <f>P1314+R1314+T1314+V1314</f>
        <v>187.2</v>
      </c>
      <c r="Y1314" s="379">
        <f>Q1314+S1314+U1314+W1314</f>
        <v>187.2</v>
      </c>
      <c r="Z1314" s="334">
        <f>G1314-X1314</f>
        <v>0</v>
      </c>
      <c r="AA1314" s="334">
        <f>G1314-Y1314</f>
        <v>0</v>
      </c>
      <c r="AB1314" s="334">
        <f>X1314*100/G1314</f>
        <v>100</v>
      </c>
      <c r="AC1314" s="335" t="s">
        <v>651</v>
      </c>
    </row>
    <row r="1315" spans="1:29" ht="17.25" customHeight="1">
      <c r="A1315" s="351"/>
      <c r="B1315" s="322"/>
      <c r="C1315" s="322"/>
      <c r="D1315" s="322"/>
      <c r="E1315" s="338"/>
      <c r="F1315" s="389"/>
      <c r="G1315" s="396"/>
      <c r="H1315" s="333"/>
      <c r="I1315" s="329"/>
      <c r="J1315" s="324"/>
      <c r="K1315" s="215"/>
      <c r="L1315" s="216"/>
      <c r="M1315" s="217"/>
      <c r="N1315" s="217"/>
      <c r="O1315" s="216"/>
      <c r="P1315" s="379"/>
      <c r="Q1315" s="379"/>
      <c r="R1315" s="379"/>
      <c r="S1315" s="379"/>
      <c r="T1315" s="379"/>
      <c r="U1315" s="379"/>
      <c r="V1315" s="379"/>
      <c r="W1315" s="379"/>
      <c r="X1315" s="379"/>
      <c r="Y1315" s="379"/>
      <c r="Z1315" s="334"/>
      <c r="AA1315" s="334"/>
      <c r="AB1315" s="334"/>
      <c r="AC1315" s="335"/>
    </row>
    <row r="1316" spans="1:29" ht="17.25" customHeight="1">
      <c r="A1316" s="351"/>
      <c r="B1316" s="322"/>
      <c r="C1316" s="322"/>
      <c r="D1316" s="322"/>
      <c r="E1316" s="338"/>
      <c r="F1316" s="389"/>
      <c r="G1316" s="396"/>
      <c r="H1316" s="333"/>
      <c r="I1316" s="329"/>
      <c r="J1316" s="324" t="s">
        <v>369</v>
      </c>
      <c r="K1316" s="215"/>
      <c r="L1316" s="216"/>
      <c r="M1316" s="217"/>
      <c r="N1316" s="217"/>
      <c r="O1316" s="215"/>
      <c r="P1316" s="379"/>
      <c r="Q1316" s="379"/>
      <c r="R1316" s="379"/>
      <c r="S1316" s="379"/>
      <c r="T1316" s="379"/>
      <c r="U1316" s="379"/>
      <c r="V1316" s="379"/>
      <c r="W1316" s="379"/>
      <c r="X1316" s="379"/>
      <c r="Y1316" s="379"/>
      <c r="Z1316" s="334"/>
      <c r="AA1316" s="334"/>
      <c r="AB1316" s="334"/>
      <c r="AC1316" s="335"/>
    </row>
    <row r="1317" spans="1:29" ht="17.25" customHeight="1">
      <c r="A1317" s="351"/>
      <c r="B1317" s="322"/>
      <c r="C1317" s="322"/>
      <c r="D1317" s="322"/>
      <c r="E1317" s="338"/>
      <c r="F1317" s="389"/>
      <c r="G1317" s="396"/>
      <c r="H1317" s="333"/>
      <c r="I1317" s="329"/>
      <c r="J1317" s="324"/>
      <c r="K1317" s="215"/>
      <c r="L1317" s="216"/>
      <c r="M1317" s="217"/>
      <c r="N1317" s="217"/>
      <c r="O1317" s="215"/>
      <c r="P1317" s="379"/>
      <c r="Q1317" s="379"/>
      <c r="R1317" s="379"/>
      <c r="S1317" s="379"/>
      <c r="T1317" s="379"/>
      <c r="U1317" s="379"/>
      <c r="V1317" s="379"/>
      <c r="W1317" s="379"/>
      <c r="X1317" s="379"/>
      <c r="Y1317" s="379"/>
      <c r="Z1317" s="334"/>
      <c r="AA1317" s="334"/>
      <c r="AB1317" s="334"/>
      <c r="AC1317" s="335"/>
    </row>
    <row r="1318" spans="1:29" ht="17.25" customHeight="1">
      <c r="A1318" s="351"/>
      <c r="B1318" s="322"/>
      <c r="C1318" s="322"/>
      <c r="D1318" s="322"/>
      <c r="E1318" s="338"/>
      <c r="F1318" s="389"/>
      <c r="G1318" s="396"/>
      <c r="H1318" s="333"/>
      <c r="I1318" s="329"/>
      <c r="J1318" s="324" t="s">
        <v>289</v>
      </c>
      <c r="K1318" s="215"/>
      <c r="L1318" s="216"/>
      <c r="M1318" s="217"/>
      <c r="N1318" s="227"/>
      <c r="O1318" s="215"/>
      <c r="P1318" s="379"/>
      <c r="Q1318" s="379"/>
      <c r="R1318" s="379"/>
      <c r="S1318" s="379"/>
      <c r="T1318" s="379"/>
      <c r="U1318" s="379"/>
      <c r="V1318" s="379"/>
      <c r="W1318" s="379"/>
      <c r="X1318" s="379"/>
      <c r="Y1318" s="379"/>
      <c r="Z1318" s="334"/>
      <c r="AA1318" s="334"/>
      <c r="AB1318" s="334"/>
      <c r="AC1318" s="335"/>
    </row>
    <row r="1319" spans="1:29" ht="17.25" customHeight="1">
      <c r="A1319" s="351"/>
      <c r="B1319" s="322"/>
      <c r="C1319" s="322"/>
      <c r="D1319" s="322"/>
      <c r="E1319" s="338"/>
      <c r="F1319" s="389"/>
      <c r="G1319" s="396"/>
      <c r="H1319" s="333"/>
      <c r="I1319" s="329"/>
      <c r="J1319" s="324"/>
      <c r="K1319" s="215"/>
      <c r="L1319" s="216"/>
      <c r="M1319" s="217"/>
      <c r="N1319" s="217"/>
      <c r="O1319" s="215"/>
      <c r="P1319" s="379"/>
      <c r="Q1319" s="379"/>
      <c r="R1319" s="379"/>
      <c r="S1319" s="379"/>
      <c r="T1319" s="379"/>
      <c r="U1319" s="379"/>
      <c r="V1319" s="379"/>
      <c r="W1319" s="379"/>
      <c r="X1319" s="379"/>
      <c r="Y1319" s="379"/>
      <c r="Z1319" s="334"/>
      <c r="AA1319" s="334"/>
      <c r="AB1319" s="334"/>
      <c r="AC1319" s="335"/>
    </row>
    <row r="1320" spans="1:29" ht="17.25" customHeight="1">
      <c r="A1320" s="351"/>
      <c r="B1320" s="322"/>
      <c r="C1320" s="322"/>
      <c r="D1320" s="322"/>
      <c r="E1320" s="338"/>
      <c r="F1320" s="389"/>
      <c r="G1320" s="396"/>
      <c r="H1320" s="333"/>
      <c r="I1320" s="329"/>
      <c r="J1320" s="324" t="s">
        <v>370</v>
      </c>
      <c r="K1320" s="215"/>
      <c r="L1320" s="216"/>
      <c r="M1320" s="217"/>
      <c r="N1320" s="227"/>
      <c r="O1320" s="215"/>
      <c r="P1320" s="379"/>
      <c r="Q1320" s="379"/>
      <c r="R1320" s="379"/>
      <c r="S1320" s="379"/>
      <c r="T1320" s="379"/>
      <c r="U1320" s="379"/>
      <c r="V1320" s="379"/>
      <c r="W1320" s="379"/>
      <c r="X1320" s="379"/>
      <c r="Y1320" s="379"/>
      <c r="Z1320" s="334"/>
      <c r="AA1320" s="334"/>
      <c r="AB1320" s="334"/>
      <c r="AC1320" s="335"/>
    </row>
    <row r="1321" spans="1:29" ht="17.25" customHeight="1">
      <c r="A1321" s="352"/>
      <c r="B1321" s="323"/>
      <c r="C1321" s="323"/>
      <c r="D1321" s="323"/>
      <c r="E1321" s="339"/>
      <c r="F1321" s="389"/>
      <c r="G1321" s="396"/>
      <c r="H1321" s="333"/>
      <c r="I1321" s="329"/>
      <c r="J1321" s="324"/>
      <c r="K1321" s="215"/>
      <c r="L1321" s="215"/>
      <c r="M1321" s="227"/>
      <c r="N1321" s="227"/>
      <c r="O1321" s="215"/>
      <c r="P1321" s="379"/>
      <c r="Q1321" s="379"/>
      <c r="R1321" s="379"/>
      <c r="S1321" s="379"/>
      <c r="T1321" s="379"/>
      <c r="U1321" s="379"/>
      <c r="V1321" s="379"/>
      <c r="W1321" s="379"/>
      <c r="X1321" s="379"/>
      <c r="Y1321" s="379"/>
      <c r="Z1321" s="334"/>
      <c r="AA1321" s="334"/>
      <c r="AB1321" s="334"/>
      <c r="AC1321" s="335"/>
    </row>
    <row r="1322" spans="1:29" ht="17.25" customHeight="1">
      <c r="A1322" s="350">
        <v>33600000</v>
      </c>
      <c r="B1322" s="321" t="s">
        <v>540</v>
      </c>
      <c r="C1322" s="321" t="s">
        <v>525</v>
      </c>
      <c r="D1322" s="321" t="s">
        <v>547</v>
      </c>
      <c r="E1322" s="337" t="s">
        <v>541</v>
      </c>
      <c r="F1322" s="389" t="s">
        <v>537</v>
      </c>
      <c r="G1322" s="396">
        <v>2009</v>
      </c>
      <c r="H1322" s="333" t="s">
        <v>542</v>
      </c>
      <c r="I1322" s="329" t="s">
        <v>530</v>
      </c>
      <c r="J1322" s="324" t="s">
        <v>281</v>
      </c>
      <c r="K1322" s="215" t="s">
        <v>694</v>
      </c>
      <c r="L1322" s="216" t="s">
        <v>530</v>
      </c>
      <c r="M1322" s="217">
        <v>2009</v>
      </c>
      <c r="N1322" s="227">
        <v>2009</v>
      </c>
      <c r="O1322" s="215" t="s">
        <v>491</v>
      </c>
      <c r="P1322" s="379">
        <f>SUM(M1322:M1323)</f>
        <v>2009</v>
      </c>
      <c r="Q1322" s="379">
        <f>SUM(N1322:N1323)</f>
        <v>2009</v>
      </c>
      <c r="R1322" s="379">
        <f>SUM(M1324:M1325)</f>
        <v>0</v>
      </c>
      <c r="S1322" s="379">
        <f>SUM(N1324:N1325)</f>
        <v>0</v>
      </c>
      <c r="T1322" s="379">
        <f>SUM(M1326:M1327)</f>
        <v>0</v>
      </c>
      <c r="U1322" s="379">
        <f>SUM(N1326:N1327)</f>
        <v>0</v>
      </c>
      <c r="V1322" s="379">
        <f>SUM(M1328:M1329)</f>
        <v>0</v>
      </c>
      <c r="W1322" s="379">
        <f>SUM(N1328:N1329)</f>
        <v>0</v>
      </c>
      <c r="X1322" s="379">
        <f>P1322+R1322+T1322+V1322</f>
        <v>2009</v>
      </c>
      <c r="Y1322" s="379">
        <f>Q1322+S1322+U1322+W1322</f>
        <v>2009</v>
      </c>
      <c r="Z1322" s="334">
        <f>G1322-X1322</f>
        <v>0</v>
      </c>
      <c r="AA1322" s="334">
        <f>G1322-Y1322</f>
        <v>0</v>
      </c>
      <c r="AB1322" s="334">
        <f>X1322*100/G1322</f>
        <v>100</v>
      </c>
      <c r="AC1322" s="335" t="s">
        <v>651</v>
      </c>
    </row>
    <row r="1323" spans="1:29" ht="17.25" customHeight="1">
      <c r="A1323" s="351"/>
      <c r="B1323" s="322"/>
      <c r="C1323" s="322"/>
      <c r="D1323" s="322"/>
      <c r="E1323" s="338"/>
      <c r="F1323" s="389"/>
      <c r="G1323" s="396"/>
      <c r="H1323" s="333"/>
      <c r="I1323" s="329"/>
      <c r="J1323" s="324"/>
      <c r="K1323" s="215"/>
      <c r="L1323" s="216"/>
      <c r="M1323" s="217"/>
      <c r="N1323" s="217"/>
      <c r="O1323" s="216"/>
      <c r="P1323" s="379"/>
      <c r="Q1323" s="379"/>
      <c r="R1323" s="379"/>
      <c r="S1323" s="379"/>
      <c r="T1323" s="379"/>
      <c r="U1323" s="379"/>
      <c r="V1323" s="379"/>
      <c r="W1323" s="379"/>
      <c r="X1323" s="379"/>
      <c r="Y1323" s="379"/>
      <c r="Z1323" s="334"/>
      <c r="AA1323" s="334"/>
      <c r="AB1323" s="334"/>
      <c r="AC1323" s="335"/>
    </row>
    <row r="1324" spans="1:29" ht="17.25" customHeight="1">
      <c r="A1324" s="351"/>
      <c r="B1324" s="322"/>
      <c r="C1324" s="322"/>
      <c r="D1324" s="322"/>
      <c r="E1324" s="338"/>
      <c r="F1324" s="389"/>
      <c r="G1324" s="396"/>
      <c r="H1324" s="333"/>
      <c r="I1324" s="329"/>
      <c r="J1324" s="324" t="s">
        <v>369</v>
      </c>
      <c r="K1324" s="215"/>
      <c r="L1324" s="216"/>
      <c r="M1324" s="217"/>
      <c r="N1324" s="217"/>
      <c r="O1324" s="215"/>
      <c r="P1324" s="379"/>
      <c r="Q1324" s="379"/>
      <c r="R1324" s="379"/>
      <c r="S1324" s="379"/>
      <c r="T1324" s="379"/>
      <c r="U1324" s="379"/>
      <c r="V1324" s="379"/>
      <c r="W1324" s="379"/>
      <c r="X1324" s="379"/>
      <c r="Y1324" s="379"/>
      <c r="Z1324" s="334"/>
      <c r="AA1324" s="334"/>
      <c r="AB1324" s="334"/>
      <c r="AC1324" s="335"/>
    </row>
    <row r="1325" spans="1:29" ht="17.25" customHeight="1">
      <c r="A1325" s="351"/>
      <c r="B1325" s="322"/>
      <c r="C1325" s="322"/>
      <c r="D1325" s="322"/>
      <c r="E1325" s="338"/>
      <c r="F1325" s="389"/>
      <c r="G1325" s="396"/>
      <c r="H1325" s="333"/>
      <c r="I1325" s="329"/>
      <c r="J1325" s="324"/>
      <c r="K1325" s="215"/>
      <c r="L1325" s="216"/>
      <c r="M1325" s="217"/>
      <c r="N1325" s="217"/>
      <c r="O1325" s="215"/>
      <c r="P1325" s="379"/>
      <c r="Q1325" s="379"/>
      <c r="R1325" s="379"/>
      <c r="S1325" s="379"/>
      <c r="T1325" s="379"/>
      <c r="U1325" s="379"/>
      <c r="V1325" s="379"/>
      <c r="W1325" s="379"/>
      <c r="X1325" s="379"/>
      <c r="Y1325" s="379"/>
      <c r="Z1325" s="334"/>
      <c r="AA1325" s="334"/>
      <c r="AB1325" s="334"/>
      <c r="AC1325" s="335"/>
    </row>
    <row r="1326" spans="1:29" ht="17.25" customHeight="1">
      <c r="A1326" s="351"/>
      <c r="B1326" s="322"/>
      <c r="C1326" s="322"/>
      <c r="D1326" s="322"/>
      <c r="E1326" s="338"/>
      <c r="F1326" s="389"/>
      <c r="G1326" s="396"/>
      <c r="H1326" s="333"/>
      <c r="I1326" s="329"/>
      <c r="J1326" s="324" t="s">
        <v>289</v>
      </c>
      <c r="K1326" s="215"/>
      <c r="L1326" s="216"/>
      <c r="M1326" s="217"/>
      <c r="N1326" s="227"/>
      <c r="O1326" s="215"/>
      <c r="P1326" s="379"/>
      <c r="Q1326" s="379"/>
      <c r="R1326" s="379"/>
      <c r="S1326" s="379"/>
      <c r="T1326" s="379"/>
      <c r="U1326" s="379"/>
      <c r="V1326" s="379"/>
      <c r="W1326" s="379"/>
      <c r="X1326" s="379"/>
      <c r="Y1326" s="379"/>
      <c r="Z1326" s="334"/>
      <c r="AA1326" s="334"/>
      <c r="AB1326" s="334"/>
      <c r="AC1326" s="335"/>
    </row>
    <row r="1327" spans="1:29" ht="17.25" customHeight="1">
      <c r="A1327" s="351"/>
      <c r="B1327" s="322"/>
      <c r="C1327" s="322"/>
      <c r="D1327" s="322"/>
      <c r="E1327" s="338"/>
      <c r="F1327" s="389"/>
      <c r="G1327" s="396"/>
      <c r="H1327" s="333"/>
      <c r="I1327" s="329"/>
      <c r="J1327" s="324"/>
      <c r="K1327" s="215"/>
      <c r="L1327" s="216"/>
      <c r="M1327" s="217"/>
      <c r="N1327" s="217"/>
      <c r="O1327" s="215"/>
      <c r="P1327" s="379"/>
      <c r="Q1327" s="379"/>
      <c r="R1327" s="379"/>
      <c r="S1327" s="379"/>
      <c r="T1327" s="379"/>
      <c r="U1327" s="379"/>
      <c r="V1327" s="379"/>
      <c r="W1327" s="379"/>
      <c r="X1327" s="379"/>
      <c r="Y1327" s="379"/>
      <c r="Z1327" s="334"/>
      <c r="AA1327" s="334"/>
      <c r="AB1327" s="334"/>
      <c r="AC1327" s="335"/>
    </row>
    <row r="1328" spans="1:29" ht="17.25" customHeight="1">
      <c r="A1328" s="351"/>
      <c r="B1328" s="322"/>
      <c r="C1328" s="322"/>
      <c r="D1328" s="322"/>
      <c r="E1328" s="338"/>
      <c r="F1328" s="389"/>
      <c r="G1328" s="396"/>
      <c r="H1328" s="333"/>
      <c r="I1328" s="329"/>
      <c r="J1328" s="324" t="s">
        <v>370</v>
      </c>
      <c r="K1328" s="215"/>
      <c r="L1328" s="216"/>
      <c r="M1328" s="217"/>
      <c r="N1328" s="227"/>
      <c r="O1328" s="215"/>
      <c r="P1328" s="379"/>
      <c r="Q1328" s="379"/>
      <c r="R1328" s="379"/>
      <c r="S1328" s="379"/>
      <c r="T1328" s="379"/>
      <c r="U1328" s="379"/>
      <c r="V1328" s="379"/>
      <c r="W1328" s="379"/>
      <c r="X1328" s="379"/>
      <c r="Y1328" s="379"/>
      <c r="Z1328" s="334"/>
      <c r="AA1328" s="334"/>
      <c r="AB1328" s="334"/>
      <c r="AC1328" s="335"/>
    </row>
    <row r="1329" spans="1:29" ht="17.25" customHeight="1">
      <c r="A1329" s="352"/>
      <c r="B1329" s="323"/>
      <c r="C1329" s="323"/>
      <c r="D1329" s="323"/>
      <c r="E1329" s="339"/>
      <c r="F1329" s="389"/>
      <c r="G1329" s="396"/>
      <c r="H1329" s="333"/>
      <c r="I1329" s="329"/>
      <c r="J1329" s="324"/>
      <c r="K1329" s="215"/>
      <c r="L1329" s="215"/>
      <c r="M1329" s="227"/>
      <c r="N1329" s="227"/>
      <c r="O1329" s="215"/>
      <c r="P1329" s="379"/>
      <c r="Q1329" s="379"/>
      <c r="R1329" s="379"/>
      <c r="S1329" s="379"/>
      <c r="T1329" s="379"/>
      <c r="U1329" s="379"/>
      <c r="V1329" s="379"/>
      <c r="W1329" s="379"/>
      <c r="X1329" s="379"/>
      <c r="Y1329" s="379"/>
      <c r="Z1329" s="334"/>
      <c r="AA1329" s="334"/>
      <c r="AB1329" s="334"/>
      <c r="AC1329" s="335"/>
    </row>
    <row r="1330" spans="1:29" ht="17.25" customHeight="1">
      <c r="A1330" s="350">
        <v>33100000</v>
      </c>
      <c r="B1330" s="321" t="s">
        <v>548</v>
      </c>
      <c r="C1330" s="321" t="s">
        <v>525</v>
      </c>
      <c r="D1330" s="321" t="s">
        <v>552</v>
      </c>
      <c r="E1330" s="337" t="s">
        <v>543</v>
      </c>
      <c r="F1330" s="389" t="s">
        <v>549</v>
      </c>
      <c r="G1330" s="396">
        <v>23550</v>
      </c>
      <c r="H1330" s="333" t="s">
        <v>550</v>
      </c>
      <c r="I1330" s="329" t="s">
        <v>551</v>
      </c>
      <c r="J1330" s="324" t="s">
        <v>281</v>
      </c>
      <c r="K1330" s="215" t="s">
        <v>695</v>
      </c>
      <c r="L1330" s="216" t="s">
        <v>549</v>
      </c>
      <c r="M1330" s="217">
        <v>23550</v>
      </c>
      <c r="N1330" s="227">
        <v>23550</v>
      </c>
      <c r="O1330" s="215" t="s">
        <v>551</v>
      </c>
      <c r="P1330" s="379">
        <f>SUM(M1330:M1331)</f>
        <v>23550</v>
      </c>
      <c r="Q1330" s="379">
        <f>SUM(N1330:N1331)</f>
        <v>23550</v>
      </c>
      <c r="R1330" s="379">
        <f>SUM(M1332:M1333)</f>
        <v>0</v>
      </c>
      <c r="S1330" s="379">
        <f>SUM(N1332:N1333)</f>
        <v>0</v>
      </c>
      <c r="T1330" s="379">
        <f>SUM(M1334:M1335)</f>
        <v>0</v>
      </c>
      <c r="U1330" s="379">
        <f>SUM(N1334:N1335)</f>
        <v>0</v>
      </c>
      <c r="V1330" s="379">
        <f>SUM(M1336:M1337)</f>
        <v>0</v>
      </c>
      <c r="W1330" s="379">
        <f>SUM(N1336:N1337)</f>
        <v>0</v>
      </c>
      <c r="X1330" s="379">
        <f>P1330+R1330+T1330+V1330</f>
        <v>23550</v>
      </c>
      <c r="Y1330" s="379">
        <f>Q1330+S1330+U1330+W1330</f>
        <v>23550</v>
      </c>
      <c r="Z1330" s="334">
        <f>G1330-X1330</f>
        <v>0</v>
      </c>
      <c r="AA1330" s="334">
        <f>G1330-Y1330</f>
        <v>0</v>
      </c>
      <c r="AB1330" s="334">
        <f>X1330*100/G1330</f>
        <v>100</v>
      </c>
      <c r="AC1330" s="335" t="s">
        <v>651</v>
      </c>
    </row>
    <row r="1331" spans="1:29" ht="17.25" customHeight="1">
      <c r="A1331" s="351"/>
      <c r="B1331" s="322"/>
      <c r="C1331" s="322"/>
      <c r="D1331" s="322"/>
      <c r="E1331" s="338"/>
      <c r="F1331" s="389"/>
      <c r="G1331" s="396"/>
      <c r="H1331" s="333"/>
      <c r="I1331" s="329"/>
      <c r="J1331" s="324"/>
      <c r="K1331" s="215"/>
      <c r="L1331" s="216"/>
      <c r="M1331" s="217"/>
      <c r="N1331" s="217"/>
      <c r="O1331" s="216"/>
      <c r="P1331" s="379"/>
      <c r="Q1331" s="379"/>
      <c r="R1331" s="379"/>
      <c r="S1331" s="379"/>
      <c r="T1331" s="379"/>
      <c r="U1331" s="379"/>
      <c r="V1331" s="379"/>
      <c r="W1331" s="379"/>
      <c r="X1331" s="379"/>
      <c r="Y1331" s="379"/>
      <c r="Z1331" s="334"/>
      <c r="AA1331" s="334"/>
      <c r="AB1331" s="334"/>
      <c r="AC1331" s="335"/>
    </row>
    <row r="1332" spans="1:29" ht="17.25" customHeight="1">
      <c r="A1332" s="351"/>
      <c r="B1332" s="322"/>
      <c r="C1332" s="322"/>
      <c r="D1332" s="322"/>
      <c r="E1332" s="338"/>
      <c r="F1332" s="389"/>
      <c r="G1332" s="396"/>
      <c r="H1332" s="333"/>
      <c r="I1332" s="329"/>
      <c r="J1332" s="324" t="s">
        <v>369</v>
      </c>
      <c r="K1332" s="215"/>
      <c r="L1332" s="216"/>
      <c r="M1332" s="217"/>
      <c r="N1332" s="217"/>
      <c r="O1332" s="215"/>
      <c r="P1332" s="379"/>
      <c r="Q1332" s="379"/>
      <c r="R1332" s="379"/>
      <c r="S1332" s="379"/>
      <c r="T1332" s="379"/>
      <c r="U1332" s="379"/>
      <c r="V1332" s="379"/>
      <c r="W1332" s="379"/>
      <c r="X1332" s="379"/>
      <c r="Y1332" s="379"/>
      <c r="Z1332" s="334"/>
      <c r="AA1332" s="334"/>
      <c r="AB1332" s="334"/>
      <c r="AC1332" s="335"/>
    </row>
    <row r="1333" spans="1:29" ht="17.25" customHeight="1">
      <c r="A1333" s="351"/>
      <c r="B1333" s="322"/>
      <c r="C1333" s="322"/>
      <c r="D1333" s="322"/>
      <c r="E1333" s="338"/>
      <c r="F1333" s="389"/>
      <c r="G1333" s="396"/>
      <c r="H1333" s="333"/>
      <c r="I1333" s="329"/>
      <c r="J1333" s="324"/>
      <c r="K1333" s="215"/>
      <c r="L1333" s="216"/>
      <c r="M1333" s="217"/>
      <c r="N1333" s="217"/>
      <c r="O1333" s="215"/>
      <c r="P1333" s="379"/>
      <c r="Q1333" s="379"/>
      <c r="R1333" s="379"/>
      <c r="S1333" s="379"/>
      <c r="T1333" s="379"/>
      <c r="U1333" s="379"/>
      <c r="V1333" s="379"/>
      <c r="W1333" s="379"/>
      <c r="X1333" s="379"/>
      <c r="Y1333" s="379"/>
      <c r="Z1333" s="334"/>
      <c r="AA1333" s="334"/>
      <c r="AB1333" s="334"/>
      <c r="AC1333" s="335"/>
    </row>
    <row r="1334" spans="1:29" ht="17.25" customHeight="1">
      <c r="A1334" s="351"/>
      <c r="B1334" s="322"/>
      <c r="C1334" s="322"/>
      <c r="D1334" s="322"/>
      <c r="E1334" s="338"/>
      <c r="F1334" s="389"/>
      <c r="G1334" s="396"/>
      <c r="H1334" s="333"/>
      <c r="I1334" s="329"/>
      <c r="J1334" s="324" t="s">
        <v>289</v>
      </c>
      <c r="K1334" s="215"/>
      <c r="L1334" s="216"/>
      <c r="M1334" s="217"/>
      <c r="N1334" s="227"/>
      <c r="O1334" s="215"/>
      <c r="P1334" s="379"/>
      <c r="Q1334" s="379"/>
      <c r="R1334" s="379"/>
      <c r="S1334" s="379"/>
      <c r="T1334" s="379"/>
      <c r="U1334" s="379"/>
      <c r="V1334" s="379"/>
      <c r="W1334" s="379"/>
      <c r="X1334" s="379"/>
      <c r="Y1334" s="379"/>
      <c r="Z1334" s="334"/>
      <c r="AA1334" s="334"/>
      <c r="AB1334" s="334"/>
      <c r="AC1334" s="335"/>
    </row>
    <row r="1335" spans="1:29" ht="17.25" customHeight="1">
      <c r="A1335" s="351"/>
      <c r="B1335" s="322"/>
      <c r="C1335" s="322"/>
      <c r="D1335" s="322"/>
      <c r="E1335" s="338"/>
      <c r="F1335" s="389"/>
      <c r="G1335" s="396"/>
      <c r="H1335" s="333"/>
      <c r="I1335" s="329"/>
      <c r="J1335" s="324"/>
      <c r="K1335" s="215"/>
      <c r="L1335" s="216"/>
      <c r="M1335" s="217"/>
      <c r="N1335" s="217"/>
      <c r="O1335" s="215"/>
      <c r="P1335" s="379"/>
      <c r="Q1335" s="379"/>
      <c r="R1335" s="379"/>
      <c r="S1335" s="379"/>
      <c r="T1335" s="379"/>
      <c r="U1335" s="379"/>
      <c r="V1335" s="379"/>
      <c r="W1335" s="379"/>
      <c r="X1335" s="379"/>
      <c r="Y1335" s="379"/>
      <c r="Z1335" s="334"/>
      <c r="AA1335" s="334"/>
      <c r="AB1335" s="334"/>
      <c r="AC1335" s="335"/>
    </row>
    <row r="1336" spans="1:29" ht="17.25" customHeight="1">
      <c r="A1336" s="351"/>
      <c r="B1336" s="322"/>
      <c r="C1336" s="322"/>
      <c r="D1336" s="322"/>
      <c r="E1336" s="338"/>
      <c r="F1336" s="389"/>
      <c r="G1336" s="396"/>
      <c r="H1336" s="333"/>
      <c r="I1336" s="329"/>
      <c r="J1336" s="324" t="s">
        <v>370</v>
      </c>
      <c r="K1336" s="215"/>
      <c r="L1336" s="216"/>
      <c r="M1336" s="217"/>
      <c r="N1336" s="227"/>
      <c r="O1336" s="215"/>
      <c r="P1336" s="379"/>
      <c r="Q1336" s="379"/>
      <c r="R1336" s="379"/>
      <c r="S1336" s="379"/>
      <c r="T1336" s="379"/>
      <c r="U1336" s="379"/>
      <c r="V1336" s="379"/>
      <c r="W1336" s="379"/>
      <c r="X1336" s="379"/>
      <c r="Y1336" s="379"/>
      <c r="Z1336" s="334"/>
      <c r="AA1336" s="334"/>
      <c r="AB1336" s="334"/>
      <c r="AC1336" s="335"/>
    </row>
    <row r="1337" spans="1:29" ht="17.25" customHeight="1">
      <c r="A1337" s="352"/>
      <c r="B1337" s="323"/>
      <c r="C1337" s="323"/>
      <c r="D1337" s="323"/>
      <c r="E1337" s="339"/>
      <c r="F1337" s="389"/>
      <c r="G1337" s="396"/>
      <c r="H1337" s="333"/>
      <c r="I1337" s="329"/>
      <c r="J1337" s="324"/>
      <c r="K1337" s="215"/>
      <c r="L1337" s="215"/>
      <c r="M1337" s="227"/>
      <c r="N1337" s="227"/>
      <c r="O1337" s="215"/>
      <c r="P1337" s="379"/>
      <c r="Q1337" s="379"/>
      <c r="R1337" s="379"/>
      <c r="S1337" s="379"/>
      <c r="T1337" s="379"/>
      <c r="U1337" s="379"/>
      <c r="V1337" s="379"/>
      <c r="W1337" s="379"/>
      <c r="X1337" s="379"/>
      <c r="Y1337" s="379"/>
      <c r="Z1337" s="334"/>
      <c r="AA1337" s="334"/>
      <c r="AB1337" s="334"/>
      <c r="AC1337" s="335"/>
    </row>
    <row r="1338" spans="1:29" ht="17.25" customHeight="1">
      <c r="A1338" s="350">
        <v>33100000</v>
      </c>
      <c r="B1338" s="321" t="s">
        <v>548</v>
      </c>
      <c r="C1338" s="321" t="s">
        <v>525</v>
      </c>
      <c r="D1338" s="321" t="s">
        <v>553</v>
      </c>
      <c r="E1338" s="337" t="s">
        <v>544</v>
      </c>
      <c r="F1338" s="389" t="s">
        <v>549</v>
      </c>
      <c r="G1338" s="396">
        <v>12150</v>
      </c>
      <c r="H1338" s="333" t="s">
        <v>550</v>
      </c>
      <c r="I1338" s="329" t="s">
        <v>551</v>
      </c>
      <c r="J1338" s="324" t="s">
        <v>281</v>
      </c>
      <c r="K1338" s="215" t="s">
        <v>696</v>
      </c>
      <c r="L1338" s="216" t="s">
        <v>561</v>
      </c>
      <c r="M1338" s="217">
        <v>12150</v>
      </c>
      <c r="N1338" s="227">
        <v>12150</v>
      </c>
      <c r="O1338" s="215" t="s">
        <v>551</v>
      </c>
      <c r="P1338" s="379">
        <f>SUM(M1338:M1339)</f>
        <v>12150</v>
      </c>
      <c r="Q1338" s="379">
        <f>SUM(N1338:N1339)</f>
        <v>12150</v>
      </c>
      <c r="R1338" s="379">
        <f>SUM(M1340:M1341)</f>
        <v>0</v>
      </c>
      <c r="S1338" s="379">
        <f>SUM(N1340:N1341)</f>
        <v>0</v>
      </c>
      <c r="T1338" s="379">
        <f>SUM(M1342:M1343)</f>
        <v>0</v>
      </c>
      <c r="U1338" s="379">
        <f>SUM(N1342:N1343)</f>
        <v>0</v>
      </c>
      <c r="V1338" s="379">
        <f>SUM(M1344:M1345)</f>
        <v>0</v>
      </c>
      <c r="W1338" s="379">
        <f>SUM(N1344:N1345)</f>
        <v>0</v>
      </c>
      <c r="X1338" s="379">
        <f>P1338+R1338+T1338+V1338</f>
        <v>12150</v>
      </c>
      <c r="Y1338" s="379">
        <f>Q1338+S1338+U1338+W1338</f>
        <v>12150</v>
      </c>
      <c r="Z1338" s="334">
        <f>G1338-X1338</f>
        <v>0</v>
      </c>
      <c r="AA1338" s="334">
        <f>G1338-Y1338</f>
        <v>0</v>
      </c>
      <c r="AB1338" s="334">
        <f>X1338*100/G1338</f>
        <v>100</v>
      </c>
      <c r="AC1338" s="335" t="s">
        <v>651</v>
      </c>
    </row>
    <row r="1339" spans="1:29" ht="17.25" customHeight="1">
      <c r="A1339" s="351"/>
      <c r="B1339" s="322"/>
      <c r="C1339" s="322"/>
      <c r="D1339" s="322"/>
      <c r="E1339" s="338"/>
      <c r="F1339" s="389"/>
      <c r="G1339" s="396"/>
      <c r="H1339" s="333"/>
      <c r="I1339" s="329"/>
      <c r="J1339" s="324"/>
      <c r="K1339" s="215"/>
      <c r="L1339" s="216"/>
      <c r="M1339" s="217"/>
      <c r="N1339" s="217"/>
      <c r="O1339" s="216"/>
      <c r="P1339" s="379"/>
      <c r="Q1339" s="379"/>
      <c r="R1339" s="379"/>
      <c r="S1339" s="379"/>
      <c r="T1339" s="379"/>
      <c r="U1339" s="379"/>
      <c r="V1339" s="379"/>
      <c r="W1339" s="379"/>
      <c r="X1339" s="379"/>
      <c r="Y1339" s="379"/>
      <c r="Z1339" s="334"/>
      <c r="AA1339" s="334"/>
      <c r="AB1339" s="334"/>
      <c r="AC1339" s="335"/>
    </row>
    <row r="1340" spans="1:29" ht="17.25" customHeight="1">
      <c r="A1340" s="351"/>
      <c r="B1340" s="322"/>
      <c r="C1340" s="322"/>
      <c r="D1340" s="322"/>
      <c r="E1340" s="338"/>
      <c r="F1340" s="389"/>
      <c r="G1340" s="396"/>
      <c r="H1340" s="333"/>
      <c r="I1340" s="329"/>
      <c r="J1340" s="324" t="s">
        <v>369</v>
      </c>
      <c r="K1340" s="215"/>
      <c r="L1340" s="216"/>
      <c r="M1340" s="217"/>
      <c r="N1340" s="217"/>
      <c r="O1340" s="215"/>
      <c r="P1340" s="379"/>
      <c r="Q1340" s="379"/>
      <c r="R1340" s="379"/>
      <c r="S1340" s="379"/>
      <c r="T1340" s="379"/>
      <c r="U1340" s="379"/>
      <c r="V1340" s="379"/>
      <c r="W1340" s="379"/>
      <c r="X1340" s="379"/>
      <c r="Y1340" s="379"/>
      <c r="Z1340" s="334"/>
      <c r="AA1340" s="334"/>
      <c r="AB1340" s="334"/>
      <c r="AC1340" s="335"/>
    </row>
    <row r="1341" spans="1:29" ht="17.25" customHeight="1">
      <c r="A1341" s="351"/>
      <c r="B1341" s="322"/>
      <c r="C1341" s="322"/>
      <c r="D1341" s="322"/>
      <c r="E1341" s="338"/>
      <c r="F1341" s="389"/>
      <c r="G1341" s="396"/>
      <c r="H1341" s="333"/>
      <c r="I1341" s="329"/>
      <c r="J1341" s="324"/>
      <c r="K1341" s="215"/>
      <c r="L1341" s="216"/>
      <c r="M1341" s="217"/>
      <c r="N1341" s="217"/>
      <c r="O1341" s="215"/>
      <c r="P1341" s="379"/>
      <c r="Q1341" s="379"/>
      <c r="R1341" s="379"/>
      <c r="S1341" s="379"/>
      <c r="T1341" s="379"/>
      <c r="U1341" s="379"/>
      <c r="V1341" s="379"/>
      <c r="W1341" s="379"/>
      <c r="X1341" s="379"/>
      <c r="Y1341" s="379"/>
      <c r="Z1341" s="334"/>
      <c r="AA1341" s="334"/>
      <c r="AB1341" s="334"/>
      <c r="AC1341" s="335"/>
    </row>
    <row r="1342" spans="1:29" ht="17.25" customHeight="1">
      <c r="A1342" s="351"/>
      <c r="B1342" s="322"/>
      <c r="C1342" s="322"/>
      <c r="D1342" s="322"/>
      <c r="E1342" s="338"/>
      <c r="F1342" s="389"/>
      <c r="G1342" s="396"/>
      <c r="H1342" s="333"/>
      <c r="I1342" s="329"/>
      <c r="J1342" s="324" t="s">
        <v>289</v>
      </c>
      <c r="K1342" s="215"/>
      <c r="L1342" s="216"/>
      <c r="M1342" s="217"/>
      <c r="N1342" s="227"/>
      <c r="O1342" s="215"/>
      <c r="P1342" s="379"/>
      <c r="Q1342" s="379"/>
      <c r="R1342" s="379"/>
      <c r="S1342" s="379"/>
      <c r="T1342" s="379"/>
      <c r="U1342" s="379"/>
      <c r="V1342" s="379"/>
      <c r="W1342" s="379"/>
      <c r="X1342" s="379"/>
      <c r="Y1342" s="379"/>
      <c r="Z1342" s="334"/>
      <c r="AA1342" s="334"/>
      <c r="AB1342" s="334"/>
      <c r="AC1342" s="335"/>
    </row>
    <row r="1343" spans="1:29" ht="17.25" customHeight="1">
      <c r="A1343" s="351"/>
      <c r="B1343" s="322"/>
      <c r="C1343" s="322"/>
      <c r="D1343" s="322"/>
      <c r="E1343" s="338"/>
      <c r="F1343" s="389"/>
      <c r="G1343" s="396"/>
      <c r="H1343" s="333"/>
      <c r="I1343" s="329"/>
      <c r="J1343" s="324"/>
      <c r="K1343" s="215"/>
      <c r="L1343" s="216"/>
      <c r="M1343" s="217"/>
      <c r="N1343" s="217"/>
      <c r="O1343" s="215"/>
      <c r="P1343" s="379"/>
      <c r="Q1343" s="379"/>
      <c r="R1343" s="379"/>
      <c r="S1343" s="379"/>
      <c r="T1343" s="379"/>
      <c r="U1343" s="379"/>
      <c r="V1343" s="379"/>
      <c r="W1343" s="379"/>
      <c r="X1343" s="379"/>
      <c r="Y1343" s="379"/>
      <c r="Z1343" s="334"/>
      <c r="AA1343" s="334"/>
      <c r="AB1343" s="334"/>
      <c r="AC1343" s="335"/>
    </row>
    <row r="1344" spans="1:29" ht="17.25" customHeight="1">
      <c r="A1344" s="351"/>
      <c r="B1344" s="322"/>
      <c r="C1344" s="322"/>
      <c r="D1344" s="322"/>
      <c r="E1344" s="338"/>
      <c r="F1344" s="389"/>
      <c r="G1344" s="396"/>
      <c r="H1344" s="333"/>
      <c r="I1344" s="329"/>
      <c r="J1344" s="324" t="s">
        <v>370</v>
      </c>
      <c r="K1344" s="215"/>
      <c r="L1344" s="216"/>
      <c r="M1344" s="217"/>
      <c r="N1344" s="227"/>
      <c r="O1344" s="215"/>
      <c r="P1344" s="379"/>
      <c r="Q1344" s="379"/>
      <c r="R1344" s="379"/>
      <c r="S1344" s="379"/>
      <c r="T1344" s="379"/>
      <c r="U1344" s="379"/>
      <c r="V1344" s="379"/>
      <c r="W1344" s="379"/>
      <c r="X1344" s="379"/>
      <c r="Y1344" s="379"/>
      <c r="Z1344" s="334"/>
      <c r="AA1344" s="334"/>
      <c r="AB1344" s="334"/>
      <c r="AC1344" s="335"/>
    </row>
    <row r="1345" spans="1:29" ht="17.25" customHeight="1">
      <c r="A1345" s="352"/>
      <c r="B1345" s="323"/>
      <c r="C1345" s="323"/>
      <c r="D1345" s="323"/>
      <c r="E1345" s="339"/>
      <c r="F1345" s="389"/>
      <c r="G1345" s="396"/>
      <c r="H1345" s="333"/>
      <c r="I1345" s="329"/>
      <c r="J1345" s="324"/>
      <c r="K1345" s="215"/>
      <c r="L1345" s="215"/>
      <c r="M1345" s="227"/>
      <c r="N1345" s="227"/>
      <c r="O1345" s="215"/>
      <c r="P1345" s="379"/>
      <c r="Q1345" s="379"/>
      <c r="R1345" s="379"/>
      <c r="S1345" s="379"/>
      <c r="T1345" s="379"/>
      <c r="U1345" s="379"/>
      <c r="V1345" s="379"/>
      <c r="W1345" s="379"/>
      <c r="X1345" s="379"/>
      <c r="Y1345" s="379"/>
      <c r="Z1345" s="334"/>
      <c r="AA1345" s="334"/>
      <c r="AB1345" s="334"/>
      <c r="AC1345" s="335"/>
    </row>
    <row r="1346" spans="1:29" ht="17.25" customHeight="1">
      <c r="A1346" s="350">
        <v>33600000</v>
      </c>
      <c r="B1346" s="321" t="s">
        <v>554</v>
      </c>
      <c r="C1346" s="321" t="s">
        <v>525</v>
      </c>
      <c r="D1346" s="321" t="s">
        <v>556</v>
      </c>
      <c r="E1346" s="337" t="s">
        <v>545</v>
      </c>
      <c r="F1346" s="389" t="s">
        <v>530</v>
      </c>
      <c r="G1346" s="396">
        <v>836.4</v>
      </c>
      <c r="H1346" s="333" t="s">
        <v>555</v>
      </c>
      <c r="I1346" s="329" t="s">
        <v>491</v>
      </c>
      <c r="J1346" s="324" t="s">
        <v>281</v>
      </c>
      <c r="K1346" s="215" t="s">
        <v>692</v>
      </c>
      <c r="L1346" s="216" t="s">
        <v>530</v>
      </c>
      <c r="M1346" s="217">
        <v>836.4</v>
      </c>
      <c r="N1346" s="227">
        <v>836.4</v>
      </c>
      <c r="O1346" s="215" t="s">
        <v>563</v>
      </c>
      <c r="P1346" s="379">
        <f>SUM(M1346:M1347)</f>
        <v>836.4</v>
      </c>
      <c r="Q1346" s="379">
        <f>SUM(N1346:N1347)</f>
        <v>836.4</v>
      </c>
      <c r="R1346" s="379">
        <f>SUM(M1348:M1349)</f>
        <v>0</v>
      </c>
      <c r="S1346" s="379">
        <f>SUM(N1348:N1349)</f>
        <v>0</v>
      </c>
      <c r="T1346" s="379">
        <f>SUM(M1350:M1351)</f>
        <v>0</v>
      </c>
      <c r="U1346" s="379">
        <f>SUM(N1350:N1351)</f>
        <v>0</v>
      </c>
      <c r="V1346" s="379">
        <f>SUM(M1352:M1353)</f>
        <v>0</v>
      </c>
      <c r="W1346" s="379">
        <f>SUM(N1352:N1353)</f>
        <v>0</v>
      </c>
      <c r="X1346" s="379">
        <f>P1346+R1346+T1346+V1346</f>
        <v>836.4</v>
      </c>
      <c r="Y1346" s="379">
        <f>Q1346+S1346+U1346+W1346</f>
        <v>836.4</v>
      </c>
      <c r="Z1346" s="334">
        <f>G1346-X1346</f>
        <v>0</v>
      </c>
      <c r="AA1346" s="334">
        <f>G1346-Y1346</f>
        <v>0</v>
      </c>
      <c r="AB1346" s="334">
        <f>X1346*100/G1346</f>
        <v>100</v>
      </c>
      <c r="AC1346" s="335" t="s">
        <v>651</v>
      </c>
    </row>
    <row r="1347" spans="1:29" ht="17.25" customHeight="1">
      <c r="A1347" s="351"/>
      <c r="B1347" s="322"/>
      <c r="C1347" s="322"/>
      <c r="D1347" s="322"/>
      <c r="E1347" s="338"/>
      <c r="F1347" s="389"/>
      <c r="G1347" s="396"/>
      <c r="H1347" s="333"/>
      <c r="I1347" s="329"/>
      <c r="J1347" s="324"/>
      <c r="K1347" s="215"/>
      <c r="L1347" s="216"/>
      <c r="M1347" s="217"/>
      <c r="N1347" s="217"/>
      <c r="O1347" s="216"/>
      <c r="P1347" s="379"/>
      <c r="Q1347" s="379"/>
      <c r="R1347" s="379"/>
      <c r="S1347" s="379"/>
      <c r="T1347" s="379"/>
      <c r="U1347" s="379"/>
      <c r="V1347" s="379"/>
      <c r="W1347" s="379"/>
      <c r="X1347" s="379"/>
      <c r="Y1347" s="379"/>
      <c r="Z1347" s="334"/>
      <c r="AA1347" s="334"/>
      <c r="AB1347" s="334"/>
      <c r="AC1347" s="335"/>
    </row>
    <row r="1348" spans="1:29" ht="17.25" customHeight="1">
      <c r="A1348" s="351"/>
      <c r="B1348" s="322"/>
      <c r="C1348" s="322"/>
      <c r="D1348" s="322"/>
      <c r="E1348" s="338"/>
      <c r="F1348" s="389"/>
      <c r="G1348" s="396"/>
      <c r="H1348" s="333"/>
      <c r="I1348" s="329"/>
      <c r="J1348" s="324" t="s">
        <v>369</v>
      </c>
      <c r="K1348" s="215"/>
      <c r="L1348" s="216"/>
      <c r="M1348" s="217"/>
      <c r="N1348" s="217"/>
      <c r="O1348" s="215"/>
      <c r="P1348" s="379"/>
      <c r="Q1348" s="379"/>
      <c r="R1348" s="379"/>
      <c r="S1348" s="379"/>
      <c r="T1348" s="379"/>
      <c r="U1348" s="379"/>
      <c r="V1348" s="379"/>
      <c r="W1348" s="379"/>
      <c r="X1348" s="379"/>
      <c r="Y1348" s="379"/>
      <c r="Z1348" s="334"/>
      <c r="AA1348" s="334"/>
      <c r="AB1348" s="334"/>
      <c r="AC1348" s="335"/>
    </row>
    <row r="1349" spans="1:29" ht="17.25" customHeight="1">
      <c r="A1349" s="351"/>
      <c r="B1349" s="322"/>
      <c r="C1349" s="322"/>
      <c r="D1349" s="322"/>
      <c r="E1349" s="338"/>
      <c r="F1349" s="389"/>
      <c r="G1349" s="396"/>
      <c r="H1349" s="333"/>
      <c r="I1349" s="329"/>
      <c r="J1349" s="324"/>
      <c r="K1349" s="215"/>
      <c r="L1349" s="216"/>
      <c r="M1349" s="217"/>
      <c r="N1349" s="217"/>
      <c r="O1349" s="215"/>
      <c r="P1349" s="379"/>
      <c r="Q1349" s="379"/>
      <c r="R1349" s="379"/>
      <c r="S1349" s="379"/>
      <c r="T1349" s="379"/>
      <c r="U1349" s="379"/>
      <c r="V1349" s="379"/>
      <c r="W1349" s="379"/>
      <c r="X1349" s="379"/>
      <c r="Y1349" s="379"/>
      <c r="Z1349" s="334"/>
      <c r="AA1349" s="334"/>
      <c r="AB1349" s="334"/>
      <c r="AC1349" s="335"/>
    </row>
    <row r="1350" spans="1:29" ht="17.25" customHeight="1">
      <c r="A1350" s="351"/>
      <c r="B1350" s="322"/>
      <c r="C1350" s="322"/>
      <c r="D1350" s="322"/>
      <c r="E1350" s="338"/>
      <c r="F1350" s="389"/>
      <c r="G1350" s="396"/>
      <c r="H1350" s="333"/>
      <c r="I1350" s="329"/>
      <c r="J1350" s="324" t="s">
        <v>289</v>
      </c>
      <c r="K1350" s="215"/>
      <c r="L1350" s="216"/>
      <c r="M1350" s="217"/>
      <c r="N1350" s="227"/>
      <c r="O1350" s="215"/>
      <c r="P1350" s="379"/>
      <c r="Q1350" s="379"/>
      <c r="R1350" s="379"/>
      <c r="S1350" s="379"/>
      <c r="T1350" s="379"/>
      <c r="U1350" s="379"/>
      <c r="V1350" s="379"/>
      <c r="W1350" s="379"/>
      <c r="X1350" s="379"/>
      <c r="Y1350" s="379"/>
      <c r="Z1350" s="334"/>
      <c r="AA1350" s="334"/>
      <c r="AB1350" s="334"/>
      <c r="AC1350" s="335"/>
    </row>
    <row r="1351" spans="1:29" ht="17.25" customHeight="1">
      <c r="A1351" s="351"/>
      <c r="B1351" s="322"/>
      <c r="C1351" s="322"/>
      <c r="D1351" s="322"/>
      <c r="E1351" s="338"/>
      <c r="F1351" s="389"/>
      <c r="G1351" s="396"/>
      <c r="H1351" s="333"/>
      <c r="I1351" s="329"/>
      <c r="J1351" s="324"/>
      <c r="K1351" s="215"/>
      <c r="L1351" s="216"/>
      <c r="M1351" s="217"/>
      <c r="N1351" s="217"/>
      <c r="O1351" s="215"/>
      <c r="P1351" s="379"/>
      <c r="Q1351" s="379"/>
      <c r="R1351" s="379"/>
      <c r="S1351" s="379"/>
      <c r="T1351" s="379"/>
      <c r="U1351" s="379"/>
      <c r="V1351" s="379"/>
      <c r="W1351" s="379"/>
      <c r="X1351" s="379"/>
      <c r="Y1351" s="379"/>
      <c r="Z1351" s="334"/>
      <c r="AA1351" s="334"/>
      <c r="AB1351" s="334"/>
      <c r="AC1351" s="335"/>
    </row>
    <row r="1352" spans="1:29" ht="17.25" customHeight="1">
      <c r="A1352" s="351"/>
      <c r="B1352" s="322"/>
      <c r="C1352" s="322"/>
      <c r="D1352" s="322"/>
      <c r="E1352" s="338"/>
      <c r="F1352" s="389"/>
      <c r="G1352" s="396"/>
      <c r="H1352" s="333"/>
      <c r="I1352" s="329"/>
      <c r="J1352" s="324" t="s">
        <v>370</v>
      </c>
      <c r="K1352" s="215"/>
      <c r="L1352" s="216"/>
      <c r="M1352" s="217"/>
      <c r="N1352" s="227"/>
      <c r="O1352" s="215"/>
      <c r="P1352" s="379"/>
      <c r="Q1352" s="379"/>
      <c r="R1352" s="379"/>
      <c r="S1352" s="379"/>
      <c r="T1352" s="379"/>
      <c r="U1352" s="379"/>
      <c r="V1352" s="379"/>
      <c r="W1352" s="379"/>
      <c r="X1352" s="379"/>
      <c r="Y1352" s="379"/>
      <c r="Z1352" s="334"/>
      <c r="AA1352" s="334"/>
      <c r="AB1352" s="334"/>
      <c r="AC1352" s="335"/>
    </row>
    <row r="1353" spans="1:29" ht="17.25" customHeight="1">
      <c r="A1353" s="352"/>
      <c r="B1353" s="323"/>
      <c r="C1353" s="323"/>
      <c r="D1353" s="323"/>
      <c r="E1353" s="339"/>
      <c r="F1353" s="389"/>
      <c r="G1353" s="396"/>
      <c r="H1353" s="333"/>
      <c r="I1353" s="329"/>
      <c r="J1353" s="324"/>
      <c r="K1353" s="215"/>
      <c r="L1353" s="215"/>
      <c r="M1353" s="227"/>
      <c r="N1353" s="227"/>
      <c r="O1353" s="215"/>
      <c r="P1353" s="379"/>
      <c r="Q1353" s="379"/>
      <c r="R1353" s="379"/>
      <c r="S1353" s="379"/>
      <c r="T1353" s="379"/>
      <c r="U1353" s="379"/>
      <c r="V1353" s="379"/>
      <c r="W1353" s="379"/>
      <c r="X1353" s="379"/>
      <c r="Y1353" s="379"/>
      <c r="Z1353" s="334"/>
      <c r="AA1353" s="334"/>
      <c r="AB1353" s="334"/>
      <c r="AC1353" s="335"/>
    </row>
    <row r="1354" spans="1:29" ht="17.25" customHeight="1">
      <c r="A1354" s="350">
        <v>33600000</v>
      </c>
      <c r="B1354" s="321" t="s">
        <v>540</v>
      </c>
      <c r="C1354" s="321" t="s">
        <v>525</v>
      </c>
      <c r="D1354" s="321" t="s">
        <v>558</v>
      </c>
      <c r="E1354" s="337" t="s">
        <v>546</v>
      </c>
      <c r="F1354" s="389" t="s">
        <v>530</v>
      </c>
      <c r="G1354" s="396">
        <v>1196</v>
      </c>
      <c r="H1354" s="333" t="s">
        <v>557</v>
      </c>
      <c r="I1354" s="329" t="s">
        <v>491</v>
      </c>
      <c r="J1354" s="324" t="s">
        <v>281</v>
      </c>
      <c r="K1354" s="215" t="s">
        <v>724</v>
      </c>
      <c r="L1354" s="216" t="s">
        <v>561</v>
      </c>
      <c r="M1354" s="217">
        <v>1196</v>
      </c>
      <c r="N1354" s="227">
        <v>1196</v>
      </c>
      <c r="O1354" s="215" t="s">
        <v>725</v>
      </c>
      <c r="P1354" s="379">
        <f>SUM(M1354:M1355)</f>
        <v>1196</v>
      </c>
      <c r="Q1354" s="379">
        <f>SUM(N1354:N1355)</f>
        <v>1196</v>
      </c>
      <c r="R1354" s="379">
        <f>SUM(M1356:M1357)</f>
        <v>0</v>
      </c>
      <c r="S1354" s="379">
        <f>SUM(N1356:N1357)</f>
        <v>0</v>
      </c>
      <c r="T1354" s="379">
        <f>SUM(M1358:M1359)</f>
        <v>0</v>
      </c>
      <c r="U1354" s="379">
        <f>SUM(N1358:N1359)</f>
        <v>0</v>
      </c>
      <c r="V1354" s="379">
        <f>SUM(M1360:M1361)</f>
        <v>0</v>
      </c>
      <c r="W1354" s="379">
        <f>SUM(N1360:N1361)</f>
        <v>0</v>
      </c>
      <c r="X1354" s="379">
        <f>P1354+R1354+T1354+V1354</f>
        <v>1196</v>
      </c>
      <c r="Y1354" s="379">
        <f>Q1354+S1354+U1354+W1354</f>
        <v>1196</v>
      </c>
      <c r="Z1354" s="334">
        <f>G1354-X1354</f>
        <v>0</v>
      </c>
      <c r="AA1354" s="334">
        <f>G1354-Y1354</f>
        <v>0</v>
      </c>
      <c r="AB1354" s="334">
        <f>X1354*100/G1354</f>
        <v>100</v>
      </c>
      <c r="AC1354" s="335" t="s">
        <v>651</v>
      </c>
    </row>
    <row r="1355" spans="1:29" ht="17.25" customHeight="1">
      <c r="A1355" s="351"/>
      <c r="B1355" s="322"/>
      <c r="C1355" s="322"/>
      <c r="D1355" s="322"/>
      <c r="E1355" s="338"/>
      <c r="F1355" s="389"/>
      <c r="G1355" s="396"/>
      <c r="H1355" s="333"/>
      <c r="I1355" s="329"/>
      <c r="J1355" s="324"/>
      <c r="K1355" s="215"/>
      <c r="L1355" s="216"/>
      <c r="M1355" s="217"/>
      <c r="N1355" s="217"/>
      <c r="O1355" s="216"/>
      <c r="P1355" s="379"/>
      <c r="Q1355" s="379"/>
      <c r="R1355" s="379"/>
      <c r="S1355" s="379"/>
      <c r="T1355" s="379"/>
      <c r="U1355" s="379"/>
      <c r="V1355" s="379"/>
      <c r="W1355" s="379"/>
      <c r="X1355" s="379"/>
      <c r="Y1355" s="379"/>
      <c r="Z1355" s="334"/>
      <c r="AA1355" s="334"/>
      <c r="AB1355" s="334"/>
      <c r="AC1355" s="335"/>
    </row>
    <row r="1356" spans="1:29" ht="17.25" customHeight="1">
      <c r="A1356" s="351"/>
      <c r="B1356" s="322"/>
      <c r="C1356" s="322"/>
      <c r="D1356" s="322"/>
      <c r="E1356" s="338"/>
      <c r="F1356" s="389"/>
      <c r="G1356" s="396"/>
      <c r="H1356" s="333"/>
      <c r="I1356" s="329"/>
      <c r="J1356" s="324" t="s">
        <v>369</v>
      </c>
      <c r="K1356" s="215"/>
      <c r="L1356" s="216"/>
      <c r="M1356" s="217"/>
      <c r="N1356" s="217"/>
      <c r="O1356" s="215"/>
      <c r="P1356" s="379"/>
      <c r="Q1356" s="379"/>
      <c r="R1356" s="379"/>
      <c r="S1356" s="379"/>
      <c r="T1356" s="379"/>
      <c r="U1356" s="379"/>
      <c r="V1356" s="379"/>
      <c r="W1356" s="379"/>
      <c r="X1356" s="379"/>
      <c r="Y1356" s="379"/>
      <c r="Z1356" s="334"/>
      <c r="AA1356" s="334"/>
      <c r="AB1356" s="334"/>
      <c r="AC1356" s="335"/>
    </row>
    <row r="1357" spans="1:29" ht="17.25" customHeight="1">
      <c r="A1357" s="351"/>
      <c r="B1357" s="322"/>
      <c r="C1357" s="322"/>
      <c r="D1357" s="322"/>
      <c r="E1357" s="338"/>
      <c r="F1357" s="389"/>
      <c r="G1357" s="396"/>
      <c r="H1357" s="333"/>
      <c r="I1357" s="329"/>
      <c r="J1357" s="324"/>
      <c r="K1357" s="215"/>
      <c r="L1357" s="216"/>
      <c r="M1357" s="217"/>
      <c r="N1357" s="217"/>
      <c r="O1357" s="215"/>
      <c r="P1357" s="379"/>
      <c r="Q1357" s="379"/>
      <c r="R1357" s="379"/>
      <c r="S1357" s="379"/>
      <c r="T1357" s="379"/>
      <c r="U1357" s="379"/>
      <c r="V1357" s="379"/>
      <c r="W1357" s="379"/>
      <c r="X1357" s="379"/>
      <c r="Y1357" s="379"/>
      <c r="Z1357" s="334"/>
      <c r="AA1357" s="334"/>
      <c r="AB1357" s="334"/>
      <c r="AC1357" s="335"/>
    </row>
    <row r="1358" spans="1:29" ht="17.25" customHeight="1">
      <c r="A1358" s="351"/>
      <c r="B1358" s="322"/>
      <c r="C1358" s="322"/>
      <c r="D1358" s="322"/>
      <c r="E1358" s="338"/>
      <c r="F1358" s="389"/>
      <c r="G1358" s="396"/>
      <c r="H1358" s="333"/>
      <c r="I1358" s="329"/>
      <c r="J1358" s="324" t="s">
        <v>289</v>
      </c>
      <c r="K1358" s="215"/>
      <c r="L1358" s="216"/>
      <c r="M1358" s="217"/>
      <c r="N1358" s="227"/>
      <c r="O1358" s="215"/>
      <c r="P1358" s="379"/>
      <c r="Q1358" s="379"/>
      <c r="R1358" s="379"/>
      <c r="S1358" s="379"/>
      <c r="T1358" s="379"/>
      <c r="U1358" s="379"/>
      <c r="V1358" s="379"/>
      <c r="W1358" s="379"/>
      <c r="X1358" s="379"/>
      <c r="Y1358" s="379"/>
      <c r="Z1358" s="334"/>
      <c r="AA1358" s="334"/>
      <c r="AB1358" s="334"/>
      <c r="AC1358" s="335"/>
    </row>
    <row r="1359" spans="1:29" ht="17.25" customHeight="1">
      <c r="A1359" s="351"/>
      <c r="B1359" s="322"/>
      <c r="C1359" s="322"/>
      <c r="D1359" s="322"/>
      <c r="E1359" s="338"/>
      <c r="F1359" s="389"/>
      <c r="G1359" s="396"/>
      <c r="H1359" s="333"/>
      <c r="I1359" s="329"/>
      <c r="J1359" s="324"/>
      <c r="K1359" s="215"/>
      <c r="L1359" s="216"/>
      <c r="M1359" s="217"/>
      <c r="N1359" s="217"/>
      <c r="O1359" s="215"/>
      <c r="P1359" s="379"/>
      <c r="Q1359" s="379"/>
      <c r="R1359" s="379"/>
      <c r="S1359" s="379"/>
      <c r="T1359" s="379"/>
      <c r="U1359" s="379"/>
      <c r="V1359" s="379"/>
      <c r="W1359" s="379"/>
      <c r="X1359" s="379"/>
      <c r="Y1359" s="379"/>
      <c r="Z1359" s="334"/>
      <c r="AA1359" s="334"/>
      <c r="AB1359" s="334"/>
      <c r="AC1359" s="335"/>
    </row>
    <row r="1360" spans="1:29" ht="17.25" customHeight="1">
      <c r="A1360" s="351"/>
      <c r="B1360" s="322"/>
      <c r="C1360" s="322"/>
      <c r="D1360" s="322"/>
      <c r="E1360" s="338"/>
      <c r="F1360" s="389"/>
      <c r="G1360" s="396"/>
      <c r="H1360" s="333"/>
      <c r="I1360" s="329"/>
      <c r="J1360" s="324" t="s">
        <v>370</v>
      </c>
      <c r="K1360" s="215"/>
      <c r="L1360" s="216"/>
      <c r="M1360" s="217"/>
      <c r="N1360" s="227"/>
      <c r="O1360" s="215"/>
      <c r="P1360" s="379"/>
      <c r="Q1360" s="379"/>
      <c r="R1360" s="379"/>
      <c r="S1360" s="379"/>
      <c r="T1360" s="379"/>
      <c r="U1360" s="379"/>
      <c r="V1360" s="379"/>
      <c r="W1360" s="379"/>
      <c r="X1360" s="379"/>
      <c r="Y1360" s="379"/>
      <c r="Z1360" s="334"/>
      <c r="AA1360" s="334"/>
      <c r="AB1360" s="334"/>
      <c r="AC1360" s="335"/>
    </row>
    <row r="1361" spans="1:29" ht="17.25" customHeight="1">
      <c r="A1361" s="352"/>
      <c r="B1361" s="323"/>
      <c r="C1361" s="323"/>
      <c r="D1361" s="323"/>
      <c r="E1361" s="339"/>
      <c r="F1361" s="389"/>
      <c r="G1361" s="396"/>
      <c r="H1361" s="333"/>
      <c r="I1361" s="329"/>
      <c r="J1361" s="324"/>
      <c r="K1361" s="215"/>
      <c r="L1361" s="215"/>
      <c r="M1361" s="227"/>
      <c r="N1361" s="227"/>
      <c r="O1361" s="215"/>
      <c r="P1361" s="379"/>
      <c r="Q1361" s="379"/>
      <c r="R1361" s="379"/>
      <c r="S1361" s="379"/>
      <c r="T1361" s="379"/>
      <c r="U1361" s="379"/>
      <c r="V1361" s="379"/>
      <c r="W1361" s="379"/>
      <c r="X1361" s="379"/>
      <c r="Y1361" s="379"/>
      <c r="Z1361" s="334"/>
      <c r="AA1361" s="334"/>
      <c r="AB1361" s="334"/>
      <c r="AC1361" s="335"/>
    </row>
    <row r="1362" spans="1:29" ht="17.25" customHeight="1">
      <c r="A1362" s="350">
        <v>33600000</v>
      </c>
      <c r="B1362" s="321" t="s">
        <v>554</v>
      </c>
      <c r="C1362" s="321" t="s">
        <v>525</v>
      </c>
      <c r="D1362" s="321" t="s">
        <v>564</v>
      </c>
      <c r="E1362" s="337" t="s">
        <v>559</v>
      </c>
      <c r="F1362" s="389" t="s">
        <v>561</v>
      </c>
      <c r="G1362" s="396">
        <v>520</v>
      </c>
      <c r="H1362" s="333" t="s">
        <v>562</v>
      </c>
      <c r="I1362" s="329" t="s">
        <v>563</v>
      </c>
      <c r="J1362" s="324" t="s">
        <v>281</v>
      </c>
      <c r="K1362" s="215" t="s">
        <v>693</v>
      </c>
      <c r="L1362" s="216" t="s">
        <v>551</v>
      </c>
      <c r="M1362" s="217">
        <v>520</v>
      </c>
      <c r="N1362" s="227">
        <v>520</v>
      </c>
      <c r="O1362" s="215" t="s">
        <v>563</v>
      </c>
      <c r="P1362" s="379">
        <f>SUM(M1362:M1363)</f>
        <v>520</v>
      </c>
      <c r="Q1362" s="379">
        <f>SUM(N1362:N1363)</f>
        <v>520</v>
      </c>
      <c r="R1362" s="379">
        <f>SUM(M1364:M1365)</f>
        <v>0</v>
      </c>
      <c r="S1362" s="379">
        <f>SUM(N1364:N1365)</f>
        <v>0</v>
      </c>
      <c r="T1362" s="379">
        <f>SUM(M1366:M1367)</f>
        <v>0</v>
      </c>
      <c r="U1362" s="379">
        <f>SUM(N1366:N1367)</f>
        <v>0</v>
      </c>
      <c r="V1362" s="379">
        <f>SUM(M1368:M1369)</f>
        <v>0</v>
      </c>
      <c r="W1362" s="379">
        <f>SUM(N1368:N1369)</f>
        <v>0</v>
      </c>
      <c r="X1362" s="379">
        <f>P1362+R1362+T1362+V1362</f>
        <v>520</v>
      </c>
      <c r="Y1362" s="379">
        <f>Q1362+S1362+U1362+W1362</f>
        <v>520</v>
      </c>
      <c r="Z1362" s="334">
        <f>G1362-X1362</f>
        <v>0</v>
      </c>
      <c r="AA1362" s="334">
        <f>G1362-Y1362</f>
        <v>0</v>
      </c>
      <c r="AB1362" s="334">
        <f>X1362*100/G1362</f>
        <v>100</v>
      </c>
      <c r="AC1362" s="335" t="s">
        <v>651</v>
      </c>
    </row>
    <row r="1363" spans="1:29" ht="17.25" customHeight="1">
      <c r="A1363" s="351"/>
      <c r="B1363" s="322"/>
      <c r="C1363" s="322"/>
      <c r="D1363" s="322"/>
      <c r="E1363" s="338"/>
      <c r="F1363" s="389"/>
      <c r="G1363" s="396"/>
      <c r="H1363" s="333"/>
      <c r="I1363" s="329"/>
      <c r="J1363" s="324"/>
      <c r="K1363" s="215"/>
      <c r="L1363" s="216"/>
      <c r="M1363" s="217"/>
      <c r="N1363" s="217"/>
      <c r="O1363" s="216"/>
      <c r="P1363" s="379"/>
      <c r="Q1363" s="379"/>
      <c r="R1363" s="379"/>
      <c r="S1363" s="379"/>
      <c r="T1363" s="379"/>
      <c r="U1363" s="379"/>
      <c r="V1363" s="379"/>
      <c r="W1363" s="379"/>
      <c r="X1363" s="379"/>
      <c r="Y1363" s="379"/>
      <c r="Z1363" s="334"/>
      <c r="AA1363" s="334"/>
      <c r="AB1363" s="334"/>
      <c r="AC1363" s="335"/>
    </row>
    <row r="1364" spans="1:29" ht="17.25" customHeight="1">
      <c r="A1364" s="351"/>
      <c r="B1364" s="322"/>
      <c r="C1364" s="322"/>
      <c r="D1364" s="322"/>
      <c r="E1364" s="338"/>
      <c r="F1364" s="389"/>
      <c r="G1364" s="396"/>
      <c r="H1364" s="333"/>
      <c r="I1364" s="329"/>
      <c r="J1364" s="324" t="s">
        <v>369</v>
      </c>
      <c r="K1364" s="215"/>
      <c r="L1364" s="216"/>
      <c r="M1364" s="217"/>
      <c r="N1364" s="217"/>
      <c r="O1364" s="215"/>
      <c r="P1364" s="379"/>
      <c r="Q1364" s="379"/>
      <c r="R1364" s="379"/>
      <c r="S1364" s="379"/>
      <c r="T1364" s="379"/>
      <c r="U1364" s="379"/>
      <c r="V1364" s="379"/>
      <c r="W1364" s="379"/>
      <c r="X1364" s="379"/>
      <c r="Y1364" s="379"/>
      <c r="Z1364" s="334"/>
      <c r="AA1364" s="334"/>
      <c r="AB1364" s="334"/>
      <c r="AC1364" s="335"/>
    </row>
    <row r="1365" spans="1:29" ht="17.25" customHeight="1">
      <c r="A1365" s="351"/>
      <c r="B1365" s="322"/>
      <c r="C1365" s="322"/>
      <c r="D1365" s="322"/>
      <c r="E1365" s="338"/>
      <c r="F1365" s="389"/>
      <c r="G1365" s="396"/>
      <c r="H1365" s="333"/>
      <c r="I1365" s="329"/>
      <c r="J1365" s="324"/>
      <c r="K1365" s="215"/>
      <c r="L1365" s="216"/>
      <c r="M1365" s="217"/>
      <c r="N1365" s="217"/>
      <c r="O1365" s="215"/>
      <c r="P1365" s="379"/>
      <c r="Q1365" s="379"/>
      <c r="R1365" s="379"/>
      <c r="S1365" s="379"/>
      <c r="T1365" s="379"/>
      <c r="U1365" s="379"/>
      <c r="V1365" s="379"/>
      <c r="W1365" s="379"/>
      <c r="X1365" s="379"/>
      <c r="Y1365" s="379"/>
      <c r="Z1365" s="334"/>
      <c r="AA1365" s="334"/>
      <c r="AB1365" s="334"/>
      <c r="AC1365" s="335"/>
    </row>
    <row r="1366" spans="1:29" ht="17.25" customHeight="1">
      <c r="A1366" s="351"/>
      <c r="B1366" s="322"/>
      <c r="C1366" s="322"/>
      <c r="D1366" s="322"/>
      <c r="E1366" s="338"/>
      <c r="F1366" s="389"/>
      <c r="G1366" s="396"/>
      <c r="H1366" s="333"/>
      <c r="I1366" s="329"/>
      <c r="J1366" s="324" t="s">
        <v>289</v>
      </c>
      <c r="K1366" s="215"/>
      <c r="L1366" s="216"/>
      <c r="M1366" s="217"/>
      <c r="N1366" s="227"/>
      <c r="O1366" s="215"/>
      <c r="P1366" s="379"/>
      <c r="Q1366" s="379"/>
      <c r="R1366" s="379"/>
      <c r="S1366" s="379"/>
      <c r="T1366" s="379"/>
      <c r="U1366" s="379"/>
      <c r="V1366" s="379"/>
      <c r="W1366" s="379"/>
      <c r="X1366" s="379"/>
      <c r="Y1366" s="379"/>
      <c r="Z1366" s="334"/>
      <c r="AA1366" s="334"/>
      <c r="AB1366" s="334"/>
      <c r="AC1366" s="335"/>
    </row>
    <row r="1367" spans="1:29" ht="17.25" customHeight="1">
      <c r="A1367" s="351"/>
      <c r="B1367" s="322"/>
      <c r="C1367" s="322"/>
      <c r="D1367" s="322"/>
      <c r="E1367" s="338"/>
      <c r="F1367" s="389"/>
      <c r="G1367" s="396"/>
      <c r="H1367" s="333"/>
      <c r="I1367" s="329"/>
      <c r="J1367" s="324"/>
      <c r="K1367" s="215"/>
      <c r="L1367" s="216"/>
      <c r="M1367" s="217"/>
      <c r="N1367" s="217"/>
      <c r="O1367" s="215"/>
      <c r="P1367" s="379"/>
      <c r="Q1367" s="379"/>
      <c r="R1367" s="379"/>
      <c r="S1367" s="379"/>
      <c r="T1367" s="379"/>
      <c r="U1367" s="379"/>
      <c r="V1367" s="379"/>
      <c r="W1367" s="379"/>
      <c r="X1367" s="379"/>
      <c r="Y1367" s="379"/>
      <c r="Z1367" s="334"/>
      <c r="AA1367" s="334"/>
      <c r="AB1367" s="334"/>
      <c r="AC1367" s="335"/>
    </row>
    <row r="1368" spans="1:29" ht="17.25" customHeight="1">
      <c r="A1368" s="351"/>
      <c r="B1368" s="322"/>
      <c r="C1368" s="322"/>
      <c r="D1368" s="322"/>
      <c r="E1368" s="338"/>
      <c r="F1368" s="389"/>
      <c r="G1368" s="396"/>
      <c r="H1368" s="333"/>
      <c r="I1368" s="329"/>
      <c r="J1368" s="324" t="s">
        <v>370</v>
      </c>
      <c r="K1368" s="215"/>
      <c r="L1368" s="216"/>
      <c r="M1368" s="217"/>
      <c r="N1368" s="227"/>
      <c r="O1368" s="215"/>
      <c r="P1368" s="379"/>
      <c r="Q1368" s="379"/>
      <c r="R1368" s="379"/>
      <c r="S1368" s="379"/>
      <c r="T1368" s="379"/>
      <c r="U1368" s="379"/>
      <c r="V1368" s="379"/>
      <c r="W1368" s="379"/>
      <c r="X1368" s="379"/>
      <c r="Y1368" s="379"/>
      <c r="Z1368" s="334"/>
      <c r="AA1368" s="334"/>
      <c r="AB1368" s="334"/>
      <c r="AC1368" s="335"/>
    </row>
    <row r="1369" spans="1:29" ht="17.25" customHeight="1">
      <c r="A1369" s="352"/>
      <c r="B1369" s="323"/>
      <c r="C1369" s="323"/>
      <c r="D1369" s="323"/>
      <c r="E1369" s="339"/>
      <c r="F1369" s="389"/>
      <c r="G1369" s="396"/>
      <c r="H1369" s="333"/>
      <c r="I1369" s="329"/>
      <c r="J1369" s="324"/>
      <c r="K1369" s="215"/>
      <c r="L1369" s="215"/>
      <c r="M1369" s="227"/>
      <c r="N1369" s="227"/>
      <c r="O1369" s="215"/>
      <c r="P1369" s="379"/>
      <c r="Q1369" s="379"/>
      <c r="R1369" s="379"/>
      <c r="S1369" s="379"/>
      <c r="T1369" s="379"/>
      <c r="U1369" s="379"/>
      <c r="V1369" s="379"/>
      <c r="W1369" s="379"/>
      <c r="X1369" s="379"/>
      <c r="Y1369" s="379"/>
      <c r="Z1369" s="334"/>
      <c r="AA1369" s="334"/>
      <c r="AB1369" s="334"/>
      <c r="AC1369" s="335"/>
    </row>
    <row r="1370" spans="1:29" ht="17.25" customHeight="1">
      <c r="A1370" s="350">
        <v>33600000</v>
      </c>
      <c r="B1370" s="321" t="s">
        <v>554</v>
      </c>
      <c r="C1370" s="321" t="s">
        <v>525</v>
      </c>
      <c r="D1370" s="321" t="s">
        <v>567</v>
      </c>
      <c r="E1370" s="337" t="s">
        <v>560</v>
      </c>
      <c r="F1370" s="389" t="s">
        <v>565</v>
      </c>
      <c r="G1370" s="396">
        <v>551</v>
      </c>
      <c r="H1370" s="333" t="s">
        <v>566</v>
      </c>
      <c r="I1370" s="329" t="s">
        <v>569</v>
      </c>
      <c r="J1370" s="324" t="s">
        <v>281</v>
      </c>
      <c r="K1370" s="215" t="s">
        <v>709</v>
      </c>
      <c r="L1370" s="216" t="s">
        <v>565</v>
      </c>
      <c r="M1370" s="217">
        <v>551</v>
      </c>
      <c r="N1370" s="227">
        <v>551</v>
      </c>
      <c r="O1370" s="215" t="s">
        <v>619</v>
      </c>
      <c r="P1370" s="379">
        <f>SUM(M1370:M1371)</f>
        <v>551</v>
      </c>
      <c r="Q1370" s="379">
        <f>SUM(N1370:N1371)</f>
        <v>551</v>
      </c>
      <c r="R1370" s="379">
        <f>SUM(M1372:M1373)</f>
        <v>0</v>
      </c>
      <c r="S1370" s="379">
        <f>SUM(N1372:N1373)</f>
        <v>0</v>
      </c>
      <c r="T1370" s="379">
        <f>SUM(M1374:M1375)</f>
        <v>0</v>
      </c>
      <c r="U1370" s="379">
        <f>SUM(N1374:N1375)</f>
        <v>0</v>
      </c>
      <c r="V1370" s="379">
        <f>SUM(M1376:M1377)</f>
        <v>0</v>
      </c>
      <c r="W1370" s="379">
        <f>SUM(N1376:N1377)</f>
        <v>0</v>
      </c>
      <c r="X1370" s="379">
        <f>P1370+R1370+T1370+V1370</f>
        <v>551</v>
      </c>
      <c r="Y1370" s="379">
        <f>Q1370+S1370+U1370+W1370</f>
        <v>551</v>
      </c>
      <c r="Z1370" s="334">
        <f>G1370-X1370</f>
        <v>0</v>
      </c>
      <c r="AA1370" s="334">
        <f>G1370-Y1370</f>
        <v>0</v>
      </c>
      <c r="AB1370" s="334">
        <f>X1370*100/G1370</f>
        <v>100</v>
      </c>
      <c r="AC1370" s="335" t="s">
        <v>651</v>
      </c>
    </row>
    <row r="1371" spans="1:29" ht="17.25" customHeight="1">
      <c r="A1371" s="351"/>
      <c r="B1371" s="322"/>
      <c r="C1371" s="322"/>
      <c r="D1371" s="322"/>
      <c r="E1371" s="338"/>
      <c r="F1371" s="389"/>
      <c r="G1371" s="396"/>
      <c r="H1371" s="333"/>
      <c r="I1371" s="329"/>
      <c r="J1371" s="324"/>
      <c r="K1371" s="215"/>
      <c r="L1371" s="216"/>
      <c r="M1371" s="217"/>
      <c r="N1371" s="217"/>
      <c r="O1371" s="216"/>
      <c r="P1371" s="379"/>
      <c r="Q1371" s="379"/>
      <c r="R1371" s="379"/>
      <c r="S1371" s="379"/>
      <c r="T1371" s="379"/>
      <c r="U1371" s="379"/>
      <c r="V1371" s="379"/>
      <c r="W1371" s="379"/>
      <c r="X1371" s="379"/>
      <c r="Y1371" s="379"/>
      <c r="Z1371" s="334"/>
      <c r="AA1371" s="334"/>
      <c r="AB1371" s="334"/>
      <c r="AC1371" s="335"/>
    </row>
    <row r="1372" spans="1:29" ht="17.25" customHeight="1">
      <c r="A1372" s="351"/>
      <c r="B1372" s="322"/>
      <c r="C1372" s="322"/>
      <c r="D1372" s="322"/>
      <c r="E1372" s="338"/>
      <c r="F1372" s="389"/>
      <c r="G1372" s="396"/>
      <c r="H1372" s="333"/>
      <c r="I1372" s="329"/>
      <c r="J1372" s="324" t="s">
        <v>369</v>
      </c>
      <c r="K1372" s="215"/>
      <c r="L1372" s="216"/>
      <c r="M1372" s="217"/>
      <c r="N1372" s="217"/>
      <c r="O1372" s="215"/>
      <c r="P1372" s="379"/>
      <c r="Q1372" s="379"/>
      <c r="R1372" s="379"/>
      <c r="S1372" s="379"/>
      <c r="T1372" s="379"/>
      <c r="U1372" s="379"/>
      <c r="V1372" s="379"/>
      <c r="W1372" s="379"/>
      <c r="X1372" s="379"/>
      <c r="Y1372" s="379"/>
      <c r="Z1372" s="334"/>
      <c r="AA1372" s="334"/>
      <c r="AB1372" s="334"/>
      <c r="AC1372" s="335"/>
    </row>
    <row r="1373" spans="1:29" ht="17.25" customHeight="1">
      <c r="A1373" s="351"/>
      <c r="B1373" s="322"/>
      <c r="C1373" s="322"/>
      <c r="D1373" s="322"/>
      <c r="E1373" s="338"/>
      <c r="F1373" s="389"/>
      <c r="G1373" s="396"/>
      <c r="H1373" s="333"/>
      <c r="I1373" s="329"/>
      <c r="J1373" s="324"/>
      <c r="K1373" s="215"/>
      <c r="L1373" s="216"/>
      <c r="M1373" s="217"/>
      <c r="N1373" s="217"/>
      <c r="O1373" s="215"/>
      <c r="P1373" s="379"/>
      <c r="Q1373" s="379"/>
      <c r="R1373" s="379"/>
      <c r="S1373" s="379"/>
      <c r="T1373" s="379"/>
      <c r="U1373" s="379"/>
      <c r="V1373" s="379"/>
      <c r="W1373" s="379"/>
      <c r="X1373" s="379"/>
      <c r="Y1373" s="379"/>
      <c r="Z1373" s="334"/>
      <c r="AA1373" s="334"/>
      <c r="AB1373" s="334"/>
      <c r="AC1373" s="335"/>
    </row>
    <row r="1374" spans="1:29" ht="17.25" customHeight="1">
      <c r="A1374" s="351"/>
      <c r="B1374" s="322"/>
      <c r="C1374" s="322"/>
      <c r="D1374" s="322"/>
      <c r="E1374" s="338"/>
      <c r="F1374" s="389"/>
      <c r="G1374" s="396"/>
      <c r="H1374" s="333"/>
      <c r="I1374" s="329"/>
      <c r="J1374" s="324" t="s">
        <v>289</v>
      </c>
      <c r="K1374" s="215"/>
      <c r="L1374" s="216"/>
      <c r="M1374" s="217"/>
      <c r="N1374" s="227"/>
      <c r="O1374" s="215"/>
      <c r="P1374" s="379"/>
      <c r="Q1374" s="379"/>
      <c r="R1374" s="379"/>
      <c r="S1374" s="379"/>
      <c r="T1374" s="379"/>
      <c r="U1374" s="379"/>
      <c r="V1374" s="379"/>
      <c r="W1374" s="379"/>
      <c r="X1374" s="379"/>
      <c r="Y1374" s="379"/>
      <c r="Z1374" s="334"/>
      <c r="AA1374" s="334"/>
      <c r="AB1374" s="334"/>
      <c r="AC1374" s="335"/>
    </row>
    <row r="1375" spans="1:29" ht="17.25" customHeight="1">
      <c r="A1375" s="351"/>
      <c r="B1375" s="322"/>
      <c r="C1375" s="322"/>
      <c r="D1375" s="322"/>
      <c r="E1375" s="338"/>
      <c r="F1375" s="389"/>
      <c r="G1375" s="396"/>
      <c r="H1375" s="333"/>
      <c r="I1375" s="329"/>
      <c r="J1375" s="324"/>
      <c r="K1375" s="215"/>
      <c r="L1375" s="216"/>
      <c r="M1375" s="217"/>
      <c r="N1375" s="217"/>
      <c r="O1375" s="215"/>
      <c r="P1375" s="379"/>
      <c r="Q1375" s="379"/>
      <c r="R1375" s="379"/>
      <c r="S1375" s="379"/>
      <c r="T1375" s="379"/>
      <c r="U1375" s="379"/>
      <c r="V1375" s="379"/>
      <c r="W1375" s="379"/>
      <c r="X1375" s="379"/>
      <c r="Y1375" s="379"/>
      <c r="Z1375" s="334"/>
      <c r="AA1375" s="334"/>
      <c r="AB1375" s="334"/>
      <c r="AC1375" s="335"/>
    </row>
    <row r="1376" spans="1:29" ht="17.25" customHeight="1">
      <c r="A1376" s="351"/>
      <c r="B1376" s="322"/>
      <c r="C1376" s="322"/>
      <c r="D1376" s="322"/>
      <c r="E1376" s="338"/>
      <c r="F1376" s="389"/>
      <c r="G1376" s="396"/>
      <c r="H1376" s="333"/>
      <c r="I1376" s="329"/>
      <c r="J1376" s="324" t="s">
        <v>370</v>
      </c>
      <c r="K1376" s="215"/>
      <c r="L1376" s="216"/>
      <c r="M1376" s="217"/>
      <c r="N1376" s="227"/>
      <c r="O1376" s="215"/>
      <c r="P1376" s="379"/>
      <c r="Q1376" s="379"/>
      <c r="R1376" s="379"/>
      <c r="S1376" s="379"/>
      <c r="T1376" s="379"/>
      <c r="U1376" s="379"/>
      <c r="V1376" s="379"/>
      <c r="W1376" s="379"/>
      <c r="X1376" s="379"/>
      <c r="Y1376" s="379"/>
      <c r="Z1376" s="334"/>
      <c r="AA1376" s="334"/>
      <c r="AB1376" s="334"/>
      <c r="AC1376" s="335"/>
    </row>
    <row r="1377" spans="1:29" ht="17.25" customHeight="1">
      <c r="A1377" s="352"/>
      <c r="B1377" s="323"/>
      <c r="C1377" s="323"/>
      <c r="D1377" s="323"/>
      <c r="E1377" s="339"/>
      <c r="F1377" s="389"/>
      <c r="G1377" s="396"/>
      <c r="H1377" s="333"/>
      <c r="I1377" s="329"/>
      <c r="J1377" s="324"/>
      <c r="K1377" s="215"/>
      <c r="L1377" s="215"/>
      <c r="M1377" s="227"/>
      <c r="N1377" s="227"/>
      <c r="O1377" s="215"/>
      <c r="P1377" s="379"/>
      <c r="Q1377" s="379"/>
      <c r="R1377" s="379"/>
      <c r="S1377" s="379"/>
      <c r="T1377" s="379"/>
      <c r="U1377" s="379"/>
      <c r="V1377" s="379"/>
      <c r="W1377" s="379"/>
      <c r="X1377" s="379"/>
      <c r="Y1377" s="379"/>
      <c r="Z1377" s="334"/>
      <c r="AA1377" s="334"/>
      <c r="AB1377" s="334"/>
      <c r="AC1377" s="335"/>
    </row>
    <row r="1378" spans="1:29" ht="17.25" customHeight="1">
      <c r="A1378" s="350">
        <v>33600000</v>
      </c>
      <c r="B1378" s="321" t="s">
        <v>554</v>
      </c>
      <c r="C1378" s="321" t="s">
        <v>525</v>
      </c>
      <c r="D1378" s="321" t="s">
        <v>570</v>
      </c>
      <c r="E1378" s="328" t="s">
        <v>568</v>
      </c>
      <c r="F1378" s="389" t="s">
        <v>565</v>
      </c>
      <c r="G1378" s="396">
        <v>719.7</v>
      </c>
      <c r="H1378" s="333" t="s">
        <v>555</v>
      </c>
      <c r="I1378" s="329" t="s">
        <v>569</v>
      </c>
      <c r="J1378" s="324" t="s">
        <v>281</v>
      </c>
      <c r="K1378" s="215" t="s">
        <v>733</v>
      </c>
      <c r="L1378" s="216" t="s">
        <v>734</v>
      </c>
      <c r="M1378" s="217">
        <v>719.7</v>
      </c>
      <c r="N1378" s="227">
        <v>719.7</v>
      </c>
      <c r="O1378" s="215" t="s">
        <v>576</v>
      </c>
      <c r="P1378" s="379">
        <f>SUM(M1378:M1379)</f>
        <v>719.7</v>
      </c>
      <c r="Q1378" s="379">
        <f>SUM(N1378:N1379)</f>
        <v>719.7</v>
      </c>
      <c r="R1378" s="379">
        <f>SUM(M1380:M1381)</f>
        <v>0</v>
      </c>
      <c r="S1378" s="379">
        <f>SUM(N1380:N1381)</f>
        <v>0</v>
      </c>
      <c r="T1378" s="379">
        <f>SUM(M1382:M1384)</f>
        <v>0</v>
      </c>
      <c r="U1378" s="379">
        <f>SUM(N1382:N1384)</f>
        <v>0</v>
      </c>
      <c r="V1378" s="379">
        <f>SUM(M1385:M1386)</f>
        <v>0</v>
      </c>
      <c r="W1378" s="379">
        <f>SUM(N1385:N1386)</f>
        <v>0</v>
      </c>
      <c r="X1378" s="379">
        <f>P1378+R1378+T1378+V1378</f>
        <v>719.7</v>
      </c>
      <c r="Y1378" s="379">
        <f>Q1378+S1378+U1378+W1378</f>
        <v>719.7</v>
      </c>
      <c r="Z1378" s="334">
        <f>G1378-X1378</f>
        <v>0</v>
      </c>
      <c r="AA1378" s="334">
        <f>G1378-Y1378</f>
        <v>0</v>
      </c>
      <c r="AB1378" s="334">
        <f>X1378*100/G1378</f>
        <v>100</v>
      </c>
      <c r="AC1378" s="335" t="s">
        <v>651</v>
      </c>
    </row>
    <row r="1379" spans="1:29" ht="17.25" customHeight="1">
      <c r="A1379" s="351"/>
      <c r="B1379" s="322"/>
      <c r="C1379" s="322"/>
      <c r="D1379" s="322"/>
      <c r="E1379" s="328"/>
      <c r="F1379" s="389"/>
      <c r="G1379" s="396"/>
      <c r="H1379" s="333"/>
      <c r="I1379" s="329"/>
      <c r="J1379" s="324"/>
      <c r="K1379" s="215"/>
      <c r="L1379" s="216"/>
      <c r="M1379" s="217"/>
      <c r="N1379" s="217"/>
      <c r="O1379" s="216"/>
      <c r="P1379" s="379"/>
      <c r="Q1379" s="379"/>
      <c r="R1379" s="379"/>
      <c r="S1379" s="379"/>
      <c r="T1379" s="379"/>
      <c r="U1379" s="379"/>
      <c r="V1379" s="379"/>
      <c r="W1379" s="379"/>
      <c r="X1379" s="379"/>
      <c r="Y1379" s="379"/>
      <c r="Z1379" s="334"/>
      <c r="AA1379" s="334"/>
      <c r="AB1379" s="334"/>
      <c r="AC1379" s="335"/>
    </row>
    <row r="1380" spans="1:29" ht="17.25" customHeight="1">
      <c r="A1380" s="351"/>
      <c r="B1380" s="322"/>
      <c r="C1380" s="322"/>
      <c r="D1380" s="322"/>
      <c r="E1380" s="328"/>
      <c r="F1380" s="389"/>
      <c r="G1380" s="396"/>
      <c r="H1380" s="333"/>
      <c r="I1380" s="329"/>
      <c r="J1380" s="324" t="s">
        <v>369</v>
      </c>
      <c r="K1380" s="215"/>
      <c r="L1380" s="216"/>
      <c r="M1380" s="217"/>
      <c r="N1380" s="217"/>
      <c r="O1380" s="215"/>
      <c r="P1380" s="379"/>
      <c r="Q1380" s="379"/>
      <c r="R1380" s="379"/>
      <c r="S1380" s="379"/>
      <c r="T1380" s="379"/>
      <c r="U1380" s="379"/>
      <c r="V1380" s="379"/>
      <c r="W1380" s="379"/>
      <c r="X1380" s="379"/>
      <c r="Y1380" s="379"/>
      <c r="Z1380" s="334"/>
      <c r="AA1380" s="334"/>
      <c r="AB1380" s="334"/>
      <c r="AC1380" s="335"/>
    </row>
    <row r="1381" spans="1:29" ht="17.25" customHeight="1">
      <c r="A1381" s="351"/>
      <c r="B1381" s="322"/>
      <c r="C1381" s="322"/>
      <c r="D1381" s="322"/>
      <c r="E1381" s="328"/>
      <c r="F1381" s="389"/>
      <c r="G1381" s="396"/>
      <c r="H1381" s="333"/>
      <c r="I1381" s="329"/>
      <c r="J1381" s="324"/>
      <c r="K1381" s="215"/>
      <c r="L1381" s="216"/>
      <c r="M1381" s="217"/>
      <c r="N1381" s="217"/>
      <c r="O1381" s="215"/>
      <c r="P1381" s="379"/>
      <c r="Q1381" s="379"/>
      <c r="R1381" s="379"/>
      <c r="S1381" s="379"/>
      <c r="T1381" s="379"/>
      <c r="U1381" s="379"/>
      <c r="V1381" s="379"/>
      <c r="W1381" s="379"/>
      <c r="X1381" s="379"/>
      <c r="Y1381" s="379"/>
      <c r="Z1381" s="334"/>
      <c r="AA1381" s="334"/>
      <c r="AB1381" s="334"/>
      <c r="AC1381" s="335"/>
    </row>
    <row r="1382" spans="1:29" ht="17.25" customHeight="1">
      <c r="A1382" s="351"/>
      <c r="B1382" s="322"/>
      <c r="C1382" s="322"/>
      <c r="D1382" s="322"/>
      <c r="E1382" s="328"/>
      <c r="F1382" s="389"/>
      <c r="G1382" s="396"/>
      <c r="H1382" s="333"/>
      <c r="I1382" s="329"/>
      <c r="J1382" s="324" t="s">
        <v>289</v>
      </c>
      <c r="K1382" s="215"/>
      <c r="L1382" s="216"/>
      <c r="M1382" s="217"/>
      <c r="N1382" s="227"/>
      <c r="O1382" s="215"/>
      <c r="P1382" s="379"/>
      <c r="Q1382" s="379"/>
      <c r="R1382" s="379"/>
      <c r="S1382" s="379"/>
      <c r="T1382" s="379"/>
      <c r="U1382" s="379"/>
      <c r="V1382" s="379"/>
      <c r="W1382" s="379"/>
      <c r="X1382" s="379"/>
      <c r="Y1382" s="379"/>
      <c r="Z1382" s="334"/>
      <c r="AA1382" s="334"/>
      <c r="AB1382" s="334"/>
      <c r="AC1382" s="335"/>
    </row>
    <row r="1383" spans="1:29" ht="17.25" customHeight="1">
      <c r="A1383" s="351"/>
      <c r="B1383" s="322"/>
      <c r="C1383" s="322"/>
      <c r="D1383" s="322"/>
      <c r="E1383" s="328"/>
      <c r="F1383" s="389"/>
      <c r="G1383" s="396"/>
      <c r="H1383" s="333"/>
      <c r="I1383" s="329"/>
      <c r="J1383" s="324"/>
      <c r="K1383" s="215"/>
      <c r="L1383" s="216"/>
      <c r="M1383" s="217"/>
      <c r="N1383" s="227"/>
      <c r="O1383" s="215"/>
      <c r="P1383" s="379"/>
      <c r="Q1383" s="379"/>
      <c r="R1383" s="379"/>
      <c r="S1383" s="379"/>
      <c r="T1383" s="379"/>
      <c r="U1383" s="379"/>
      <c r="V1383" s="379"/>
      <c r="W1383" s="379"/>
      <c r="X1383" s="379"/>
      <c r="Y1383" s="379"/>
      <c r="Z1383" s="334"/>
      <c r="AA1383" s="334"/>
      <c r="AB1383" s="334"/>
      <c r="AC1383" s="335"/>
    </row>
    <row r="1384" spans="1:29" ht="17.25" customHeight="1">
      <c r="A1384" s="351"/>
      <c r="B1384" s="322"/>
      <c r="C1384" s="322"/>
      <c r="D1384" s="322"/>
      <c r="E1384" s="328"/>
      <c r="F1384" s="389"/>
      <c r="G1384" s="396"/>
      <c r="H1384" s="333"/>
      <c r="I1384" s="329"/>
      <c r="J1384" s="324"/>
      <c r="K1384" s="215"/>
      <c r="L1384" s="216"/>
      <c r="M1384" s="217"/>
      <c r="N1384" s="217"/>
      <c r="O1384" s="215"/>
      <c r="P1384" s="379"/>
      <c r="Q1384" s="379"/>
      <c r="R1384" s="379"/>
      <c r="S1384" s="379"/>
      <c r="T1384" s="379"/>
      <c r="U1384" s="379"/>
      <c r="V1384" s="379"/>
      <c r="W1384" s="379"/>
      <c r="X1384" s="379"/>
      <c r="Y1384" s="379"/>
      <c r="Z1384" s="334"/>
      <c r="AA1384" s="334"/>
      <c r="AB1384" s="334"/>
      <c r="AC1384" s="335"/>
    </row>
    <row r="1385" spans="1:29" ht="17.25" customHeight="1">
      <c r="A1385" s="351"/>
      <c r="B1385" s="322"/>
      <c r="C1385" s="322"/>
      <c r="D1385" s="322"/>
      <c r="E1385" s="328"/>
      <c r="F1385" s="389"/>
      <c r="G1385" s="396"/>
      <c r="H1385" s="333"/>
      <c r="I1385" s="329"/>
      <c r="J1385" s="324" t="s">
        <v>370</v>
      </c>
      <c r="K1385" s="215"/>
      <c r="L1385" s="216"/>
      <c r="M1385" s="217"/>
      <c r="N1385" s="227"/>
      <c r="O1385" s="215"/>
      <c r="P1385" s="379"/>
      <c r="Q1385" s="379"/>
      <c r="R1385" s="379"/>
      <c r="S1385" s="379"/>
      <c r="T1385" s="379"/>
      <c r="U1385" s="379"/>
      <c r="V1385" s="379"/>
      <c r="W1385" s="379"/>
      <c r="X1385" s="379"/>
      <c r="Y1385" s="379"/>
      <c r="Z1385" s="334"/>
      <c r="AA1385" s="334"/>
      <c r="AB1385" s="334"/>
      <c r="AC1385" s="335"/>
    </row>
    <row r="1386" spans="1:29" ht="17.25" customHeight="1">
      <c r="A1386" s="352"/>
      <c r="B1386" s="323"/>
      <c r="C1386" s="323"/>
      <c r="D1386" s="323"/>
      <c r="E1386" s="328"/>
      <c r="F1386" s="389"/>
      <c r="G1386" s="396"/>
      <c r="H1386" s="333"/>
      <c r="I1386" s="329"/>
      <c r="J1386" s="324"/>
      <c r="K1386" s="215"/>
      <c r="L1386" s="215"/>
      <c r="M1386" s="227"/>
      <c r="N1386" s="227"/>
      <c r="O1386" s="215"/>
      <c r="P1386" s="379"/>
      <c r="Q1386" s="379"/>
      <c r="R1386" s="379"/>
      <c r="S1386" s="379"/>
      <c r="T1386" s="379"/>
      <c r="U1386" s="379"/>
      <c r="V1386" s="379"/>
      <c r="W1386" s="379"/>
      <c r="X1386" s="379"/>
      <c r="Y1386" s="379"/>
      <c r="Z1386" s="334"/>
      <c r="AA1386" s="334"/>
      <c r="AB1386" s="334"/>
      <c r="AC1386" s="335"/>
    </row>
    <row r="1387" spans="1:29" ht="17.25" customHeight="1">
      <c r="A1387" s="350">
        <v>71900000</v>
      </c>
      <c r="B1387" s="321" t="s">
        <v>524</v>
      </c>
      <c r="C1387" s="321" t="s">
        <v>525</v>
      </c>
      <c r="D1387" s="321" t="s">
        <v>574</v>
      </c>
      <c r="E1387" s="337" t="s">
        <v>571</v>
      </c>
      <c r="F1387" s="389" t="s">
        <v>572</v>
      </c>
      <c r="G1387" s="396">
        <v>191</v>
      </c>
      <c r="H1387" s="333" t="s">
        <v>529</v>
      </c>
      <c r="I1387" s="329" t="s">
        <v>573</v>
      </c>
      <c r="J1387" s="324" t="s">
        <v>281</v>
      </c>
      <c r="K1387" s="215"/>
      <c r="L1387" s="216"/>
      <c r="M1387" s="217"/>
      <c r="N1387" s="227"/>
      <c r="O1387" s="215"/>
      <c r="P1387" s="379">
        <f>SUM(M1387:M1388)</f>
        <v>0</v>
      </c>
      <c r="Q1387" s="379">
        <f>SUM(N1387:N1388)</f>
        <v>0</v>
      </c>
      <c r="R1387" s="379">
        <f>SUM(M1389:M1390)</f>
        <v>191</v>
      </c>
      <c r="S1387" s="379">
        <f>SUM(N1389:N1390)</f>
        <v>191</v>
      </c>
      <c r="T1387" s="379">
        <f>SUM(M1391:M1392)</f>
        <v>0</v>
      </c>
      <c r="U1387" s="379">
        <f>SUM(N1391:N1392)</f>
        <v>0</v>
      </c>
      <c r="V1387" s="379">
        <f>SUM(M1393:M1394)</f>
        <v>0</v>
      </c>
      <c r="W1387" s="379">
        <f>SUM(N1393:N1394)</f>
        <v>0</v>
      </c>
      <c r="X1387" s="379">
        <f>P1387+R1387+T1387+V1387</f>
        <v>191</v>
      </c>
      <c r="Y1387" s="379">
        <f>Q1387+S1387+U1387+W1387</f>
        <v>191</v>
      </c>
      <c r="Z1387" s="334">
        <f>G1387-X1387</f>
        <v>0</v>
      </c>
      <c r="AA1387" s="334">
        <f>G1387-Y1387</f>
        <v>0</v>
      </c>
      <c r="AB1387" s="334">
        <f>X1387*100/G1387</f>
        <v>100</v>
      </c>
      <c r="AC1387" s="335" t="s">
        <v>651</v>
      </c>
    </row>
    <row r="1388" spans="1:29" ht="17.25" customHeight="1">
      <c r="A1388" s="351"/>
      <c r="B1388" s="322"/>
      <c r="C1388" s="322"/>
      <c r="D1388" s="322"/>
      <c r="E1388" s="338"/>
      <c r="F1388" s="389"/>
      <c r="G1388" s="396"/>
      <c r="H1388" s="333"/>
      <c r="I1388" s="329"/>
      <c r="J1388" s="324"/>
      <c r="K1388" s="215"/>
      <c r="L1388" s="216"/>
      <c r="M1388" s="217"/>
      <c r="N1388" s="217"/>
      <c r="O1388" s="216"/>
      <c r="P1388" s="379"/>
      <c r="Q1388" s="379"/>
      <c r="R1388" s="379"/>
      <c r="S1388" s="379"/>
      <c r="T1388" s="379"/>
      <c r="U1388" s="379"/>
      <c r="V1388" s="379"/>
      <c r="W1388" s="379"/>
      <c r="X1388" s="379"/>
      <c r="Y1388" s="379"/>
      <c r="Z1388" s="334"/>
      <c r="AA1388" s="334"/>
      <c r="AB1388" s="334"/>
      <c r="AC1388" s="335"/>
    </row>
    <row r="1389" spans="1:29" ht="17.25" customHeight="1">
      <c r="A1389" s="351"/>
      <c r="B1389" s="322"/>
      <c r="C1389" s="322"/>
      <c r="D1389" s="322"/>
      <c r="E1389" s="338"/>
      <c r="F1389" s="389"/>
      <c r="G1389" s="396"/>
      <c r="H1389" s="333"/>
      <c r="I1389" s="329"/>
      <c r="J1389" s="324" t="s">
        <v>369</v>
      </c>
      <c r="K1389" s="215" t="s">
        <v>716</v>
      </c>
      <c r="L1389" s="216" t="s">
        <v>745</v>
      </c>
      <c r="M1389" s="217">
        <v>191</v>
      </c>
      <c r="N1389" s="217">
        <v>191</v>
      </c>
      <c r="O1389" s="215" t="s">
        <v>1130</v>
      </c>
      <c r="P1389" s="379"/>
      <c r="Q1389" s="379"/>
      <c r="R1389" s="379"/>
      <c r="S1389" s="379"/>
      <c r="T1389" s="379"/>
      <c r="U1389" s="379"/>
      <c r="V1389" s="379"/>
      <c r="W1389" s="379"/>
      <c r="X1389" s="379"/>
      <c r="Y1389" s="379"/>
      <c r="Z1389" s="334"/>
      <c r="AA1389" s="334"/>
      <c r="AB1389" s="334"/>
      <c r="AC1389" s="335"/>
    </row>
    <row r="1390" spans="1:29" ht="17.25" customHeight="1">
      <c r="A1390" s="351"/>
      <c r="B1390" s="322"/>
      <c r="C1390" s="322"/>
      <c r="D1390" s="322"/>
      <c r="E1390" s="338"/>
      <c r="F1390" s="389"/>
      <c r="G1390" s="396"/>
      <c r="H1390" s="333"/>
      <c r="I1390" s="329"/>
      <c r="J1390" s="324"/>
      <c r="K1390" s="215"/>
      <c r="L1390" s="216"/>
      <c r="M1390" s="217"/>
      <c r="N1390" s="217"/>
      <c r="O1390" s="215"/>
      <c r="P1390" s="379"/>
      <c r="Q1390" s="379"/>
      <c r="R1390" s="379"/>
      <c r="S1390" s="379"/>
      <c r="T1390" s="379"/>
      <c r="U1390" s="379"/>
      <c r="V1390" s="379"/>
      <c r="W1390" s="379"/>
      <c r="X1390" s="379"/>
      <c r="Y1390" s="379"/>
      <c r="Z1390" s="334"/>
      <c r="AA1390" s="334"/>
      <c r="AB1390" s="334"/>
      <c r="AC1390" s="335"/>
    </row>
    <row r="1391" spans="1:29" ht="17.25" customHeight="1">
      <c r="A1391" s="351"/>
      <c r="B1391" s="322"/>
      <c r="C1391" s="322"/>
      <c r="D1391" s="322"/>
      <c r="E1391" s="338"/>
      <c r="F1391" s="389"/>
      <c r="G1391" s="396"/>
      <c r="H1391" s="333"/>
      <c r="I1391" s="329"/>
      <c r="J1391" s="324" t="s">
        <v>289</v>
      </c>
      <c r="K1391" s="215"/>
      <c r="L1391" s="216"/>
      <c r="M1391" s="217"/>
      <c r="N1391" s="227"/>
      <c r="O1391" s="215"/>
      <c r="P1391" s="379"/>
      <c r="Q1391" s="379"/>
      <c r="R1391" s="379"/>
      <c r="S1391" s="379"/>
      <c r="T1391" s="379"/>
      <c r="U1391" s="379"/>
      <c r="V1391" s="379"/>
      <c r="W1391" s="379"/>
      <c r="X1391" s="379"/>
      <c r="Y1391" s="379"/>
      <c r="Z1391" s="334"/>
      <c r="AA1391" s="334"/>
      <c r="AB1391" s="334"/>
      <c r="AC1391" s="335"/>
    </row>
    <row r="1392" spans="1:29" ht="17.25" customHeight="1">
      <c r="A1392" s="351"/>
      <c r="B1392" s="322"/>
      <c r="C1392" s="322"/>
      <c r="D1392" s="322"/>
      <c r="E1392" s="338"/>
      <c r="F1392" s="389"/>
      <c r="G1392" s="396"/>
      <c r="H1392" s="333"/>
      <c r="I1392" s="329"/>
      <c r="J1392" s="324"/>
      <c r="K1392" s="215"/>
      <c r="L1392" s="216"/>
      <c r="M1392" s="217"/>
      <c r="N1392" s="217"/>
      <c r="O1392" s="215"/>
      <c r="P1392" s="379"/>
      <c r="Q1392" s="379"/>
      <c r="R1392" s="379"/>
      <c r="S1392" s="379"/>
      <c r="T1392" s="379"/>
      <c r="U1392" s="379"/>
      <c r="V1392" s="379"/>
      <c r="W1392" s="379"/>
      <c r="X1392" s="379"/>
      <c r="Y1392" s="379"/>
      <c r="Z1392" s="334"/>
      <c r="AA1392" s="334"/>
      <c r="AB1392" s="334"/>
      <c r="AC1392" s="335"/>
    </row>
    <row r="1393" spans="1:29" ht="17.25" customHeight="1">
      <c r="A1393" s="351"/>
      <c r="B1393" s="322"/>
      <c r="C1393" s="322"/>
      <c r="D1393" s="322"/>
      <c r="E1393" s="338"/>
      <c r="F1393" s="389"/>
      <c r="G1393" s="396"/>
      <c r="H1393" s="333"/>
      <c r="I1393" s="329"/>
      <c r="J1393" s="324" t="s">
        <v>370</v>
      </c>
      <c r="K1393" s="215"/>
      <c r="L1393" s="216"/>
      <c r="M1393" s="217"/>
      <c r="N1393" s="227"/>
      <c r="O1393" s="215"/>
      <c r="P1393" s="379"/>
      <c r="Q1393" s="379"/>
      <c r="R1393" s="379"/>
      <c r="S1393" s="379"/>
      <c r="T1393" s="379"/>
      <c r="U1393" s="379"/>
      <c r="V1393" s="379"/>
      <c r="W1393" s="379"/>
      <c r="X1393" s="379"/>
      <c r="Y1393" s="379"/>
      <c r="Z1393" s="334"/>
      <c r="AA1393" s="334"/>
      <c r="AB1393" s="334"/>
      <c r="AC1393" s="335"/>
    </row>
    <row r="1394" spans="1:29" ht="17.25" customHeight="1">
      <c r="A1394" s="352"/>
      <c r="B1394" s="323"/>
      <c r="C1394" s="323"/>
      <c r="D1394" s="323"/>
      <c r="E1394" s="339"/>
      <c r="F1394" s="389"/>
      <c r="G1394" s="396"/>
      <c r="H1394" s="333"/>
      <c r="I1394" s="329"/>
      <c r="J1394" s="324"/>
      <c r="K1394" s="215"/>
      <c r="L1394" s="215"/>
      <c r="M1394" s="227"/>
      <c r="N1394" s="227"/>
      <c r="O1394" s="215"/>
      <c r="P1394" s="379"/>
      <c r="Q1394" s="379"/>
      <c r="R1394" s="379"/>
      <c r="S1394" s="379"/>
      <c r="T1394" s="379"/>
      <c r="U1394" s="379"/>
      <c r="V1394" s="379"/>
      <c r="W1394" s="379"/>
      <c r="X1394" s="379"/>
      <c r="Y1394" s="379"/>
      <c r="Z1394" s="334"/>
      <c r="AA1394" s="334"/>
      <c r="AB1394" s="334"/>
      <c r="AC1394" s="335"/>
    </row>
    <row r="1395" spans="1:29" ht="17.25" customHeight="1">
      <c r="A1395" s="350">
        <v>33600000</v>
      </c>
      <c r="B1395" s="321" t="s">
        <v>554</v>
      </c>
      <c r="C1395" s="321" t="s">
        <v>525</v>
      </c>
      <c r="D1395" s="321" t="s">
        <v>578</v>
      </c>
      <c r="E1395" s="337" t="s">
        <v>575</v>
      </c>
      <c r="F1395" s="389" t="s">
        <v>576</v>
      </c>
      <c r="G1395" s="396">
        <v>5.9</v>
      </c>
      <c r="H1395" s="333" t="s">
        <v>555</v>
      </c>
      <c r="I1395" s="329" t="s">
        <v>577</v>
      </c>
      <c r="J1395" s="324" t="s">
        <v>281</v>
      </c>
      <c r="K1395" s="215" t="s">
        <v>711</v>
      </c>
      <c r="L1395" s="216" t="s">
        <v>629</v>
      </c>
      <c r="M1395" s="217">
        <v>5.9</v>
      </c>
      <c r="N1395" s="227">
        <v>5.9</v>
      </c>
      <c r="O1395" s="215" t="s">
        <v>589</v>
      </c>
      <c r="P1395" s="379">
        <f>SUM(M1395:M1396)</f>
        <v>5.9</v>
      </c>
      <c r="Q1395" s="379">
        <f>SUM(N1395:N1396)</f>
        <v>5.9</v>
      </c>
      <c r="R1395" s="379">
        <f>SUM(M1397:M1398)</f>
        <v>0</v>
      </c>
      <c r="S1395" s="379">
        <f>SUM(N1397:N1398)</f>
        <v>0</v>
      </c>
      <c r="T1395" s="379">
        <f>SUM(M1399:M1400)</f>
        <v>0</v>
      </c>
      <c r="U1395" s="379">
        <f>SUM(N1399:N1400)</f>
        <v>0</v>
      </c>
      <c r="V1395" s="379">
        <f>SUM(M1401:M1402)</f>
        <v>0</v>
      </c>
      <c r="W1395" s="379">
        <f>SUM(N1401:N1402)</f>
        <v>0</v>
      </c>
      <c r="X1395" s="379">
        <f>P1395+R1395+T1395+V1395</f>
        <v>5.9</v>
      </c>
      <c r="Y1395" s="379">
        <f>Q1395+S1395+U1395+W1395</f>
        <v>5.9</v>
      </c>
      <c r="Z1395" s="334">
        <f>G1395-X1395</f>
        <v>0</v>
      </c>
      <c r="AA1395" s="334">
        <f>G1395-Y1395</f>
        <v>0</v>
      </c>
      <c r="AB1395" s="334">
        <f>X1395*100/G1395</f>
        <v>100</v>
      </c>
      <c r="AC1395" s="335" t="s">
        <v>651</v>
      </c>
    </row>
    <row r="1396" spans="1:29" ht="17.25" customHeight="1">
      <c r="A1396" s="351"/>
      <c r="B1396" s="322"/>
      <c r="C1396" s="322"/>
      <c r="D1396" s="322"/>
      <c r="E1396" s="338"/>
      <c r="F1396" s="389"/>
      <c r="G1396" s="396"/>
      <c r="H1396" s="333"/>
      <c r="I1396" s="329"/>
      <c r="J1396" s="324"/>
      <c r="K1396" s="215"/>
      <c r="L1396" s="216"/>
      <c r="M1396" s="217"/>
      <c r="N1396" s="217"/>
      <c r="O1396" s="216"/>
      <c r="P1396" s="379"/>
      <c r="Q1396" s="379"/>
      <c r="R1396" s="379"/>
      <c r="S1396" s="379"/>
      <c r="T1396" s="379"/>
      <c r="U1396" s="379"/>
      <c r="V1396" s="379"/>
      <c r="W1396" s="379"/>
      <c r="X1396" s="379"/>
      <c r="Y1396" s="379"/>
      <c r="Z1396" s="334"/>
      <c r="AA1396" s="334"/>
      <c r="AB1396" s="334"/>
      <c r="AC1396" s="335"/>
    </row>
    <row r="1397" spans="1:29" ht="17.25" customHeight="1">
      <c r="A1397" s="351"/>
      <c r="B1397" s="322"/>
      <c r="C1397" s="322"/>
      <c r="D1397" s="322"/>
      <c r="E1397" s="338"/>
      <c r="F1397" s="389"/>
      <c r="G1397" s="396"/>
      <c r="H1397" s="333"/>
      <c r="I1397" s="329"/>
      <c r="J1397" s="324" t="s">
        <v>369</v>
      </c>
      <c r="K1397" s="215"/>
      <c r="L1397" s="216"/>
      <c r="M1397" s="217"/>
      <c r="N1397" s="217"/>
      <c r="O1397" s="215"/>
      <c r="P1397" s="379"/>
      <c r="Q1397" s="379"/>
      <c r="R1397" s="379"/>
      <c r="S1397" s="379"/>
      <c r="T1397" s="379"/>
      <c r="U1397" s="379"/>
      <c r="V1397" s="379"/>
      <c r="W1397" s="379"/>
      <c r="X1397" s="379"/>
      <c r="Y1397" s="379"/>
      <c r="Z1397" s="334"/>
      <c r="AA1397" s="334"/>
      <c r="AB1397" s="334"/>
      <c r="AC1397" s="335"/>
    </row>
    <row r="1398" spans="1:29" ht="17.25" customHeight="1">
      <c r="A1398" s="351"/>
      <c r="B1398" s="322"/>
      <c r="C1398" s="322"/>
      <c r="D1398" s="322"/>
      <c r="E1398" s="338"/>
      <c r="F1398" s="389"/>
      <c r="G1398" s="396"/>
      <c r="H1398" s="333"/>
      <c r="I1398" s="329"/>
      <c r="J1398" s="324"/>
      <c r="K1398" s="215"/>
      <c r="L1398" s="216"/>
      <c r="M1398" s="217"/>
      <c r="N1398" s="217"/>
      <c r="O1398" s="215"/>
      <c r="P1398" s="379"/>
      <c r="Q1398" s="379"/>
      <c r="R1398" s="379"/>
      <c r="S1398" s="379"/>
      <c r="T1398" s="379"/>
      <c r="U1398" s="379"/>
      <c r="V1398" s="379"/>
      <c r="W1398" s="379"/>
      <c r="X1398" s="379"/>
      <c r="Y1398" s="379"/>
      <c r="Z1398" s="334"/>
      <c r="AA1398" s="334"/>
      <c r="AB1398" s="334"/>
      <c r="AC1398" s="335"/>
    </row>
    <row r="1399" spans="1:29" ht="17.25" customHeight="1">
      <c r="A1399" s="351"/>
      <c r="B1399" s="322"/>
      <c r="C1399" s="322"/>
      <c r="D1399" s="322"/>
      <c r="E1399" s="338"/>
      <c r="F1399" s="389"/>
      <c r="G1399" s="396"/>
      <c r="H1399" s="333"/>
      <c r="I1399" s="329"/>
      <c r="J1399" s="324" t="s">
        <v>289</v>
      </c>
      <c r="K1399" s="215"/>
      <c r="L1399" s="216"/>
      <c r="M1399" s="217"/>
      <c r="N1399" s="227"/>
      <c r="O1399" s="215"/>
      <c r="P1399" s="379"/>
      <c r="Q1399" s="379"/>
      <c r="R1399" s="379"/>
      <c r="S1399" s="379"/>
      <c r="T1399" s="379"/>
      <c r="U1399" s="379"/>
      <c r="V1399" s="379"/>
      <c r="W1399" s="379"/>
      <c r="X1399" s="379"/>
      <c r="Y1399" s="379"/>
      <c r="Z1399" s="334"/>
      <c r="AA1399" s="334"/>
      <c r="AB1399" s="334"/>
      <c r="AC1399" s="335"/>
    </row>
    <row r="1400" spans="1:29" ht="17.25" customHeight="1">
      <c r="A1400" s="351"/>
      <c r="B1400" s="322"/>
      <c r="C1400" s="322"/>
      <c r="D1400" s="322"/>
      <c r="E1400" s="338"/>
      <c r="F1400" s="389"/>
      <c r="G1400" s="396"/>
      <c r="H1400" s="333"/>
      <c r="I1400" s="329"/>
      <c r="J1400" s="324"/>
      <c r="K1400" s="215"/>
      <c r="L1400" s="216"/>
      <c r="M1400" s="217"/>
      <c r="N1400" s="217"/>
      <c r="O1400" s="215"/>
      <c r="P1400" s="379"/>
      <c r="Q1400" s="379"/>
      <c r="R1400" s="379"/>
      <c r="S1400" s="379"/>
      <c r="T1400" s="379"/>
      <c r="U1400" s="379"/>
      <c r="V1400" s="379"/>
      <c r="W1400" s="379"/>
      <c r="X1400" s="379"/>
      <c r="Y1400" s="379"/>
      <c r="Z1400" s="334"/>
      <c r="AA1400" s="334"/>
      <c r="AB1400" s="334"/>
      <c r="AC1400" s="335"/>
    </row>
    <row r="1401" spans="1:29" ht="17.25" customHeight="1">
      <c r="A1401" s="351"/>
      <c r="B1401" s="322"/>
      <c r="C1401" s="322"/>
      <c r="D1401" s="322"/>
      <c r="E1401" s="338"/>
      <c r="F1401" s="389"/>
      <c r="G1401" s="396"/>
      <c r="H1401" s="333"/>
      <c r="I1401" s="329"/>
      <c r="J1401" s="324" t="s">
        <v>370</v>
      </c>
      <c r="K1401" s="215"/>
      <c r="L1401" s="216"/>
      <c r="M1401" s="217"/>
      <c r="N1401" s="227"/>
      <c r="O1401" s="215"/>
      <c r="P1401" s="379"/>
      <c r="Q1401" s="379"/>
      <c r="R1401" s="379"/>
      <c r="S1401" s="379"/>
      <c r="T1401" s="379"/>
      <c r="U1401" s="379"/>
      <c r="V1401" s="379"/>
      <c r="W1401" s="379"/>
      <c r="X1401" s="379"/>
      <c r="Y1401" s="379"/>
      <c r="Z1401" s="334"/>
      <c r="AA1401" s="334"/>
      <c r="AB1401" s="334"/>
      <c r="AC1401" s="335"/>
    </row>
    <row r="1402" spans="1:29" ht="17.25" customHeight="1">
      <c r="A1402" s="352"/>
      <c r="B1402" s="323"/>
      <c r="C1402" s="323"/>
      <c r="D1402" s="323"/>
      <c r="E1402" s="339"/>
      <c r="F1402" s="389"/>
      <c r="G1402" s="396"/>
      <c r="H1402" s="333"/>
      <c r="I1402" s="329"/>
      <c r="J1402" s="324"/>
      <c r="K1402" s="215"/>
      <c r="L1402" s="215"/>
      <c r="M1402" s="227"/>
      <c r="N1402" s="227"/>
      <c r="O1402" s="215"/>
      <c r="P1402" s="379"/>
      <c r="Q1402" s="379"/>
      <c r="R1402" s="379"/>
      <c r="S1402" s="379"/>
      <c r="T1402" s="379"/>
      <c r="U1402" s="379"/>
      <c r="V1402" s="379"/>
      <c r="W1402" s="379"/>
      <c r="X1402" s="379"/>
      <c r="Y1402" s="379"/>
      <c r="Z1402" s="334"/>
      <c r="AA1402" s="334"/>
      <c r="AB1402" s="334"/>
      <c r="AC1402" s="335"/>
    </row>
    <row r="1403" spans="1:29" ht="17.25" customHeight="1">
      <c r="A1403" s="350">
        <v>71900000</v>
      </c>
      <c r="B1403" s="321" t="s">
        <v>524</v>
      </c>
      <c r="C1403" s="321" t="s">
        <v>525</v>
      </c>
      <c r="D1403" s="321" t="s">
        <v>582</v>
      </c>
      <c r="E1403" s="337" t="s">
        <v>579</v>
      </c>
      <c r="F1403" s="389" t="s">
        <v>576</v>
      </c>
      <c r="G1403" s="396">
        <v>200</v>
      </c>
      <c r="H1403" s="333" t="s">
        <v>580</v>
      </c>
      <c r="I1403" s="329" t="s">
        <v>581</v>
      </c>
      <c r="J1403" s="324" t="s">
        <v>281</v>
      </c>
      <c r="K1403" s="215" t="s">
        <v>716</v>
      </c>
      <c r="L1403" s="216" t="s">
        <v>589</v>
      </c>
      <c r="M1403" s="217">
        <v>200</v>
      </c>
      <c r="N1403" s="227">
        <v>200</v>
      </c>
      <c r="O1403" s="215" t="s">
        <v>598</v>
      </c>
      <c r="P1403" s="379">
        <f>SUM(M1403:M1404)</f>
        <v>200</v>
      </c>
      <c r="Q1403" s="379">
        <f>SUM(N1403:N1404)</f>
        <v>200</v>
      </c>
      <c r="R1403" s="379">
        <f>SUM(M1405:M1406)</f>
        <v>0</v>
      </c>
      <c r="S1403" s="379">
        <f>SUM(N1405:N1406)</f>
        <v>0</v>
      </c>
      <c r="T1403" s="379">
        <f>SUM(M1407:M1408)</f>
        <v>0</v>
      </c>
      <c r="U1403" s="379">
        <f>SUM(N1407:N1408)</f>
        <v>0</v>
      </c>
      <c r="V1403" s="379">
        <f>SUM(M1409:M1410)</f>
        <v>0</v>
      </c>
      <c r="W1403" s="379">
        <f>SUM(N1409:N1410)</f>
        <v>0</v>
      </c>
      <c r="X1403" s="379">
        <f>P1403+R1403+T1403+V1403</f>
        <v>200</v>
      </c>
      <c r="Y1403" s="379">
        <f>Q1403+S1403+U1403+W1403</f>
        <v>200</v>
      </c>
      <c r="Z1403" s="334">
        <f>G1403-X1403</f>
        <v>0</v>
      </c>
      <c r="AA1403" s="334">
        <f>G1403-Y1403</f>
        <v>0</v>
      </c>
      <c r="AB1403" s="334">
        <f>X1403*100/G1403</f>
        <v>100</v>
      </c>
      <c r="AC1403" s="335" t="s">
        <v>651</v>
      </c>
    </row>
    <row r="1404" spans="1:29" ht="17.25" customHeight="1">
      <c r="A1404" s="351"/>
      <c r="B1404" s="322"/>
      <c r="C1404" s="322"/>
      <c r="D1404" s="322"/>
      <c r="E1404" s="338"/>
      <c r="F1404" s="389"/>
      <c r="G1404" s="396"/>
      <c r="H1404" s="333"/>
      <c r="I1404" s="329"/>
      <c r="J1404" s="324"/>
      <c r="K1404" s="215"/>
      <c r="L1404" s="216"/>
      <c r="M1404" s="217"/>
      <c r="N1404" s="217"/>
      <c r="O1404" s="216"/>
      <c r="P1404" s="379"/>
      <c r="Q1404" s="379"/>
      <c r="R1404" s="379"/>
      <c r="S1404" s="379"/>
      <c r="T1404" s="379"/>
      <c r="U1404" s="379"/>
      <c r="V1404" s="379"/>
      <c r="W1404" s="379"/>
      <c r="X1404" s="379"/>
      <c r="Y1404" s="379"/>
      <c r="Z1404" s="334"/>
      <c r="AA1404" s="334"/>
      <c r="AB1404" s="334"/>
      <c r="AC1404" s="335"/>
    </row>
    <row r="1405" spans="1:29" ht="17.25" customHeight="1">
      <c r="A1405" s="351"/>
      <c r="B1405" s="322"/>
      <c r="C1405" s="322"/>
      <c r="D1405" s="322"/>
      <c r="E1405" s="338"/>
      <c r="F1405" s="389"/>
      <c r="G1405" s="396"/>
      <c r="H1405" s="333"/>
      <c r="I1405" s="329"/>
      <c r="J1405" s="324" t="s">
        <v>369</v>
      </c>
      <c r="K1405" s="215"/>
      <c r="L1405" s="216"/>
      <c r="M1405" s="217"/>
      <c r="N1405" s="217"/>
      <c r="O1405" s="215"/>
      <c r="P1405" s="379"/>
      <c r="Q1405" s="379"/>
      <c r="R1405" s="379"/>
      <c r="S1405" s="379"/>
      <c r="T1405" s="379"/>
      <c r="U1405" s="379"/>
      <c r="V1405" s="379"/>
      <c r="W1405" s="379"/>
      <c r="X1405" s="379"/>
      <c r="Y1405" s="379"/>
      <c r="Z1405" s="334"/>
      <c r="AA1405" s="334"/>
      <c r="AB1405" s="334"/>
      <c r="AC1405" s="335"/>
    </row>
    <row r="1406" spans="1:29" ht="17.25" customHeight="1">
      <c r="A1406" s="351"/>
      <c r="B1406" s="322"/>
      <c r="C1406" s="322"/>
      <c r="D1406" s="322"/>
      <c r="E1406" s="338"/>
      <c r="F1406" s="389"/>
      <c r="G1406" s="396"/>
      <c r="H1406" s="333"/>
      <c r="I1406" s="329"/>
      <c r="J1406" s="324"/>
      <c r="K1406" s="215"/>
      <c r="L1406" s="216"/>
      <c r="M1406" s="217"/>
      <c r="N1406" s="217"/>
      <c r="O1406" s="215"/>
      <c r="P1406" s="379"/>
      <c r="Q1406" s="379"/>
      <c r="R1406" s="379"/>
      <c r="S1406" s="379"/>
      <c r="T1406" s="379"/>
      <c r="U1406" s="379"/>
      <c r="V1406" s="379"/>
      <c r="W1406" s="379"/>
      <c r="X1406" s="379"/>
      <c r="Y1406" s="379"/>
      <c r="Z1406" s="334"/>
      <c r="AA1406" s="334"/>
      <c r="AB1406" s="334"/>
      <c r="AC1406" s="335"/>
    </row>
    <row r="1407" spans="1:29" ht="17.25" customHeight="1">
      <c r="A1407" s="351"/>
      <c r="B1407" s="322"/>
      <c r="C1407" s="322"/>
      <c r="D1407" s="322"/>
      <c r="E1407" s="338"/>
      <c r="F1407" s="389"/>
      <c r="G1407" s="396"/>
      <c r="H1407" s="333"/>
      <c r="I1407" s="329"/>
      <c r="J1407" s="324" t="s">
        <v>289</v>
      </c>
      <c r="K1407" s="215"/>
      <c r="L1407" s="216"/>
      <c r="M1407" s="217"/>
      <c r="N1407" s="227"/>
      <c r="O1407" s="215"/>
      <c r="P1407" s="379"/>
      <c r="Q1407" s="379"/>
      <c r="R1407" s="379"/>
      <c r="S1407" s="379"/>
      <c r="T1407" s="379"/>
      <c r="U1407" s="379"/>
      <c r="V1407" s="379"/>
      <c r="W1407" s="379"/>
      <c r="X1407" s="379"/>
      <c r="Y1407" s="379"/>
      <c r="Z1407" s="334"/>
      <c r="AA1407" s="334"/>
      <c r="AB1407" s="334"/>
      <c r="AC1407" s="335"/>
    </row>
    <row r="1408" spans="1:29" ht="17.25" customHeight="1">
      <c r="A1408" s="351"/>
      <c r="B1408" s="322"/>
      <c r="C1408" s="322"/>
      <c r="D1408" s="322"/>
      <c r="E1408" s="338"/>
      <c r="F1408" s="389"/>
      <c r="G1408" s="396"/>
      <c r="H1408" s="333"/>
      <c r="I1408" s="329"/>
      <c r="J1408" s="324"/>
      <c r="K1408" s="215"/>
      <c r="L1408" s="216"/>
      <c r="M1408" s="217"/>
      <c r="N1408" s="217"/>
      <c r="O1408" s="215"/>
      <c r="P1408" s="379"/>
      <c r="Q1408" s="379"/>
      <c r="R1408" s="379"/>
      <c r="S1408" s="379"/>
      <c r="T1408" s="379"/>
      <c r="U1408" s="379"/>
      <c r="V1408" s="379"/>
      <c r="W1408" s="379"/>
      <c r="X1408" s="379"/>
      <c r="Y1408" s="379"/>
      <c r="Z1408" s="334"/>
      <c r="AA1408" s="334"/>
      <c r="AB1408" s="334"/>
      <c r="AC1408" s="335"/>
    </row>
    <row r="1409" spans="1:29" ht="17.25" customHeight="1">
      <c r="A1409" s="351"/>
      <c r="B1409" s="322"/>
      <c r="C1409" s="322"/>
      <c r="D1409" s="322"/>
      <c r="E1409" s="338"/>
      <c r="F1409" s="389"/>
      <c r="G1409" s="396"/>
      <c r="H1409" s="333"/>
      <c r="I1409" s="329"/>
      <c r="J1409" s="324" t="s">
        <v>370</v>
      </c>
      <c r="K1409" s="215"/>
      <c r="L1409" s="216"/>
      <c r="M1409" s="217"/>
      <c r="N1409" s="227"/>
      <c r="O1409" s="215"/>
      <c r="P1409" s="379"/>
      <c r="Q1409" s="379"/>
      <c r="R1409" s="379"/>
      <c r="S1409" s="379"/>
      <c r="T1409" s="379"/>
      <c r="U1409" s="379"/>
      <c r="V1409" s="379"/>
      <c r="W1409" s="379"/>
      <c r="X1409" s="379"/>
      <c r="Y1409" s="379"/>
      <c r="Z1409" s="334"/>
      <c r="AA1409" s="334"/>
      <c r="AB1409" s="334"/>
      <c r="AC1409" s="335"/>
    </row>
    <row r="1410" spans="1:29" ht="17.25" customHeight="1">
      <c r="A1410" s="352"/>
      <c r="B1410" s="323"/>
      <c r="C1410" s="323"/>
      <c r="D1410" s="323"/>
      <c r="E1410" s="339"/>
      <c r="F1410" s="389"/>
      <c r="G1410" s="396"/>
      <c r="H1410" s="333"/>
      <c r="I1410" s="329"/>
      <c r="J1410" s="324"/>
      <c r="K1410" s="215"/>
      <c r="L1410" s="215"/>
      <c r="M1410" s="227"/>
      <c r="N1410" s="227"/>
      <c r="O1410" s="215"/>
      <c r="P1410" s="379"/>
      <c r="Q1410" s="379"/>
      <c r="R1410" s="379"/>
      <c r="S1410" s="379"/>
      <c r="T1410" s="379"/>
      <c r="U1410" s="379"/>
      <c r="V1410" s="379"/>
      <c r="W1410" s="379"/>
      <c r="X1410" s="379"/>
      <c r="Y1410" s="379"/>
      <c r="Z1410" s="334"/>
      <c r="AA1410" s="334"/>
      <c r="AB1410" s="334"/>
      <c r="AC1410" s="335"/>
    </row>
    <row r="1411" spans="1:29" ht="17.25" customHeight="1">
      <c r="A1411" s="350">
        <v>33600000</v>
      </c>
      <c r="B1411" s="321" t="s">
        <v>554</v>
      </c>
      <c r="C1411" s="321" t="s">
        <v>525</v>
      </c>
      <c r="D1411" s="321" t="s">
        <v>586</v>
      </c>
      <c r="E1411" s="337" t="s">
        <v>583</v>
      </c>
      <c r="F1411" s="389" t="s">
        <v>584</v>
      </c>
      <c r="G1411" s="396">
        <v>40</v>
      </c>
      <c r="H1411" s="333" t="s">
        <v>555</v>
      </c>
      <c r="I1411" s="329" t="s">
        <v>585</v>
      </c>
      <c r="J1411" s="324" t="s">
        <v>281</v>
      </c>
      <c r="K1411" s="215" t="s">
        <v>710</v>
      </c>
      <c r="L1411" s="216" t="s">
        <v>577</v>
      </c>
      <c r="M1411" s="217">
        <v>40</v>
      </c>
      <c r="N1411" s="227">
        <v>40</v>
      </c>
      <c r="O1411" s="215" t="s">
        <v>589</v>
      </c>
      <c r="P1411" s="379">
        <f>SUM(M1411:M1412)</f>
        <v>40</v>
      </c>
      <c r="Q1411" s="379">
        <f>SUM(N1411:N1412)</f>
        <v>40</v>
      </c>
      <c r="R1411" s="379">
        <f>SUM(M1413:M1414)</f>
        <v>0</v>
      </c>
      <c r="S1411" s="379">
        <f>SUM(N1413:N1414)</f>
        <v>0</v>
      </c>
      <c r="T1411" s="379">
        <f>SUM(M1415:M1416)</f>
        <v>0</v>
      </c>
      <c r="U1411" s="379">
        <f>SUM(N1415:N1416)</f>
        <v>0</v>
      </c>
      <c r="V1411" s="379">
        <f>SUM(M1417:M1418)</f>
        <v>0</v>
      </c>
      <c r="W1411" s="379">
        <f>SUM(N1417:N1418)</f>
        <v>0</v>
      </c>
      <c r="X1411" s="379">
        <f>P1411+R1411+T1411+V1411</f>
        <v>40</v>
      </c>
      <c r="Y1411" s="379">
        <f>Q1411+S1411+U1411+W1411</f>
        <v>40</v>
      </c>
      <c r="Z1411" s="334">
        <f>G1411-X1411</f>
        <v>0</v>
      </c>
      <c r="AA1411" s="334">
        <f>G1411-Y1411</f>
        <v>0</v>
      </c>
      <c r="AB1411" s="334">
        <f>X1411*100/G1411</f>
        <v>100</v>
      </c>
      <c r="AC1411" s="335" t="s">
        <v>651</v>
      </c>
    </row>
    <row r="1412" spans="1:29" ht="17.25" customHeight="1">
      <c r="A1412" s="351"/>
      <c r="B1412" s="322"/>
      <c r="C1412" s="322"/>
      <c r="D1412" s="322"/>
      <c r="E1412" s="338"/>
      <c r="F1412" s="389"/>
      <c r="G1412" s="396"/>
      <c r="H1412" s="333"/>
      <c r="I1412" s="329"/>
      <c r="J1412" s="324"/>
      <c r="K1412" s="215"/>
      <c r="L1412" s="216"/>
      <c r="M1412" s="217"/>
      <c r="N1412" s="217"/>
      <c r="O1412" s="216"/>
      <c r="P1412" s="379"/>
      <c r="Q1412" s="379"/>
      <c r="R1412" s="379"/>
      <c r="S1412" s="379"/>
      <c r="T1412" s="379"/>
      <c r="U1412" s="379"/>
      <c r="V1412" s="379"/>
      <c r="W1412" s="379"/>
      <c r="X1412" s="379"/>
      <c r="Y1412" s="379"/>
      <c r="Z1412" s="334"/>
      <c r="AA1412" s="334"/>
      <c r="AB1412" s="334"/>
      <c r="AC1412" s="335"/>
    </row>
    <row r="1413" spans="1:29" ht="17.25" customHeight="1">
      <c r="A1413" s="351"/>
      <c r="B1413" s="322"/>
      <c r="C1413" s="322"/>
      <c r="D1413" s="322"/>
      <c r="E1413" s="338"/>
      <c r="F1413" s="389"/>
      <c r="G1413" s="396"/>
      <c r="H1413" s="333"/>
      <c r="I1413" s="329"/>
      <c r="J1413" s="324" t="s">
        <v>369</v>
      </c>
      <c r="K1413" s="215"/>
      <c r="L1413" s="216"/>
      <c r="M1413" s="217"/>
      <c r="N1413" s="217"/>
      <c r="O1413" s="215"/>
      <c r="P1413" s="379"/>
      <c r="Q1413" s="379"/>
      <c r="R1413" s="379"/>
      <c r="S1413" s="379"/>
      <c r="T1413" s="379"/>
      <c r="U1413" s="379"/>
      <c r="V1413" s="379"/>
      <c r="W1413" s="379"/>
      <c r="X1413" s="379"/>
      <c r="Y1413" s="379"/>
      <c r="Z1413" s="334"/>
      <c r="AA1413" s="334"/>
      <c r="AB1413" s="334"/>
      <c r="AC1413" s="335"/>
    </row>
    <row r="1414" spans="1:29" ht="17.25" customHeight="1">
      <c r="A1414" s="351"/>
      <c r="B1414" s="322"/>
      <c r="C1414" s="322"/>
      <c r="D1414" s="322"/>
      <c r="E1414" s="338"/>
      <c r="F1414" s="389"/>
      <c r="G1414" s="396"/>
      <c r="H1414" s="333"/>
      <c r="I1414" s="329"/>
      <c r="J1414" s="324"/>
      <c r="K1414" s="215"/>
      <c r="L1414" s="216"/>
      <c r="M1414" s="217"/>
      <c r="N1414" s="217"/>
      <c r="O1414" s="215"/>
      <c r="P1414" s="379"/>
      <c r="Q1414" s="379"/>
      <c r="R1414" s="379"/>
      <c r="S1414" s="379"/>
      <c r="T1414" s="379"/>
      <c r="U1414" s="379"/>
      <c r="V1414" s="379"/>
      <c r="W1414" s="379"/>
      <c r="X1414" s="379"/>
      <c r="Y1414" s="379"/>
      <c r="Z1414" s="334"/>
      <c r="AA1414" s="334"/>
      <c r="AB1414" s="334"/>
      <c r="AC1414" s="335"/>
    </row>
    <row r="1415" spans="1:29" ht="17.25" customHeight="1">
      <c r="A1415" s="351"/>
      <c r="B1415" s="322"/>
      <c r="C1415" s="322"/>
      <c r="D1415" s="322"/>
      <c r="E1415" s="338"/>
      <c r="F1415" s="389"/>
      <c r="G1415" s="396"/>
      <c r="H1415" s="333"/>
      <c r="I1415" s="329"/>
      <c r="J1415" s="324" t="s">
        <v>289</v>
      </c>
      <c r="K1415" s="215"/>
      <c r="L1415" s="216"/>
      <c r="M1415" s="217"/>
      <c r="N1415" s="227"/>
      <c r="O1415" s="215"/>
      <c r="P1415" s="379"/>
      <c r="Q1415" s="379"/>
      <c r="R1415" s="379"/>
      <c r="S1415" s="379"/>
      <c r="T1415" s="379"/>
      <c r="U1415" s="379"/>
      <c r="V1415" s="379"/>
      <c r="W1415" s="379"/>
      <c r="X1415" s="379"/>
      <c r="Y1415" s="379"/>
      <c r="Z1415" s="334"/>
      <c r="AA1415" s="334"/>
      <c r="AB1415" s="334"/>
      <c r="AC1415" s="335"/>
    </row>
    <row r="1416" spans="1:29" ht="17.25" customHeight="1">
      <c r="A1416" s="351"/>
      <c r="B1416" s="322"/>
      <c r="C1416" s="322"/>
      <c r="D1416" s="322"/>
      <c r="E1416" s="338"/>
      <c r="F1416" s="389"/>
      <c r="G1416" s="396"/>
      <c r="H1416" s="333"/>
      <c r="I1416" s="329"/>
      <c r="J1416" s="324"/>
      <c r="K1416" s="215"/>
      <c r="L1416" s="216"/>
      <c r="M1416" s="217"/>
      <c r="N1416" s="217"/>
      <c r="O1416" s="215"/>
      <c r="P1416" s="379"/>
      <c r="Q1416" s="379"/>
      <c r="R1416" s="379"/>
      <c r="S1416" s="379"/>
      <c r="T1416" s="379"/>
      <c r="U1416" s="379"/>
      <c r="V1416" s="379"/>
      <c r="W1416" s="379"/>
      <c r="X1416" s="379"/>
      <c r="Y1416" s="379"/>
      <c r="Z1416" s="334"/>
      <c r="AA1416" s="334"/>
      <c r="AB1416" s="334"/>
      <c r="AC1416" s="335"/>
    </row>
    <row r="1417" spans="1:29" ht="17.25" customHeight="1">
      <c r="A1417" s="351"/>
      <c r="B1417" s="322"/>
      <c r="C1417" s="322"/>
      <c r="D1417" s="322"/>
      <c r="E1417" s="338"/>
      <c r="F1417" s="389"/>
      <c r="G1417" s="396"/>
      <c r="H1417" s="333"/>
      <c r="I1417" s="329"/>
      <c r="J1417" s="324" t="s">
        <v>370</v>
      </c>
      <c r="K1417" s="215"/>
      <c r="L1417" s="216"/>
      <c r="M1417" s="217"/>
      <c r="N1417" s="227"/>
      <c r="O1417" s="215"/>
      <c r="P1417" s="379"/>
      <c r="Q1417" s="379"/>
      <c r="R1417" s="379"/>
      <c r="S1417" s="379"/>
      <c r="T1417" s="379"/>
      <c r="U1417" s="379"/>
      <c r="V1417" s="379"/>
      <c r="W1417" s="379"/>
      <c r="X1417" s="379"/>
      <c r="Y1417" s="379"/>
      <c r="Z1417" s="334"/>
      <c r="AA1417" s="334"/>
      <c r="AB1417" s="334"/>
      <c r="AC1417" s="335"/>
    </row>
    <row r="1418" spans="1:29" ht="17.25" customHeight="1">
      <c r="A1418" s="352"/>
      <c r="B1418" s="323"/>
      <c r="C1418" s="323"/>
      <c r="D1418" s="323"/>
      <c r="E1418" s="339"/>
      <c r="F1418" s="389"/>
      <c r="G1418" s="396"/>
      <c r="H1418" s="333"/>
      <c r="I1418" s="329"/>
      <c r="J1418" s="324"/>
      <c r="K1418" s="215"/>
      <c r="L1418" s="215"/>
      <c r="M1418" s="227"/>
      <c r="N1418" s="227"/>
      <c r="O1418" s="215"/>
      <c r="P1418" s="379"/>
      <c r="Q1418" s="379"/>
      <c r="R1418" s="379"/>
      <c r="S1418" s="379"/>
      <c r="T1418" s="379"/>
      <c r="U1418" s="379"/>
      <c r="V1418" s="379"/>
      <c r="W1418" s="379"/>
      <c r="X1418" s="379"/>
      <c r="Y1418" s="379"/>
      <c r="Z1418" s="334"/>
      <c r="AA1418" s="334"/>
      <c r="AB1418" s="334"/>
      <c r="AC1418" s="335"/>
    </row>
    <row r="1419" spans="1:29" ht="17.25" customHeight="1">
      <c r="A1419" s="350">
        <v>33600000</v>
      </c>
      <c r="B1419" s="321" t="s">
        <v>554</v>
      </c>
      <c r="C1419" s="321" t="s">
        <v>525</v>
      </c>
      <c r="D1419" s="321" t="s">
        <v>590</v>
      </c>
      <c r="E1419" s="328" t="s">
        <v>587</v>
      </c>
      <c r="F1419" s="389" t="s">
        <v>588</v>
      </c>
      <c r="G1419" s="396">
        <v>32</v>
      </c>
      <c r="H1419" s="333" t="s">
        <v>555</v>
      </c>
      <c r="I1419" s="329" t="s">
        <v>589</v>
      </c>
      <c r="J1419" s="324" t="s">
        <v>281</v>
      </c>
      <c r="K1419" s="215" t="s">
        <v>722</v>
      </c>
      <c r="L1419" s="216" t="s">
        <v>585</v>
      </c>
      <c r="M1419" s="217">
        <v>32</v>
      </c>
      <c r="N1419" s="227">
        <v>32</v>
      </c>
      <c r="O1419" s="215" t="s">
        <v>598</v>
      </c>
      <c r="P1419" s="379">
        <f>SUM(M1419:M1420)</f>
        <v>32</v>
      </c>
      <c r="Q1419" s="379">
        <f>SUM(N1419:N1420)</f>
        <v>32</v>
      </c>
      <c r="R1419" s="379">
        <f>SUM(M1421:M1422)</f>
        <v>0</v>
      </c>
      <c r="S1419" s="379">
        <f>SUM(N1421:N1422)</f>
        <v>0</v>
      </c>
      <c r="T1419" s="379">
        <f>SUM(M1423:M1424)</f>
        <v>0</v>
      </c>
      <c r="U1419" s="379">
        <f>SUM(N1423:N1424)</f>
        <v>0</v>
      </c>
      <c r="V1419" s="379">
        <f>SUM(M1425:M1427)</f>
        <v>0</v>
      </c>
      <c r="W1419" s="379">
        <f>SUM(N1425:N1427)</f>
        <v>0</v>
      </c>
      <c r="X1419" s="379">
        <f>P1419+R1419+T1419+V1419</f>
        <v>32</v>
      </c>
      <c r="Y1419" s="379">
        <f>Q1419+S1419+U1419+W1419</f>
        <v>32</v>
      </c>
      <c r="Z1419" s="334">
        <f>G1419-X1419</f>
        <v>0</v>
      </c>
      <c r="AA1419" s="334">
        <f>G1419-Y1419</f>
        <v>0</v>
      </c>
      <c r="AB1419" s="334">
        <f>X1419*100/G1419</f>
        <v>100</v>
      </c>
      <c r="AC1419" s="335" t="s">
        <v>651</v>
      </c>
    </row>
    <row r="1420" spans="1:29" ht="17.25" customHeight="1">
      <c r="A1420" s="351"/>
      <c r="B1420" s="322"/>
      <c r="C1420" s="322"/>
      <c r="D1420" s="322"/>
      <c r="E1420" s="328"/>
      <c r="F1420" s="389"/>
      <c r="G1420" s="396"/>
      <c r="H1420" s="333"/>
      <c r="I1420" s="329"/>
      <c r="J1420" s="324"/>
      <c r="K1420" s="215"/>
      <c r="L1420" s="216"/>
      <c r="M1420" s="217"/>
      <c r="N1420" s="217"/>
      <c r="O1420" s="216"/>
      <c r="P1420" s="379"/>
      <c r="Q1420" s="379"/>
      <c r="R1420" s="379"/>
      <c r="S1420" s="379"/>
      <c r="T1420" s="379"/>
      <c r="U1420" s="379"/>
      <c r="V1420" s="379"/>
      <c r="W1420" s="379"/>
      <c r="X1420" s="379"/>
      <c r="Y1420" s="379"/>
      <c r="Z1420" s="334"/>
      <c r="AA1420" s="334"/>
      <c r="AB1420" s="334"/>
      <c r="AC1420" s="335"/>
    </row>
    <row r="1421" spans="1:29" ht="17.25" customHeight="1">
      <c r="A1421" s="351"/>
      <c r="B1421" s="322"/>
      <c r="C1421" s="322"/>
      <c r="D1421" s="322"/>
      <c r="E1421" s="328"/>
      <c r="F1421" s="389"/>
      <c r="G1421" s="396"/>
      <c r="H1421" s="333"/>
      <c r="I1421" s="329"/>
      <c r="J1421" s="324" t="s">
        <v>369</v>
      </c>
      <c r="K1421" s="215"/>
      <c r="L1421" s="216"/>
      <c r="M1421" s="217"/>
      <c r="N1421" s="217"/>
      <c r="O1421" s="215"/>
      <c r="P1421" s="379"/>
      <c r="Q1421" s="379"/>
      <c r="R1421" s="379"/>
      <c r="S1421" s="379"/>
      <c r="T1421" s="379"/>
      <c r="U1421" s="379"/>
      <c r="V1421" s="379"/>
      <c r="W1421" s="379"/>
      <c r="X1421" s="379"/>
      <c r="Y1421" s="379"/>
      <c r="Z1421" s="334"/>
      <c r="AA1421" s="334"/>
      <c r="AB1421" s="334"/>
      <c r="AC1421" s="335"/>
    </row>
    <row r="1422" spans="1:29" ht="17.25" customHeight="1">
      <c r="A1422" s="351"/>
      <c r="B1422" s="322"/>
      <c r="C1422" s="322"/>
      <c r="D1422" s="322"/>
      <c r="E1422" s="328"/>
      <c r="F1422" s="389"/>
      <c r="G1422" s="396"/>
      <c r="H1422" s="333"/>
      <c r="I1422" s="329"/>
      <c r="J1422" s="324"/>
      <c r="K1422" s="215"/>
      <c r="L1422" s="216"/>
      <c r="M1422" s="217"/>
      <c r="N1422" s="217"/>
      <c r="O1422" s="215"/>
      <c r="P1422" s="379"/>
      <c r="Q1422" s="379"/>
      <c r="R1422" s="379"/>
      <c r="S1422" s="379"/>
      <c r="T1422" s="379"/>
      <c r="U1422" s="379"/>
      <c r="V1422" s="379"/>
      <c r="W1422" s="379"/>
      <c r="X1422" s="379"/>
      <c r="Y1422" s="379"/>
      <c r="Z1422" s="334"/>
      <c r="AA1422" s="334"/>
      <c r="AB1422" s="334"/>
      <c r="AC1422" s="335"/>
    </row>
    <row r="1423" spans="1:29" ht="17.25" customHeight="1">
      <c r="A1423" s="351"/>
      <c r="B1423" s="322"/>
      <c r="C1423" s="322"/>
      <c r="D1423" s="322"/>
      <c r="E1423" s="328"/>
      <c r="F1423" s="389"/>
      <c r="G1423" s="396"/>
      <c r="H1423" s="333"/>
      <c r="I1423" s="329"/>
      <c r="J1423" s="324" t="s">
        <v>289</v>
      </c>
      <c r="K1423" s="215"/>
      <c r="L1423" s="216"/>
      <c r="M1423" s="217"/>
      <c r="N1423" s="227"/>
      <c r="O1423" s="215"/>
      <c r="P1423" s="379"/>
      <c r="Q1423" s="379"/>
      <c r="R1423" s="379"/>
      <c r="S1423" s="379"/>
      <c r="T1423" s="379"/>
      <c r="U1423" s="379"/>
      <c r="V1423" s="379"/>
      <c r="W1423" s="379"/>
      <c r="X1423" s="379"/>
      <c r="Y1423" s="379"/>
      <c r="Z1423" s="334"/>
      <c r="AA1423" s="334"/>
      <c r="AB1423" s="334"/>
      <c r="AC1423" s="335"/>
    </row>
    <row r="1424" spans="1:29" ht="17.25" customHeight="1">
      <c r="A1424" s="351"/>
      <c r="B1424" s="322"/>
      <c r="C1424" s="322"/>
      <c r="D1424" s="322"/>
      <c r="E1424" s="328"/>
      <c r="F1424" s="389"/>
      <c r="G1424" s="396"/>
      <c r="H1424" s="333"/>
      <c r="I1424" s="329"/>
      <c r="J1424" s="324"/>
      <c r="K1424" s="215"/>
      <c r="L1424" s="216"/>
      <c r="M1424" s="217"/>
      <c r="N1424" s="217"/>
      <c r="O1424" s="215"/>
      <c r="P1424" s="379"/>
      <c r="Q1424" s="379"/>
      <c r="R1424" s="379"/>
      <c r="S1424" s="379"/>
      <c r="T1424" s="379"/>
      <c r="U1424" s="379"/>
      <c r="V1424" s="379"/>
      <c r="W1424" s="379"/>
      <c r="X1424" s="379"/>
      <c r="Y1424" s="379"/>
      <c r="Z1424" s="334"/>
      <c r="AA1424" s="334"/>
      <c r="AB1424" s="334"/>
      <c r="AC1424" s="335"/>
    </row>
    <row r="1425" spans="1:29" ht="17.25" customHeight="1">
      <c r="A1425" s="351"/>
      <c r="B1425" s="322"/>
      <c r="C1425" s="322"/>
      <c r="D1425" s="322"/>
      <c r="E1425" s="328"/>
      <c r="F1425" s="389"/>
      <c r="G1425" s="396"/>
      <c r="H1425" s="333"/>
      <c r="I1425" s="329"/>
      <c r="J1425" s="324" t="s">
        <v>370</v>
      </c>
      <c r="K1425" s="215"/>
      <c r="L1425" s="216"/>
      <c r="M1425" s="217"/>
      <c r="N1425" s="227"/>
      <c r="O1425" s="215"/>
      <c r="P1425" s="379"/>
      <c r="Q1425" s="379"/>
      <c r="R1425" s="379"/>
      <c r="S1425" s="379"/>
      <c r="T1425" s="379"/>
      <c r="U1425" s="379"/>
      <c r="V1425" s="379"/>
      <c r="W1425" s="379"/>
      <c r="X1425" s="379"/>
      <c r="Y1425" s="379"/>
      <c r="Z1425" s="334"/>
      <c r="AA1425" s="334"/>
      <c r="AB1425" s="334"/>
      <c r="AC1425" s="335"/>
    </row>
    <row r="1426" spans="1:29" ht="17.25" customHeight="1">
      <c r="A1426" s="351"/>
      <c r="B1426" s="322"/>
      <c r="C1426" s="322"/>
      <c r="D1426" s="322"/>
      <c r="E1426" s="328"/>
      <c r="F1426" s="389"/>
      <c r="G1426" s="396"/>
      <c r="H1426" s="333"/>
      <c r="I1426" s="329"/>
      <c r="J1426" s="324"/>
      <c r="K1426" s="215"/>
      <c r="L1426" s="216"/>
      <c r="M1426" s="217"/>
      <c r="N1426" s="227"/>
      <c r="O1426" s="215"/>
      <c r="P1426" s="379"/>
      <c r="Q1426" s="379"/>
      <c r="R1426" s="379"/>
      <c r="S1426" s="379"/>
      <c r="T1426" s="379"/>
      <c r="U1426" s="379"/>
      <c r="V1426" s="379"/>
      <c r="W1426" s="379"/>
      <c r="X1426" s="379"/>
      <c r="Y1426" s="379"/>
      <c r="Z1426" s="334"/>
      <c r="AA1426" s="334"/>
      <c r="AB1426" s="334"/>
      <c r="AC1426" s="335"/>
    </row>
    <row r="1427" spans="1:29" ht="17.25" customHeight="1">
      <c r="A1427" s="352"/>
      <c r="B1427" s="323"/>
      <c r="C1427" s="323"/>
      <c r="D1427" s="323"/>
      <c r="E1427" s="328"/>
      <c r="F1427" s="389"/>
      <c r="G1427" s="396"/>
      <c r="H1427" s="333"/>
      <c r="I1427" s="329"/>
      <c r="J1427" s="324"/>
      <c r="K1427" s="215"/>
      <c r="L1427" s="215"/>
      <c r="M1427" s="227"/>
      <c r="N1427" s="227"/>
      <c r="O1427" s="215"/>
      <c r="P1427" s="379"/>
      <c r="Q1427" s="379"/>
      <c r="R1427" s="379"/>
      <c r="S1427" s="379"/>
      <c r="T1427" s="379"/>
      <c r="U1427" s="379"/>
      <c r="V1427" s="379"/>
      <c r="W1427" s="379"/>
      <c r="X1427" s="379"/>
      <c r="Y1427" s="379"/>
      <c r="Z1427" s="334"/>
      <c r="AA1427" s="334"/>
      <c r="AB1427" s="334"/>
      <c r="AC1427" s="335"/>
    </row>
    <row r="1428" spans="1:29" ht="17.25" customHeight="1">
      <c r="A1428" s="350">
        <v>33600000</v>
      </c>
      <c r="B1428" s="321" t="s">
        <v>554</v>
      </c>
      <c r="C1428" s="321" t="s">
        <v>525</v>
      </c>
      <c r="D1428" s="321" t="s">
        <v>592</v>
      </c>
      <c r="E1428" s="328" t="s">
        <v>591</v>
      </c>
      <c r="F1428" s="389" t="s">
        <v>588</v>
      </c>
      <c r="G1428" s="396">
        <v>1070.24</v>
      </c>
      <c r="H1428" s="333" t="s">
        <v>555</v>
      </c>
      <c r="I1428" s="329" t="s">
        <v>530</v>
      </c>
      <c r="J1428" s="324" t="s">
        <v>281</v>
      </c>
      <c r="K1428" s="215" t="s">
        <v>719</v>
      </c>
      <c r="L1428" s="216" t="s">
        <v>585</v>
      </c>
      <c r="M1428" s="217">
        <v>233.84</v>
      </c>
      <c r="N1428" s="227">
        <v>233.84</v>
      </c>
      <c r="O1428" s="215" t="s">
        <v>598</v>
      </c>
      <c r="P1428" s="379">
        <f>SUM(M1428:M1430)</f>
        <v>1070.24</v>
      </c>
      <c r="Q1428" s="379">
        <f>SUM(N1428:N1430)</f>
        <v>1070.24</v>
      </c>
      <c r="R1428" s="379">
        <f>SUM(M1431:M1432)</f>
        <v>0</v>
      </c>
      <c r="S1428" s="379">
        <f>SUM(N1431:N1432)</f>
        <v>0</v>
      </c>
      <c r="T1428" s="379">
        <f>SUM(M1433:M1434)</f>
        <v>0</v>
      </c>
      <c r="U1428" s="379">
        <f>SUM(N1433:N1434)</f>
        <v>0</v>
      </c>
      <c r="V1428" s="379">
        <f>SUM(M1435:M1436)</f>
        <v>0</v>
      </c>
      <c r="W1428" s="379">
        <f>SUM(N1435:N1436)</f>
        <v>0</v>
      </c>
      <c r="X1428" s="379">
        <f>P1428+R1428+T1428+V1428</f>
        <v>1070.24</v>
      </c>
      <c r="Y1428" s="379">
        <f>Q1428+S1428+U1428+W1428</f>
        <v>1070.24</v>
      </c>
      <c r="Z1428" s="334">
        <f>G1428-X1428</f>
        <v>0</v>
      </c>
      <c r="AA1428" s="334">
        <f>G1428-Y1428</f>
        <v>0</v>
      </c>
      <c r="AB1428" s="334">
        <f>X1428*100/G1428</f>
        <v>100</v>
      </c>
      <c r="AC1428" s="335" t="s">
        <v>651</v>
      </c>
    </row>
    <row r="1429" spans="1:29" ht="17.25" customHeight="1">
      <c r="A1429" s="351"/>
      <c r="B1429" s="322"/>
      <c r="C1429" s="322"/>
      <c r="D1429" s="322"/>
      <c r="E1429" s="328"/>
      <c r="F1429" s="389"/>
      <c r="G1429" s="396"/>
      <c r="H1429" s="333"/>
      <c r="I1429" s="329"/>
      <c r="J1429" s="324"/>
      <c r="K1429" s="215" t="s">
        <v>721</v>
      </c>
      <c r="L1429" s="216" t="s">
        <v>585</v>
      </c>
      <c r="M1429" s="217">
        <v>306.68</v>
      </c>
      <c r="N1429" s="227">
        <v>306.68</v>
      </c>
      <c r="O1429" s="215" t="s">
        <v>653</v>
      </c>
      <c r="P1429" s="379"/>
      <c r="Q1429" s="379"/>
      <c r="R1429" s="379"/>
      <c r="S1429" s="379"/>
      <c r="T1429" s="379"/>
      <c r="U1429" s="379"/>
      <c r="V1429" s="379"/>
      <c r="W1429" s="379"/>
      <c r="X1429" s="379"/>
      <c r="Y1429" s="379"/>
      <c r="Z1429" s="334"/>
      <c r="AA1429" s="334"/>
      <c r="AB1429" s="334"/>
      <c r="AC1429" s="335"/>
    </row>
    <row r="1430" spans="1:29" ht="17.25" customHeight="1">
      <c r="A1430" s="351"/>
      <c r="B1430" s="322"/>
      <c r="C1430" s="322"/>
      <c r="D1430" s="322"/>
      <c r="E1430" s="328"/>
      <c r="F1430" s="389"/>
      <c r="G1430" s="396"/>
      <c r="H1430" s="333"/>
      <c r="I1430" s="329"/>
      <c r="J1430" s="324"/>
      <c r="K1430" s="215" t="s">
        <v>720</v>
      </c>
      <c r="L1430" s="216" t="s">
        <v>585</v>
      </c>
      <c r="M1430" s="217">
        <v>529.72</v>
      </c>
      <c r="N1430" s="217">
        <v>529.72</v>
      </c>
      <c r="O1430" s="216" t="s">
        <v>598</v>
      </c>
      <c r="P1430" s="379"/>
      <c r="Q1430" s="379"/>
      <c r="R1430" s="379"/>
      <c r="S1430" s="379"/>
      <c r="T1430" s="379"/>
      <c r="U1430" s="379"/>
      <c r="V1430" s="379"/>
      <c r="W1430" s="379"/>
      <c r="X1430" s="379"/>
      <c r="Y1430" s="379"/>
      <c r="Z1430" s="334"/>
      <c r="AA1430" s="334"/>
      <c r="AB1430" s="334"/>
      <c r="AC1430" s="335"/>
    </row>
    <row r="1431" spans="1:29" ht="17.25" customHeight="1">
      <c r="A1431" s="351"/>
      <c r="B1431" s="322"/>
      <c r="C1431" s="322"/>
      <c r="D1431" s="322"/>
      <c r="E1431" s="328"/>
      <c r="F1431" s="389"/>
      <c r="G1431" s="396"/>
      <c r="H1431" s="333"/>
      <c r="I1431" s="329"/>
      <c r="J1431" s="324" t="s">
        <v>369</v>
      </c>
      <c r="K1431" s="215"/>
      <c r="L1431" s="216"/>
      <c r="M1431" s="217"/>
      <c r="N1431" s="217"/>
      <c r="O1431" s="215"/>
      <c r="P1431" s="379"/>
      <c r="Q1431" s="379"/>
      <c r="R1431" s="379"/>
      <c r="S1431" s="379"/>
      <c r="T1431" s="379"/>
      <c r="U1431" s="379"/>
      <c r="V1431" s="379"/>
      <c r="W1431" s="379"/>
      <c r="X1431" s="379"/>
      <c r="Y1431" s="379"/>
      <c r="Z1431" s="334"/>
      <c r="AA1431" s="334"/>
      <c r="AB1431" s="334"/>
      <c r="AC1431" s="335"/>
    </row>
    <row r="1432" spans="1:29" ht="17.25" customHeight="1">
      <c r="A1432" s="351"/>
      <c r="B1432" s="322"/>
      <c r="C1432" s="322"/>
      <c r="D1432" s="322"/>
      <c r="E1432" s="328"/>
      <c r="F1432" s="389"/>
      <c r="G1432" s="396"/>
      <c r="H1432" s="333"/>
      <c r="I1432" s="329"/>
      <c r="J1432" s="324"/>
      <c r="K1432" s="215"/>
      <c r="L1432" s="216"/>
      <c r="M1432" s="217"/>
      <c r="N1432" s="217"/>
      <c r="O1432" s="215"/>
      <c r="P1432" s="379"/>
      <c r="Q1432" s="379"/>
      <c r="R1432" s="379"/>
      <c r="S1432" s="379"/>
      <c r="T1432" s="379"/>
      <c r="U1432" s="379"/>
      <c r="V1432" s="379"/>
      <c r="W1432" s="379"/>
      <c r="X1432" s="379"/>
      <c r="Y1432" s="379"/>
      <c r="Z1432" s="334"/>
      <c r="AA1432" s="334"/>
      <c r="AB1432" s="334"/>
      <c r="AC1432" s="335"/>
    </row>
    <row r="1433" spans="1:29" ht="17.25" customHeight="1">
      <c r="A1433" s="351"/>
      <c r="B1433" s="322"/>
      <c r="C1433" s="322"/>
      <c r="D1433" s="322"/>
      <c r="E1433" s="328"/>
      <c r="F1433" s="389"/>
      <c r="G1433" s="396"/>
      <c r="H1433" s="333"/>
      <c r="I1433" s="329"/>
      <c r="J1433" s="324" t="s">
        <v>289</v>
      </c>
      <c r="K1433" s="215"/>
      <c r="L1433" s="216"/>
      <c r="M1433" s="217"/>
      <c r="N1433" s="227"/>
      <c r="O1433" s="215"/>
      <c r="P1433" s="379"/>
      <c r="Q1433" s="379"/>
      <c r="R1433" s="379"/>
      <c r="S1433" s="379"/>
      <c r="T1433" s="379"/>
      <c r="U1433" s="379"/>
      <c r="V1433" s="379"/>
      <c r="W1433" s="379"/>
      <c r="X1433" s="379"/>
      <c r="Y1433" s="379"/>
      <c r="Z1433" s="334"/>
      <c r="AA1433" s="334"/>
      <c r="AB1433" s="334"/>
      <c r="AC1433" s="335"/>
    </row>
    <row r="1434" spans="1:29" ht="17.25" customHeight="1">
      <c r="A1434" s="351"/>
      <c r="B1434" s="322"/>
      <c r="C1434" s="322"/>
      <c r="D1434" s="322"/>
      <c r="E1434" s="328"/>
      <c r="F1434" s="389"/>
      <c r="G1434" s="396"/>
      <c r="H1434" s="333"/>
      <c r="I1434" s="329"/>
      <c r="J1434" s="324"/>
      <c r="K1434" s="215"/>
      <c r="L1434" s="216"/>
      <c r="M1434" s="217"/>
      <c r="N1434" s="217"/>
      <c r="O1434" s="215"/>
      <c r="P1434" s="379"/>
      <c r="Q1434" s="379"/>
      <c r="R1434" s="379"/>
      <c r="S1434" s="379"/>
      <c r="T1434" s="379"/>
      <c r="U1434" s="379"/>
      <c r="V1434" s="379"/>
      <c r="W1434" s="379"/>
      <c r="X1434" s="379"/>
      <c r="Y1434" s="379"/>
      <c r="Z1434" s="334"/>
      <c r="AA1434" s="334"/>
      <c r="AB1434" s="334"/>
      <c r="AC1434" s="335"/>
    </row>
    <row r="1435" spans="1:29" ht="17.25" customHeight="1">
      <c r="A1435" s="351"/>
      <c r="B1435" s="322"/>
      <c r="C1435" s="322"/>
      <c r="D1435" s="322"/>
      <c r="E1435" s="328"/>
      <c r="F1435" s="389"/>
      <c r="G1435" s="396"/>
      <c r="H1435" s="333"/>
      <c r="I1435" s="329"/>
      <c r="J1435" s="324" t="s">
        <v>370</v>
      </c>
      <c r="K1435" s="215"/>
      <c r="L1435" s="216"/>
      <c r="M1435" s="217"/>
      <c r="N1435" s="227"/>
      <c r="O1435" s="215"/>
      <c r="P1435" s="379"/>
      <c r="Q1435" s="379"/>
      <c r="R1435" s="379"/>
      <c r="S1435" s="379"/>
      <c r="T1435" s="379"/>
      <c r="U1435" s="379"/>
      <c r="V1435" s="379"/>
      <c r="W1435" s="379"/>
      <c r="X1435" s="379"/>
      <c r="Y1435" s="379"/>
      <c r="Z1435" s="334"/>
      <c r="AA1435" s="334"/>
      <c r="AB1435" s="334"/>
      <c r="AC1435" s="335"/>
    </row>
    <row r="1436" spans="1:29" ht="17.25" customHeight="1">
      <c r="A1436" s="352"/>
      <c r="B1436" s="323"/>
      <c r="C1436" s="323"/>
      <c r="D1436" s="323"/>
      <c r="E1436" s="328"/>
      <c r="F1436" s="389"/>
      <c r="G1436" s="396"/>
      <c r="H1436" s="333"/>
      <c r="I1436" s="329"/>
      <c r="J1436" s="324"/>
      <c r="K1436" s="215"/>
      <c r="L1436" s="215"/>
      <c r="M1436" s="227"/>
      <c r="N1436" s="227"/>
      <c r="O1436" s="215"/>
      <c r="P1436" s="379"/>
      <c r="Q1436" s="379"/>
      <c r="R1436" s="379"/>
      <c r="S1436" s="379"/>
      <c r="T1436" s="379"/>
      <c r="U1436" s="379"/>
      <c r="V1436" s="379"/>
      <c r="W1436" s="379"/>
      <c r="X1436" s="379"/>
      <c r="Y1436" s="379"/>
      <c r="Z1436" s="334"/>
      <c r="AA1436" s="334"/>
      <c r="AB1436" s="334"/>
      <c r="AC1436" s="335"/>
    </row>
    <row r="1437" spans="1:29" ht="17.25" customHeight="1">
      <c r="A1437" s="350">
        <v>33600000</v>
      </c>
      <c r="B1437" s="321" t="s">
        <v>554</v>
      </c>
      <c r="C1437" s="321" t="s">
        <v>525</v>
      </c>
      <c r="D1437" s="321" t="s">
        <v>594</v>
      </c>
      <c r="E1437" s="328" t="s">
        <v>595</v>
      </c>
      <c r="F1437" s="389" t="s">
        <v>589</v>
      </c>
      <c r="G1437" s="396">
        <v>56.61</v>
      </c>
      <c r="H1437" s="333" t="s">
        <v>555</v>
      </c>
      <c r="I1437" s="329" t="s">
        <v>593</v>
      </c>
      <c r="J1437" s="324" t="s">
        <v>281</v>
      </c>
      <c r="K1437" s="215" t="s">
        <v>723</v>
      </c>
      <c r="L1437" s="216" t="s">
        <v>598</v>
      </c>
      <c r="M1437" s="217">
        <v>56.61</v>
      </c>
      <c r="N1437" s="227">
        <v>56.61</v>
      </c>
      <c r="O1437" s="215" t="s">
        <v>653</v>
      </c>
      <c r="P1437" s="379">
        <f>SUM(M1437:M1438)</f>
        <v>56.61</v>
      </c>
      <c r="Q1437" s="379">
        <f>SUM(N1437:N1438)</f>
        <v>56.61</v>
      </c>
      <c r="R1437" s="379">
        <f>SUM(M1439:M1440)</f>
        <v>0</v>
      </c>
      <c r="S1437" s="379">
        <f>SUM(N1439:N1440)</f>
        <v>0</v>
      </c>
      <c r="T1437" s="379">
        <f>SUM(M1441:M1442)</f>
        <v>0</v>
      </c>
      <c r="U1437" s="379">
        <f>SUM(N1441:N1442)</f>
        <v>0</v>
      </c>
      <c r="V1437" s="379">
        <f>SUM(M1443:M1444)</f>
        <v>0</v>
      </c>
      <c r="W1437" s="379">
        <f>SUM(N1443:N1444)</f>
        <v>0</v>
      </c>
      <c r="X1437" s="379">
        <f>P1437+R1437+T1437+V1437</f>
        <v>56.61</v>
      </c>
      <c r="Y1437" s="379">
        <f>Q1437+S1437+U1437+W1437</f>
        <v>56.61</v>
      </c>
      <c r="Z1437" s="334">
        <f>G1437-X1437</f>
        <v>0</v>
      </c>
      <c r="AA1437" s="334">
        <f>G1437-Y1437</f>
        <v>0</v>
      </c>
      <c r="AB1437" s="334">
        <f>X1437*100/G1437</f>
        <v>100</v>
      </c>
      <c r="AC1437" s="335" t="s">
        <v>651</v>
      </c>
    </row>
    <row r="1438" spans="1:29" ht="17.25" customHeight="1">
      <c r="A1438" s="351"/>
      <c r="B1438" s="322"/>
      <c r="C1438" s="322"/>
      <c r="D1438" s="322"/>
      <c r="E1438" s="328"/>
      <c r="F1438" s="389"/>
      <c r="G1438" s="396"/>
      <c r="H1438" s="333"/>
      <c r="I1438" s="329"/>
      <c r="J1438" s="324"/>
      <c r="K1438" s="215"/>
      <c r="L1438" s="216"/>
      <c r="M1438" s="217"/>
      <c r="N1438" s="217"/>
      <c r="O1438" s="216"/>
      <c r="P1438" s="379"/>
      <c r="Q1438" s="379"/>
      <c r="R1438" s="379"/>
      <c r="S1438" s="379"/>
      <c r="T1438" s="379"/>
      <c r="U1438" s="379"/>
      <c r="V1438" s="379"/>
      <c r="W1438" s="379"/>
      <c r="X1438" s="379"/>
      <c r="Y1438" s="379"/>
      <c r="Z1438" s="334"/>
      <c r="AA1438" s="334"/>
      <c r="AB1438" s="334"/>
      <c r="AC1438" s="335"/>
    </row>
    <row r="1439" spans="1:29" ht="17.25" customHeight="1">
      <c r="A1439" s="351"/>
      <c r="B1439" s="322"/>
      <c r="C1439" s="322"/>
      <c r="D1439" s="322"/>
      <c r="E1439" s="328"/>
      <c r="F1439" s="389"/>
      <c r="G1439" s="396"/>
      <c r="H1439" s="333"/>
      <c r="I1439" s="329"/>
      <c r="J1439" s="324" t="s">
        <v>369</v>
      </c>
      <c r="K1439" s="215"/>
      <c r="L1439" s="216"/>
      <c r="M1439" s="217"/>
      <c r="N1439" s="217"/>
      <c r="O1439" s="215"/>
      <c r="P1439" s="379"/>
      <c r="Q1439" s="379"/>
      <c r="R1439" s="379"/>
      <c r="S1439" s="379"/>
      <c r="T1439" s="379"/>
      <c r="U1439" s="379"/>
      <c r="V1439" s="379"/>
      <c r="W1439" s="379"/>
      <c r="X1439" s="379"/>
      <c r="Y1439" s="379"/>
      <c r="Z1439" s="334"/>
      <c r="AA1439" s="334"/>
      <c r="AB1439" s="334"/>
      <c r="AC1439" s="335"/>
    </row>
    <row r="1440" spans="1:29" ht="17.25" customHeight="1">
      <c r="A1440" s="351"/>
      <c r="B1440" s="322"/>
      <c r="C1440" s="322"/>
      <c r="D1440" s="322"/>
      <c r="E1440" s="328"/>
      <c r="F1440" s="389"/>
      <c r="G1440" s="396"/>
      <c r="H1440" s="333"/>
      <c r="I1440" s="329"/>
      <c r="J1440" s="324"/>
      <c r="K1440" s="215"/>
      <c r="L1440" s="216"/>
      <c r="M1440" s="217"/>
      <c r="N1440" s="217"/>
      <c r="O1440" s="215"/>
      <c r="P1440" s="379"/>
      <c r="Q1440" s="379"/>
      <c r="R1440" s="379"/>
      <c r="S1440" s="379"/>
      <c r="T1440" s="379"/>
      <c r="U1440" s="379"/>
      <c r="V1440" s="379"/>
      <c r="W1440" s="379"/>
      <c r="X1440" s="379"/>
      <c r="Y1440" s="379"/>
      <c r="Z1440" s="334"/>
      <c r="AA1440" s="334"/>
      <c r="AB1440" s="334"/>
      <c r="AC1440" s="335"/>
    </row>
    <row r="1441" spans="1:29" ht="17.25" customHeight="1">
      <c r="A1441" s="351"/>
      <c r="B1441" s="322"/>
      <c r="C1441" s="322"/>
      <c r="D1441" s="322"/>
      <c r="E1441" s="328"/>
      <c r="F1441" s="389"/>
      <c r="G1441" s="396"/>
      <c r="H1441" s="333"/>
      <c r="I1441" s="329"/>
      <c r="J1441" s="324" t="s">
        <v>289</v>
      </c>
      <c r="K1441" s="215"/>
      <c r="L1441" s="216"/>
      <c r="M1441" s="217"/>
      <c r="N1441" s="227"/>
      <c r="O1441" s="215"/>
      <c r="P1441" s="379"/>
      <c r="Q1441" s="379"/>
      <c r="R1441" s="379"/>
      <c r="S1441" s="379"/>
      <c r="T1441" s="379"/>
      <c r="U1441" s="379"/>
      <c r="V1441" s="379"/>
      <c r="W1441" s="379"/>
      <c r="X1441" s="379"/>
      <c r="Y1441" s="379"/>
      <c r="Z1441" s="334"/>
      <c r="AA1441" s="334"/>
      <c r="AB1441" s="334"/>
      <c r="AC1441" s="335"/>
    </row>
    <row r="1442" spans="1:29" ht="17.25" customHeight="1">
      <c r="A1442" s="351"/>
      <c r="B1442" s="322"/>
      <c r="C1442" s="322"/>
      <c r="D1442" s="322"/>
      <c r="E1442" s="328"/>
      <c r="F1442" s="389"/>
      <c r="G1442" s="396"/>
      <c r="H1442" s="333"/>
      <c r="I1442" s="329"/>
      <c r="J1442" s="324"/>
      <c r="K1442" s="215"/>
      <c r="L1442" s="216"/>
      <c r="M1442" s="217"/>
      <c r="N1442" s="217"/>
      <c r="O1442" s="215"/>
      <c r="P1442" s="379"/>
      <c r="Q1442" s="379"/>
      <c r="R1442" s="379"/>
      <c r="S1442" s="379"/>
      <c r="T1442" s="379"/>
      <c r="U1442" s="379"/>
      <c r="V1442" s="379"/>
      <c r="W1442" s="379"/>
      <c r="X1442" s="379"/>
      <c r="Y1442" s="379"/>
      <c r="Z1442" s="334"/>
      <c r="AA1442" s="334"/>
      <c r="AB1442" s="334"/>
      <c r="AC1442" s="335"/>
    </row>
    <row r="1443" spans="1:29" ht="17.25" customHeight="1">
      <c r="A1443" s="351"/>
      <c r="B1443" s="322"/>
      <c r="C1443" s="322"/>
      <c r="D1443" s="322"/>
      <c r="E1443" s="328"/>
      <c r="F1443" s="389"/>
      <c r="G1443" s="396"/>
      <c r="H1443" s="333"/>
      <c r="I1443" s="329"/>
      <c r="J1443" s="324" t="s">
        <v>370</v>
      </c>
      <c r="K1443" s="215"/>
      <c r="L1443" s="216"/>
      <c r="M1443" s="217"/>
      <c r="N1443" s="227"/>
      <c r="O1443" s="215"/>
      <c r="P1443" s="379"/>
      <c r="Q1443" s="379"/>
      <c r="R1443" s="379"/>
      <c r="S1443" s="379"/>
      <c r="T1443" s="379"/>
      <c r="U1443" s="379"/>
      <c r="V1443" s="379"/>
      <c r="W1443" s="379"/>
      <c r="X1443" s="379"/>
      <c r="Y1443" s="379"/>
      <c r="Z1443" s="334"/>
      <c r="AA1443" s="334"/>
      <c r="AB1443" s="334"/>
      <c r="AC1443" s="335"/>
    </row>
    <row r="1444" spans="1:29" ht="17.25" customHeight="1">
      <c r="A1444" s="352"/>
      <c r="B1444" s="323"/>
      <c r="C1444" s="323"/>
      <c r="D1444" s="323"/>
      <c r="E1444" s="328"/>
      <c r="F1444" s="389"/>
      <c r="G1444" s="396"/>
      <c r="H1444" s="333"/>
      <c r="I1444" s="329"/>
      <c r="J1444" s="324"/>
      <c r="K1444" s="215"/>
      <c r="L1444" s="215"/>
      <c r="M1444" s="227"/>
      <c r="N1444" s="227"/>
      <c r="O1444" s="215"/>
      <c r="P1444" s="379"/>
      <c r="Q1444" s="379"/>
      <c r="R1444" s="379"/>
      <c r="S1444" s="379"/>
      <c r="T1444" s="379"/>
      <c r="U1444" s="379"/>
      <c r="V1444" s="379"/>
      <c r="W1444" s="379"/>
      <c r="X1444" s="379"/>
      <c r="Y1444" s="379"/>
      <c r="Z1444" s="334"/>
      <c r="AA1444" s="334"/>
      <c r="AB1444" s="334"/>
      <c r="AC1444" s="335"/>
    </row>
    <row r="1445" spans="1:29" ht="17.25" customHeight="1">
      <c r="A1445" s="350">
        <v>71900000</v>
      </c>
      <c r="B1445" s="321" t="s">
        <v>524</v>
      </c>
      <c r="C1445" s="321" t="s">
        <v>525</v>
      </c>
      <c r="D1445" s="321" t="s">
        <v>600</v>
      </c>
      <c r="E1445" s="328" t="s">
        <v>596</v>
      </c>
      <c r="F1445" s="389" t="s">
        <v>598</v>
      </c>
      <c r="G1445" s="396">
        <v>86</v>
      </c>
      <c r="H1445" s="350" t="s">
        <v>597</v>
      </c>
      <c r="I1445" s="329" t="s">
        <v>599</v>
      </c>
      <c r="J1445" s="324" t="s">
        <v>281</v>
      </c>
      <c r="K1445" s="215" t="s">
        <v>716</v>
      </c>
      <c r="L1445" s="216" t="s">
        <v>775</v>
      </c>
      <c r="M1445" s="217">
        <v>86</v>
      </c>
      <c r="N1445" s="227">
        <v>86</v>
      </c>
      <c r="O1445" s="215" t="s">
        <v>603</v>
      </c>
      <c r="P1445" s="379">
        <f>SUM(M1445:M1446)</f>
        <v>86</v>
      </c>
      <c r="Q1445" s="379">
        <f>SUM(N1445:N1446)</f>
        <v>86</v>
      </c>
      <c r="R1445" s="379">
        <f>SUM(M1447:M1448)</f>
        <v>0</v>
      </c>
      <c r="S1445" s="379">
        <f>SUM(N1447:N1448)</f>
        <v>0</v>
      </c>
      <c r="T1445" s="379">
        <f>SUM(M1449:M1450)</f>
        <v>0</v>
      </c>
      <c r="U1445" s="379">
        <f>SUM(N1449:N1450)</f>
        <v>0</v>
      </c>
      <c r="V1445" s="379">
        <f>SUM(M1451:M1452)</f>
        <v>0</v>
      </c>
      <c r="W1445" s="379">
        <f>SUM(N1451:N1452)</f>
        <v>0</v>
      </c>
      <c r="X1445" s="379">
        <f>P1445+R1445+T1445+V1445</f>
        <v>86</v>
      </c>
      <c r="Y1445" s="379">
        <f>Q1445+S1445+U1445+W1445</f>
        <v>86</v>
      </c>
      <c r="Z1445" s="334">
        <f>G1445-X1445</f>
        <v>0</v>
      </c>
      <c r="AA1445" s="334">
        <f>G1445-Y1445</f>
        <v>0</v>
      </c>
      <c r="AB1445" s="334">
        <f>X1445*100/G1445</f>
        <v>100</v>
      </c>
      <c r="AC1445" s="335" t="s">
        <v>651</v>
      </c>
    </row>
    <row r="1446" spans="1:29" ht="17.25" customHeight="1">
      <c r="A1446" s="351"/>
      <c r="B1446" s="322"/>
      <c r="C1446" s="322"/>
      <c r="D1446" s="322"/>
      <c r="E1446" s="328"/>
      <c r="F1446" s="389"/>
      <c r="G1446" s="396"/>
      <c r="H1446" s="351"/>
      <c r="I1446" s="329"/>
      <c r="J1446" s="324"/>
      <c r="K1446" s="215"/>
      <c r="L1446" s="216"/>
      <c r="M1446" s="217"/>
      <c r="N1446" s="217"/>
      <c r="O1446" s="216"/>
      <c r="P1446" s="379"/>
      <c r="Q1446" s="379"/>
      <c r="R1446" s="379"/>
      <c r="S1446" s="379"/>
      <c r="T1446" s="379"/>
      <c r="U1446" s="379"/>
      <c r="V1446" s="379"/>
      <c r="W1446" s="379"/>
      <c r="X1446" s="379"/>
      <c r="Y1446" s="379"/>
      <c r="Z1446" s="334"/>
      <c r="AA1446" s="334"/>
      <c r="AB1446" s="334"/>
      <c r="AC1446" s="335"/>
    </row>
    <row r="1447" spans="1:29" ht="17.25" customHeight="1">
      <c r="A1447" s="351"/>
      <c r="B1447" s="322"/>
      <c r="C1447" s="322"/>
      <c r="D1447" s="322"/>
      <c r="E1447" s="328"/>
      <c r="F1447" s="389"/>
      <c r="G1447" s="396"/>
      <c r="H1447" s="351"/>
      <c r="I1447" s="329"/>
      <c r="J1447" s="324" t="s">
        <v>369</v>
      </c>
      <c r="K1447" s="215"/>
      <c r="L1447" s="216"/>
      <c r="M1447" s="217"/>
      <c r="N1447" s="217"/>
      <c r="O1447" s="215"/>
      <c r="P1447" s="379"/>
      <c r="Q1447" s="379"/>
      <c r="R1447" s="379"/>
      <c r="S1447" s="379"/>
      <c r="T1447" s="379"/>
      <c r="U1447" s="379"/>
      <c r="V1447" s="379"/>
      <c r="W1447" s="379"/>
      <c r="X1447" s="379"/>
      <c r="Y1447" s="379"/>
      <c r="Z1447" s="334"/>
      <c r="AA1447" s="334"/>
      <c r="AB1447" s="334"/>
      <c r="AC1447" s="335"/>
    </row>
    <row r="1448" spans="1:29" ht="17.25" customHeight="1">
      <c r="A1448" s="351"/>
      <c r="B1448" s="322"/>
      <c r="C1448" s="322"/>
      <c r="D1448" s="322"/>
      <c r="E1448" s="328"/>
      <c r="F1448" s="389"/>
      <c r="G1448" s="396"/>
      <c r="H1448" s="351"/>
      <c r="I1448" s="329"/>
      <c r="J1448" s="324"/>
      <c r="K1448" s="215"/>
      <c r="L1448" s="216"/>
      <c r="M1448" s="217"/>
      <c r="N1448" s="217"/>
      <c r="O1448" s="215"/>
      <c r="P1448" s="379"/>
      <c r="Q1448" s="379"/>
      <c r="R1448" s="379"/>
      <c r="S1448" s="379"/>
      <c r="T1448" s="379"/>
      <c r="U1448" s="379"/>
      <c r="V1448" s="379"/>
      <c r="W1448" s="379"/>
      <c r="X1448" s="379"/>
      <c r="Y1448" s="379"/>
      <c r="Z1448" s="334"/>
      <c r="AA1448" s="334"/>
      <c r="AB1448" s="334"/>
      <c r="AC1448" s="335"/>
    </row>
    <row r="1449" spans="1:29" ht="17.25" customHeight="1">
      <c r="A1449" s="351"/>
      <c r="B1449" s="322"/>
      <c r="C1449" s="322"/>
      <c r="D1449" s="322"/>
      <c r="E1449" s="328"/>
      <c r="F1449" s="389"/>
      <c r="G1449" s="396"/>
      <c r="H1449" s="351"/>
      <c r="I1449" s="329"/>
      <c r="J1449" s="324" t="s">
        <v>289</v>
      </c>
      <c r="K1449" s="215"/>
      <c r="L1449" s="216"/>
      <c r="M1449" s="217"/>
      <c r="N1449" s="227"/>
      <c r="O1449" s="215"/>
      <c r="P1449" s="379"/>
      <c r="Q1449" s="379"/>
      <c r="R1449" s="379"/>
      <c r="S1449" s="379"/>
      <c r="T1449" s="379"/>
      <c r="U1449" s="379"/>
      <c r="V1449" s="379"/>
      <c r="W1449" s="379"/>
      <c r="X1449" s="379"/>
      <c r="Y1449" s="379"/>
      <c r="Z1449" s="334"/>
      <c r="AA1449" s="334"/>
      <c r="AB1449" s="334"/>
      <c r="AC1449" s="335"/>
    </row>
    <row r="1450" spans="1:29" ht="17.25" customHeight="1">
      <c r="A1450" s="351"/>
      <c r="B1450" s="322"/>
      <c r="C1450" s="322"/>
      <c r="D1450" s="322"/>
      <c r="E1450" s="328"/>
      <c r="F1450" s="389"/>
      <c r="G1450" s="396"/>
      <c r="H1450" s="351"/>
      <c r="I1450" s="329"/>
      <c r="J1450" s="324"/>
      <c r="K1450" s="215"/>
      <c r="L1450" s="216"/>
      <c r="M1450" s="217"/>
      <c r="N1450" s="217"/>
      <c r="O1450" s="215"/>
      <c r="P1450" s="379"/>
      <c r="Q1450" s="379"/>
      <c r="R1450" s="379"/>
      <c r="S1450" s="379"/>
      <c r="T1450" s="379"/>
      <c r="U1450" s="379"/>
      <c r="V1450" s="379"/>
      <c r="W1450" s="379"/>
      <c r="X1450" s="379"/>
      <c r="Y1450" s="379"/>
      <c r="Z1450" s="334"/>
      <c r="AA1450" s="334"/>
      <c r="AB1450" s="334"/>
      <c r="AC1450" s="335"/>
    </row>
    <row r="1451" spans="1:29" ht="17.25" customHeight="1">
      <c r="A1451" s="351"/>
      <c r="B1451" s="322"/>
      <c r="C1451" s="322"/>
      <c r="D1451" s="322"/>
      <c r="E1451" s="328"/>
      <c r="F1451" s="389"/>
      <c r="G1451" s="396"/>
      <c r="H1451" s="351"/>
      <c r="I1451" s="329"/>
      <c r="J1451" s="324" t="s">
        <v>370</v>
      </c>
      <c r="K1451" s="215"/>
      <c r="L1451" s="216"/>
      <c r="M1451" s="217"/>
      <c r="N1451" s="227"/>
      <c r="O1451" s="215"/>
      <c r="P1451" s="379"/>
      <c r="Q1451" s="379"/>
      <c r="R1451" s="379"/>
      <c r="S1451" s="379"/>
      <c r="T1451" s="379"/>
      <c r="U1451" s="379"/>
      <c r="V1451" s="379"/>
      <c r="W1451" s="379"/>
      <c r="X1451" s="379"/>
      <c r="Y1451" s="379"/>
      <c r="Z1451" s="334"/>
      <c r="AA1451" s="334"/>
      <c r="AB1451" s="334"/>
      <c r="AC1451" s="335"/>
    </row>
    <row r="1452" spans="1:29" ht="17.25" customHeight="1">
      <c r="A1452" s="352"/>
      <c r="B1452" s="323"/>
      <c r="C1452" s="323"/>
      <c r="D1452" s="323"/>
      <c r="E1452" s="328"/>
      <c r="F1452" s="389"/>
      <c r="G1452" s="396"/>
      <c r="H1452" s="352"/>
      <c r="I1452" s="329"/>
      <c r="J1452" s="324"/>
      <c r="K1452" s="215"/>
      <c r="L1452" s="215"/>
      <c r="M1452" s="227"/>
      <c r="N1452" s="227"/>
      <c r="O1452" s="215"/>
      <c r="P1452" s="379"/>
      <c r="Q1452" s="379"/>
      <c r="R1452" s="379"/>
      <c r="S1452" s="379"/>
      <c r="T1452" s="379"/>
      <c r="U1452" s="379"/>
      <c r="V1452" s="379"/>
      <c r="W1452" s="379"/>
      <c r="X1452" s="379"/>
      <c r="Y1452" s="379"/>
      <c r="Z1452" s="334"/>
      <c r="AA1452" s="334"/>
      <c r="AB1452" s="334"/>
      <c r="AC1452" s="335"/>
    </row>
    <row r="1453" spans="1:29" ht="17.25" customHeight="1">
      <c r="A1453" s="350">
        <v>33600000</v>
      </c>
      <c r="B1453" s="321" t="s">
        <v>554</v>
      </c>
      <c r="C1453" s="321" t="s">
        <v>525</v>
      </c>
      <c r="D1453" s="321" t="s">
        <v>604</v>
      </c>
      <c r="E1453" s="328" t="s">
        <v>601</v>
      </c>
      <c r="F1453" s="389" t="s">
        <v>598</v>
      </c>
      <c r="G1453" s="396">
        <v>75.599999999999994</v>
      </c>
      <c r="H1453" s="333" t="s">
        <v>492</v>
      </c>
      <c r="I1453" s="329" t="s">
        <v>581</v>
      </c>
      <c r="J1453" s="324" t="s">
        <v>281</v>
      </c>
      <c r="K1453" s="215" t="s">
        <v>774</v>
      </c>
      <c r="L1453" s="216" t="s">
        <v>653</v>
      </c>
      <c r="M1453" s="217">
        <v>75.599999999999994</v>
      </c>
      <c r="N1453" s="227">
        <v>75.599999999999994</v>
      </c>
      <c r="O1453" s="215" t="s">
        <v>603</v>
      </c>
      <c r="P1453" s="379">
        <f>SUM(M1453:M1454)</f>
        <v>75.599999999999994</v>
      </c>
      <c r="Q1453" s="379">
        <f>SUM(N1453:N1454)</f>
        <v>75.599999999999994</v>
      </c>
      <c r="R1453" s="379">
        <f>SUM(M1455:M1456)</f>
        <v>0</v>
      </c>
      <c r="S1453" s="379">
        <f>SUM(N1455:N1456)</f>
        <v>0</v>
      </c>
      <c r="T1453" s="379">
        <f>SUM(M1457:M1458)</f>
        <v>0</v>
      </c>
      <c r="U1453" s="379">
        <f>SUM(N1457:N1458)</f>
        <v>0</v>
      </c>
      <c r="V1453" s="379">
        <f>SUM(M1459:M1460)</f>
        <v>0</v>
      </c>
      <c r="W1453" s="379">
        <f>SUM(N1459:N1460)</f>
        <v>0</v>
      </c>
      <c r="X1453" s="379">
        <f>P1453+R1453+T1453+V1453</f>
        <v>75.599999999999994</v>
      </c>
      <c r="Y1453" s="379">
        <f>Q1453+S1453+U1453+W1453</f>
        <v>75.599999999999994</v>
      </c>
      <c r="Z1453" s="334">
        <f>G1453-X1453</f>
        <v>0</v>
      </c>
      <c r="AA1453" s="334">
        <f>G1453-Y1453</f>
        <v>0</v>
      </c>
      <c r="AB1453" s="334">
        <f>X1453*100/G1453</f>
        <v>100</v>
      </c>
      <c r="AC1453" s="335" t="s">
        <v>651</v>
      </c>
    </row>
    <row r="1454" spans="1:29" ht="17.25" customHeight="1">
      <c r="A1454" s="351"/>
      <c r="B1454" s="322"/>
      <c r="C1454" s="322"/>
      <c r="D1454" s="322"/>
      <c r="E1454" s="328"/>
      <c r="F1454" s="389"/>
      <c r="G1454" s="396"/>
      <c r="H1454" s="333"/>
      <c r="I1454" s="329"/>
      <c r="J1454" s="324"/>
      <c r="K1454" s="215"/>
      <c r="L1454" s="216"/>
      <c r="M1454" s="217"/>
      <c r="N1454" s="217"/>
      <c r="O1454" s="216"/>
      <c r="P1454" s="379"/>
      <c r="Q1454" s="379"/>
      <c r="R1454" s="379"/>
      <c r="S1454" s="379"/>
      <c r="T1454" s="379"/>
      <c r="U1454" s="379"/>
      <c r="V1454" s="379"/>
      <c r="W1454" s="379"/>
      <c r="X1454" s="379"/>
      <c r="Y1454" s="379"/>
      <c r="Z1454" s="334"/>
      <c r="AA1454" s="334"/>
      <c r="AB1454" s="334"/>
      <c r="AC1454" s="335"/>
    </row>
    <row r="1455" spans="1:29" ht="17.25" customHeight="1">
      <c r="A1455" s="351"/>
      <c r="B1455" s="322"/>
      <c r="C1455" s="322"/>
      <c r="D1455" s="322"/>
      <c r="E1455" s="328"/>
      <c r="F1455" s="389"/>
      <c r="G1455" s="396"/>
      <c r="H1455" s="333"/>
      <c r="I1455" s="329"/>
      <c r="J1455" s="324" t="s">
        <v>369</v>
      </c>
      <c r="K1455" s="215"/>
      <c r="L1455" s="216"/>
      <c r="M1455" s="217"/>
      <c r="N1455" s="217"/>
      <c r="O1455" s="215"/>
      <c r="P1455" s="379"/>
      <c r="Q1455" s="379"/>
      <c r="R1455" s="379"/>
      <c r="S1455" s="379"/>
      <c r="T1455" s="379"/>
      <c r="U1455" s="379"/>
      <c r="V1455" s="379"/>
      <c r="W1455" s="379"/>
      <c r="X1455" s="379"/>
      <c r="Y1455" s="379"/>
      <c r="Z1455" s="334"/>
      <c r="AA1455" s="334"/>
      <c r="AB1455" s="334"/>
      <c r="AC1455" s="335"/>
    </row>
    <row r="1456" spans="1:29" ht="17.25" customHeight="1">
      <c r="A1456" s="351"/>
      <c r="B1456" s="322"/>
      <c r="C1456" s="322"/>
      <c r="D1456" s="322"/>
      <c r="E1456" s="328"/>
      <c r="F1456" s="389"/>
      <c r="G1456" s="396"/>
      <c r="H1456" s="333"/>
      <c r="I1456" s="329"/>
      <c r="J1456" s="324"/>
      <c r="K1456" s="215"/>
      <c r="L1456" s="216"/>
      <c r="M1456" s="217"/>
      <c r="N1456" s="217"/>
      <c r="O1456" s="215"/>
      <c r="P1456" s="379"/>
      <c r="Q1456" s="379"/>
      <c r="R1456" s="379"/>
      <c r="S1456" s="379"/>
      <c r="T1456" s="379"/>
      <c r="U1456" s="379"/>
      <c r="V1456" s="379"/>
      <c r="W1456" s="379"/>
      <c r="X1456" s="379"/>
      <c r="Y1456" s="379"/>
      <c r="Z1456" s="334"/>
      <c r="AA1456" s="334"/>
      <c r="AB1456" s="334"/>
      <c r="AC1456" s="335"/>
    </row>
    <row r="1457" spans="1:29" ht="17.25" customHeight="1">
      <c r="A1457" s="351"/>
      <c r="B1457" s="322"/>
      <c r="C1457" s="322"/>
      <c r="D1457" s="322"/>
      <c r="E1457" s="328"/>
      <c r="F1457" s="389"/>
      <c r="G1457" s="396"/>
      <c r="H1457" s="333"/>
      <c r="I1457" s="329"/>
      <c r="J1457" s="324" t="s">
        <v>289</v>
      </c>
      <c r="K1457" s="215"/>
      <c r="L1457" s="216"/>
      <c r="M1457" s="217"/>
      <c r="N1457" s="227"/>
      <c r="O1457" s="215"/>
      <c r="P1457" s="379"/>
      <c r="Q1457" s="379"/>
      <c r="R1457" s="379"/>
      <c r="S1457" s="379"/>
      <c r="T1457" s="379"/>
      <c r="U1457" s="379"/>
      <c r="V1457" s="379"/>
      <c r="W1457" s="379"/>
      <c r="X1457" s="379"/>
      <c r="Y1457" s="379"/>
      <c r="Z1457" s="334"/>
      <c r="AA1457" s="334"/>
      <c r="AB1457" s="334"/>
      <c r="AC1457" s="335"/>
    </row>
    <row r="1458" spans="1:29" ht="17.25" customHeight="1">
      <c r="A1458" s="351"/>
      <c r="B1458" s="322"/>
      <c r="C1458" s="322"/>
      <c r="D1458" s="322"/>
      <c r="E1458" s="328"/>
      <c r="F1458" s="389"/>
      <c r="G1458" s="396"/>
      <c r="H1458" s="333"/>
      <c r="I1458" s="329"/>
      <c r="J1458" s="324"/>
      <c r="K1458" s="215"/>
      <c r="L1458" s="216"/>
      <c r="M1458" s="217"/>
      <c r="N1458" s="217"/>
      <c r="O1458" s="215"/>
      <c r="P1458" s="379"/>
      <c r="Q1458" s="379"/>
      <c r="R1458" s="379"/>
      <c r="S1458" s="379"/>
      <c r="T1458" s="379"/>
      <c r="U1458" s="379"/>
      <c r="V1458" s="379"/>
      <c r="W1458" s="379"/>
      <c r="X1458" s="379"/>
      <c r="Y1458" s="379"/>
      <c r="Z1458" s="334"/>
      <c r="AA1458" s="334"/>
      <c r="AB1458" s="334"/>
      <c r="AC1458" s="335"/>
    </row>
    <row r="1459" spans="1:29" ht="17.25" customHeight="1">
      <c r="A1459" s="351"/>
      <c r="B1459" s="322"/>
      <c r="C1459" s="322"/>
      <c r="D1459" s="322"/>
      <c r="E1459" s="328"/>
      <c r="F1459" s="389"/>
      <c r="G1459" s="396"/>
      <c r="H1459" s="333"/>
      <c r="I1459" s="329"/>
      <c r="J1459" s="324" t="s">
        <v>370</v>
      </c>
      <c r="K1459" s="215"/>
      <c r="L1459" s="215"/>
      <c r="M1459" s="227"/>
      <c r="N1459" s="227"/>
      <c r="O1459" s="215"/>
      <c r="P1459" s="379"/>
      <c r="Q1459" s="379"/>
      <c r="R1459" s="379"/>
      <c r="S1459" s="379"/>
      <c r="T1459" s="379"/>
      <c r="U1459" s="379"/>
      <c r="V1459" s="379"/>
      <c r="W1459" s="379"/>
      <c r="X1459" s="379"/>
      <c r="Y1459" s="379"/>
      <c r="Z1459" s="334"/>
      <c r="AA1459" s="334"/>
      <c r="AB1459" s="334"/>
      <c r="AC1459" s="335"/>
    </row>
    <row r="1460" spans="1:29" ht="17.25" customHeight="1">
      <c r="A1460" s="352"/>
      <c r="B1460" s="323"/>
      <c r="C1460" s="323"/>
      <c r="D1460" s="323"/>
      <c r="E1460" s="328"/>
      <c r="F1460" s="389"/>
      <c r="G1460" s="396"/>
      <c r="H1460" s="333"/>
      <c r="I1460" s="329"/>
      <c r="J1460" s="324"/>
      <c r="K1460" s="215"/>
      <c r="L1460" s="215"/>
      <c r="M1460" s="227"/>
      <c r="N1460" s="227"/>
      <c r="O1460" s="215"/>
      <c r="P1460" s="379"/>
      <c r="Q1460" s="379"/>
      <c r="R1460" s="379"/>
      <c r="S1460" s="379"/>
      <c r="T1460" s="379"/>
      <c r="U1460" s="379"/>
      <c r="V1460" s="379"/>
      <c r="W1460" s="379"/>
      <c r="X1460" s="379"/>
      <c r="Y1460" s="379"/>
      <c r="Z1460" s="334"/>
      <c r="AA1460" s="334"/>
      <c r="AB1460" s="334"/>
      <c r="AC1460" s="335"/>
    </row>
    <row r="1461" spans="1:29" ht="17.25" customHeight="1">
      <c r="A1461" s="350">
        <v>33600000</v>
      </c>
      <c r="B1461" s="321" t="s">
        <v>540</v>
      </c>
      <c r="C1461" s="321" t="s">
        <v>525</v>
      </c>
      <c r="D1461" s="321" t="s">
        <v>605</v>
      </c>
      <c r="E1461" s="328" t="s">
        <v>602</v>
      </c>
      <c r="F1461" s="389" t="s">
        <v>573</v>
      </c>
      <c r="G1461" s="396">
        <v>345</v>
      </c>
      <c r="H1461" s="333" t="s">
        <v>566</v>
      </c>
      <c r="I1461" s="329" t="s">
        <v>603</v>
      </c>
      <c r="J1461" s="324" t="s">
        <v>281</v>
      </c>
      <c r="K1461" s="215" t="s">
        <v>773</v>
      </c>
      <c r="L1461" s="216" t="s">
        <v>573</v>
      </c>
      <c r="M1461" s="217">
        <v>345</v>
      </c>
      <c r="N1461" s="227">
        <v>345</v>
      </c>
      <c r="O1461" s="215" t="s">
        <v>603</v>
      </c>
      <c r="P1461" s="379">
        <f>SUM(M1461:M1462)</f>
        <v>345</v>
      </c>
      <c r="Q1461" s="379">
        <f>SUM(N1461:N1462)</f>
        <v>345</v>
      </c>
      <c r="R1461" s="379">
        <f>SUM(M1463:M1464)</f>
        <v>0</v>
      </c>
      <c r="S1461" s="379">
        <f>SUM(N1463:N1464)</f>
        <v>0</v>
      </c>
      <c r="T1461" s="379">
        <f>SUM(M1465:M1466)</f>
        <v>0</v>
      </c>
      <c r="U1461" s="379">
        <f>SUM(N1465:N1466)</f>
        <v>0</v>
      </c>
      <c r="V1461" s="379">
        <f>SUM(M1467:M1469)</f>
        <v>0</v>
      </c>
      <c r="W1461" s="379">
        <f>SUM(N1467:N1469)</f>
        <v>0</v>
      </c>
      <c r="X1461" s="379">
        <f>P1461+R1461+T1461+V1461</f>
        <v>345</v>
      </c>
      <c r="Y1461" s="379">
        <f>Q1461+S1461+U1461+W1461</f>
        <v>345</v>
      </c>
      <c r="Z1461" s="334">
        <f>G1461-X1461</f>
        <v>0</v>
      </c>
      <c r="AA1461" s="334">
        <f>G1461-Y1461</f>
        <v>0</v>
      </c>
      <c r="AB1461" s="334">
        <f>X1461*100/G1461</f>
        <v>100</v>
      </c>
      <c r="AC1461" s="335" t="s">
        <v>651</v>
      </c>
    </row>
    <row r="1462" spans="1:29" ht="17.25" customHeight="1">
      <c r="A1462" s="351"/>
      <c r="B1462" s="322"/>
      <c r="C1462" s="322"/>
      <c r="D1462" s="322"/>
      <c r="E1462" s="328"/>
      <c r="F1462" s="389"/>
      <c r="G1462" s="396"/>
      <c r="H1462" s="333"/>
      <c r="I1462" s="329"/>
      <c r="J1462" s="324"/>
      <c r="K1462" s="215"/>
      <c r="L1462" s="216"/>
      <c r="M1462" s="217"/>
      <c r="N1462" s="217"/>
      <c r="O1462" s="216"/>
      <c r="P1462" s="379"/>
      <c r="Q1462" s="379"/>
      <c r="R1462" s="379"/>
      <c r="S1462" s="379"/>
      <c r="T1462" s="379"/>
      <c r="U1462" s="379"/>
      <c r="V1462" s="379"/>
      <c r="W1462" s="379"/>
      <c r="X1462" s="379"/>
      <c r="Y1462" s="379"/>
      <c r="Z1462" s="334"/>
      <c r="AA1462" s="334"/>
      <c r="AB1462" s="334"/>
      <c r="AC1462" s="335"/>
    </row>
    <row r="1463" spans="1:29" ht="17.25" customHeight="1">
      <c r="A1463" s="351"/>
      <c r="B1463" s="322"/>
      <c r="C1463" s="322"/>
      <c r="D1463" s="322"/>
      <c r="E1463" s="328"/>
      <c r="F1463" s="389"/>
      <c r="G1463" s="396"/>
      <c r="H1463" s="333"/>
      <c r="I1463" s="329"/>
      <c r="J1463" s="324" t="s">
        <v>369</v>
      </c>
      <c r="K1463" s="215"/>
      <c r="L1463" s="216"/>
      <c r="M1463" s="217"/>
      <c r="N1463" s="217"/>
      <c r="O1463" s="215"/>
      <c r="P1463" s="379"/>
      <c r="Q1463" s="379"/>
      <c r="R1463" s="379"/>
      <c r="S1463" s="379"/>
      <c r="T1463" s="379"/>
      <c r="U1463" s="379"/>
      <c r="V1463" s="379"/>
      <c r="W1463" s="379"/>
      <c r="X1463" s="379"/>
      <c r="Y1463" s="379"/>
      <c r="Z1463" s="334"/>
      <c r="AA1463" s="334"/>
      <c r="AB1463" s="334"/>
      <c r="AC1463" s="335"/>
    </row>
    <row r="1464" spans="1:29" ht="17.25" customHeight="1">
      <c r="A1464" s="351"/>
      <c r="B1464" s="322"/>
      <c r="C1464" s="322"/>
      <c r="D1464" s="322"/>
      <c r="E1464" s="328"/>
      <c r="F1464" s="389"/>
      <c r="G1464" s="396"/>
      <c r="H1464" s="333"/>
      <c r="I1464" s="329"/>
      <c r="J1464" s="324"/>
      <c r="K1464" s="215"/>
      <c r="L1464" s="216"/>
      <c r="M1464" s="217"/>
      <c r="N1464" s="217"/>
      <c r="O1464" s="215"/>
      <c r="P1464" s="379"/>
      <c r="Q1464" s="379"/>
      <c r="R1464" s="379"/>
      <c r="S1464" s="379"/>
      <c r="T1464" s="379"/>
      <c r="U1464" s="379"/>
      <c r="V1464" s="379"/>
      <c r="W1464" s="379"/>
      <c r="X1464" s="379"/>
      <c r="Y1464" s="379"/>
      <c r="Z1464" s="334"/>
      <c r="AA1464" s="334"/>
      <c r="AB1464" s="334"/>
      <c r="AC1464" s="335"/>
    </row>
    <row r="1465" spans="1:29" ht="17.25" customHeight="1">
      <c r="A1465" s="351"/>
      <c r="B1465" s="322"/>
      <c r="C1465" s="322"/>
      <c r="D1465" s="322"/>
      <c r="E1465" s="328"/>
      <c r="F1465" s="389"/>
      <c r="G1465" s="396"/>
      <c r="H1465" s="333"/>
      <c r="I1465" s="329"/>
      <c r="J1465" s="324" t="s">
        <v>289</v>
      </c>
      <c r="K1465" s="215"/>
      <c r="L1465" s="216"/>
      <c r="M1465" s="217"/>
      <c r="N1465" s="227"/>
      <c r="O1465" s="215"/>
      <c r="P1465" s="379"/>
      <c r="Q1465" s="379"/>
      <c r="R1465" s="379"/>
      <c r="S1465" s="379"/>
      <c r="T1465" s="379"/>
      <c r="U1465" s="379"/>
      <c r="V1465" s="379"/>
      <c r="W1465" s="379"/>
      <c r="X1465" s="379"/>
      <c r="Y1465" s="379"/>
      <c r="Z1465" s="334"/>
      <c r="AA1465" s="334"/>
      <c r="AB1465" s="334"/>
      <c r="AC1465" s="335"/>
    </row>
    <row r="1466" spans="1:29" ht="17.25" customHeight="1">
      <c r="A1466" s="351"/>
      <c r="B1466" s="322"/>
      <c r="C1466" s="322"/>
      <c r="D1466" s="322"/>
      <c r="E1466" s="328"/>
      <c r="F1466" s="389"/>
      <c r="G1466" s="396"/>
      <c r="H1466" s="333"/>
      <c r="I1466" s="329"/>
      <c r="J1466" s="324"/>
      <c r="K1466" s="215"/>
      <c r="L1466" s="216"/>
      <c r="M1466" s="217"/>
      <c r="N1466" s="217"/>
      <c r="O1466" s="215"/>
      <c r="P1466" s="379"/>
      <c r="Q1466" s="379"/>
      <c r="R1466" s="379"/>
      <c r="S1466" s="379"/>
      <c r="T1466" s="379"/>
      <c r="U1466" s="379"/>
      <c r="V1466" s="379"/>
      <c r="W1466" s="379"/>
      <c r="X1466" s="379"/>
      <c r="Y1466" s="379"/>
      <c r="Z1466" s="334"/>
      <c r="AA1466" s="334"/>
      <c r="AB1466" s="334"/>
      <c r="AC1466" s="335"/>
    </row>
    <row r="1467" spans="1:29" ht="17.25" customHeight="1">
      <c r="A1467" s="351"/>
      <c r="B1467" s="322"/>
      <c r="C1467" s="322"/>
      <c r="D1467" s="322"/>
      <c r="E1467" s="328"/>
      <c r="F1467" s="389"/>
      <c r="G1467" s="396"/>
      <c r="H1467" s="333"/>
      <c r="I1467" s="329"/>
      <c r="J1467" s="324" t="s">
        <v>370</v>
      </c>
      <c r="K1467" s="215"/>
      <c r="L1467" s="216"/>
      <c r="M1467" s="217"/>
      <c r="N1467" s="227"/>
      <c r="O1467" s="215"/>
      <c r="P1467" s="379"/>
      <c r="Q1467" s="379"/>
      <c r="R1467" s="379"/>
      <c r="S1467" s="379"/>
      <c r="T1467" s="379"/>
      <c r="U1467" s="379"/>
      <c r="V1467" s="379"/>
      <c r="W1467" s="379"/>
      <c r="X1467" s="379"/>
      <c r="Y1467" s="379"/>
      <c r="Z1467" s="334"/>
      <c r="AA1467" s="334"/>
      <c r="AB1467" s="334"/>
      <c r="AC1467" s="335"/>
    </row>
    <row r="1468" spans="1:29" ht="17.25" customHeight="1">
      <c r="A1468" s="351"/>
      <c r="B1468" s="322"/>
      <c r="C1468" s="322"/>
      <c r="D1468" s="322"/>
      <c r="E1468" s="328"/>
      <c r="F1468" s="389"/>
      <c r="G1468" s="396"/>
      <c r="H1468" s="333"/>
      <c r="I1468" s="329"/>
      <c r="J1468" s="324"/>
      <c r="K1468" s="215"/>
      <c r="L1468" s="216"/>
      <c r="M1468" s="217"/>
      <c r="N1468" s="227"/>
      <c r="O1468" s="215"/>
      <c r="P1468" s="379"/>
      <c r="Q1468" s="379"/>
      <c r="R1468" s="379"/>
      <c r="S1468" s="379"/>
      <c r="T1468" s="379"/>
      <c r="U1468" s="379"/>
      <c r="V1468" s="379"/>
      <c r="W1468" s="379"/>
      <c r="X1468" s="379"/>
      <c r="Y1468" s="379"/>
      <c r="Z1468" s="334"/>
      <c r="AA1468" s="334"/>
      <c r="AB1468" s="334"/>
      <c r="AC1468" s="335"/>
    </row>
    <row r="1469" spans="1:29" ht="17.25" customHeight="1">
      <c r="A1469" s="352"/>
      <c r="B1469" s="323"/>
      <c r="C1469" s="323"/>
      <c r="D1469" s="323"/>
      <c r="E1469" s="328"/>
      <c r="F1469" s="389"/>
      <c r="G1469" s="396"/>
      <c r="H1469" s="333"/>
      <c r="I1469" s="329"/>
      <c r="J1469" s="324"/>
      <c r="K1469" s="215"/>
      <c r="L1469" s="215"/>
      <c r="M1469" s="227"/>
      <c r="N1469" s="227"/>
      <c r="O1469" s="215"/>
      <c r="P1469" s="379"/>
      <c r="Q1469" s="379"/>
      <c r="R1469" s="379"/>
      <c r="S1469" s="379"/>
      <c r="T1469" s="379"/>
      <c r="U1469" s="379"/>
      <c r="V1469" s="379"/>
      <c r="W1469" s="379"/>
      <c r="X1469" s="379"/>
      <c r="Y1469" s="379"/>
      <c r="Z1469" s="334"/>
      <c r="AA1469" s="334"/>
      <c r="AB1469" s="334"/>
      <c r="AC1469" s="335"/>
    </row>
    <row r="1470" spans="1:29" ht="17.25" customHeight="1">
      <c r="A1470" s="350">
        <v>33600000</v>
      </c>
      <c r="B1470" s="321" t="s">
        <v>554</v>
      </c>
      <c r="C1470" s="321" t="s">
        <v>525</v>
      </c>
      <c r="D1470" s="321" t="s">
        <v>608</v>
      </c>
      <c r="E1470" s="328" t="s">
        <v>606</v>
      </c>
      <c r="F1470" s="389" t="s">
        <v>581</v>
      </c>
      <c r="G1470" s="396">
        <v>49.93</v>
      </c>
      <c r="H1470" s="333" t="s">
        <v>550</v>
      </c>
      <c r="I1470" s="329" t="s">
        <v>607</v>
      </c>
      <c r="J1470" s="324" t="s">
        <v>281</v>
      </c>
      <c r="K1470" s="215" t="s">
        <v>772</v>
      </c>
      <c r="L1470" s="216" t="s">
        <v>581</v>
      </c>
      <c r="M1470" s="217">
        <v>49.93</v>
      </c>
      <c r="N1470" s="227">
        <v>49.93</v>
      </c>
      <c r="O1470" s="215" t="s">
        <v>603</v>
      </c>
      <c r="P1470" s="379">
        <f>SUM(M1470:M1471)</f>
        <v>49.93</v>
      </c>
      <c r="Q1470" s="379">
        <f>SUM(N1470:N1471)</f>
        <v>49.93</v>
      </c>
      <c r="R1470" s="379">
        <f>SUM(M1472:M1473)</f>
        <v>0</v>
      </c>
      <c r="S1470" s="379">
        <f>SUM(N1472:N1473)</f>
        <v>0</v>
      </c>
      <c r="T1470" s="379">
        <f>SUM(M1474:M1475)</f>
        <v>0</v>
      </c>
      <c r="U1470" s="379">
        <f>SUM(N1474:N1475)</f>
        <v>0</v>
      </c>
      <c r="V1470" s="379">
        <f>SUM(M1476:M1478)</f>
        <v>0</v>
      </c>
      <c r="W1470" s="379">
        <f>SUM(N1476:N1478)</f>
        <v>0</v>
      </c>
      <c r="X1470" s="379">
        <f>P1470+R1470+T1470+V1470</f>
        <v>49.93</v>
      </c>
      <c r="Y1470" s="379">
        <f>Q1470+S1470+U1470+W1470</f>
        <v>49.93</v>
      </c>
      <c r="Z1470" s="334">
        <f>G1470-X1470</f>
        <v>0</v>
      </c>
      <c r="AA1470" s="334">
        <f>G1470-Y1470</f>
        <v>0</v>
      </c>
      <c r="AB1470" s="334">
        <f>X1470*100/G1470</f>
        <v>100</v>
      </c>
      <c r="AC1470" s="335" t="s">
        <v>651</v>
      </c>
    </row>
    <row r="1471" spans="1:29" ht="17.25" customHeight="1">
      <c r="A1471" s="351"/>
      <c r="B1471" s="322"/>
      <c r="C1471" s="322"/>
      <c r="D1471" s="322"/>
      <c r="E1471" s="328"/>
      <c r="F1471" s="389"/>
      <c r="G1471" s="396"/>
      <c r="H1471" s="333"/>
      <c r="I1471" s="329"/>
      <c r="J1471" s="324"/>
      <c r="K1471" s="215"/>
      <c r="L1471" s="216"/>
      <c r="M1471" s="217"/>
      <c r="N1471" s="217"/>
      <c r="O1471" s="216"/>
      <c r="P1471" s="379"/>
      <c r="Q1471" s="379"/>
      <c r="R1471" s="379"/>
      <c r="S1471" s="379"/>
      <c r="T1471" s="379"/>
      <c r="U1471" s="379"/>
      <c r="V1471" s="379"/>
      <c r="W1471" s="379"/>
      <c r="X1471" s="379"/>
      <c r="Y1471" s="379"/>
      <c r="Z1471" s="334"/>
      <c r="AA1471" s="334"/>
      <c r="AB1471" s="334"/>
      <c r="AC1471" s="335"/>
    </row>
    <row r="1472" spans="1:29" ht="17.25" customHeight="1">
      <c r="A1472" s="351"/>
      <c r="B1472" s="322"/>
      <c r="C1472" s="322"/>
      <c r="D1472" s="322"/>
      <c r="E1472" s="328"/>
      <c r="F1472" s="389"/>
      <c r="G1472" s="396"/>
      <c r="H1472" s="333"/>
      <c r="I1472" s="329"/>
      <c r="J1472" s="324" t="s">
        <v>369</v>
      </c>
      <c r="K1472" s="215"/>
      <c r="L1472" s="216"/>
      <c r="M1472" s="217"/>
      <c r="N1472" s="217"/>
      <c r="O1472" s="215"/>
      <c r="P1472" s="379"/>
      <c r="Q1472" s="379"/>
      <c r="R1472" s="379"/>
      <c r="S1472" s="379"/>
      <c r="T1472" s="379"/>
      <c r="U1472" s="379"/>
      <c r="V1472" s="379"/>
      <c r="W1472" s="379"/>
      <c r="X1472" s="379"/>
      <c r="Y1472" s="379"/>
      <c r="Z1472" s="334"/>
      <c r="AA1472" s="334"/>
      <c r="AB1472" s="334"/>
      <c r="AC1472" s="335"/>
    </row>
    <row r="1473" spans="1:29" ht="17.25" customHeight="1">
      <c r="A1473" s="351"/>
      <c r="B1473" s="322"/>
      <c r="C1473" s="322"/>
      <c r="D1473" s="322"/>
      <c r="E1473" s="328"/>
      <c r="F1473" s="389"/>
      <c r="G1473" s="396"/>
      <c r="H1473" s="333"/>
      <c r="I1473" s="329"/>
      <c r="J1473" s="324"/>
      <c r="K1473" s="215"/>
      <c r="L1473" s="216"/>
      <c r="M1473" s="217"/>
      <c r="N1473" s="217"/>
      <c r="O1473" s="215"/>
      <c r="P1473" s="379"/>
      <c r="Q1473" s="379"/>
      <c r="R1473" s="379"/>
      <c r="S1473" s="379"/>
      <c r="T1473" s="379"/>
      <c r="U1473" s="379"/>
      <c r="V1473" s="379"/>
      <c r="W1473" s="379"/>
      <c r="X1473" s="379"/>
      <c r="Y1473" s="379"/>
      <c r="Z1473" s="334"/>
      <c r="AA1473" s="334"/>
      <c r="AB1473" s="334"/>
      <c r="AC1473" s="335"/>
    </row>
    <row r="1474" spans="1:29" ht="17.25" customHeight="1">
      <c r="A1474" s="351"/>
      <c r="B1474" s="322"/>
      <c r="C1474" s="322"/>
      <c r="D1474" s="322"/>
      <c r="E1474" s="328"/>
      <c r="F1474" s="389"/>
      <c r="G1474" s="396"/>
      <c r="H1474" s="333"/>
      <c r="I1474" s="329"/>
      <c r="J1474" s="324" t="s">
        <v>289</v>
      </c>
      <c r="K1474" s="215"/>
      <c r="L1474" s="216"/>
      <c r="M1474" s="217"/>
      <c r="N1474" s="227"/>
      <c r="O1474" s="215"/>
      <c r="P1474" s="379"/>
      <c r="Q1474" s="379"/>
      <c r="R1474" s="379"/>
      <c r="S1474" s="379"/>
      <c r="T1474" s="379"/>
      <c r="U1474" s="379"/>
      <c r="V1474" s="379"/>
      <c r="W1474" s="379"/>
      <c r="X1474" s="379"/>
      <c r="Y1474" s="379"/>
      <c r="Z1474" s="334"/>
      <c r="AA1474" s="334"/>
      <c r="AB1474" s="334"/>
      <c r="AC1474" s="335"/>
    </row>
    <row r="1475" spans="1:29" ht="17.25" customHeight="1">
      <c r="A1475" s="351"/>
      <c r="B1475" s="322"/>
      <c r="C1475" s="322"/>
      <c r="D1475" s="322"/>
      <c r="E1475" s="328"/>
      <c r="F1475" s="389"/>
      <c r="G1475" s="396"/>
      <c r="H1475" s="333"/>
      <c r="I1475" s="329"/>
      <c r="J1475" s="324"/>
      <c r="K1475" s="215"/>
      <c r="L1475" s="216"/>
      <c r="M1475" s="217"/>
      <c r="N1475" s="217"/>
      <c r="O1475" s="215"/>
      <c r="P1475" s="379"/>
      <c r="Q1475" s="379"/>
      <c r="R1475" s="379"/>
      <c r="S1475" s="379"/>
      <c r="T1475" s="379"/>
      <c r="U1475" s="379"/>
      <c r="V1475" s="379"/>
      <c r="W1475" s="379"/>
      <c r="X1475" s="379"/>
      <c r="Y1475" s="379"/>
      <c r="Z1475" s="334"/>
      <c r="AA1475" s="334"/>
      <c r="AB1475" s="334"/>
      <c r="AC1475" s="335"/>
    </row>
    <row r="1476" spans="1:29" ht="17.25" customHeight="1">
      <c r="A1476" s="351"/>
      <c r="B1476" s="322"/>
      <c r="C1476" s="322"/>
      <c r="D1476" s="322"/>
      <c r="E1476" s="328"/>
      <c r="F1476" s="389"/>
      <c r="G1476" s="396"/>
      <c r="H1476" s="333"/>
      <c r="I1476" s="329"/>
      <c r="J1476" s="324" t="s">
        <v>370</v>
      </c>
      <c r="K1476" s="215"/>
      <c r="L1476" s="216"/>
      <c r="M1476" s="217"/>
      <c r="N1476" s="227"/>
      <c r="O1476" s="215"/>
      <c r="P1476" s="379"/>
      <c r="Q1476" s="379"/>
      <c r="R1476" s="379"/>
      <c r="S1476" s="379"/>
      <c r="T1476" s="379"/>
      <c r="U1476" s="379"/>
      <c r="V1476" s="379"/>
      <c r="W1476" s="379"/>
      <c r="X1476" s="379"/>
      <c r="Y1476" s="379"/>
      <c r="Z1476" s="334"/>
      <c r="AA1476" s="334"/>
      <c r="AB1476" s="334"/>
      <c r="AC1476" s="335"/>
    </row>
    <row r="1477" spans="1:29" ht="17.25" customHeight="1">
      <c r="A1477" s="351"/>
      <c r="B1477" s="322"/>
      <c r="C1477" s="322"/>
      <c r="D1477" s="322"/>
      <c r="E1477" s="328"/>
      <c r="F1477" s="389"/>
      <c r="G1477" s="396"/>
      <c r="H1477" s="333"/>
      <c r="I1477" s="329"/>
      <c r="J1477" s="324"/>
      <c r="K1477" s="215"/>
      <c r="L1477" s="216"/>
      <c r="M1477" s="217"/>
      <c r="N1477" s="227"/>
      <c r="O1477" s="215"/>
      <c r="P1477" s="379"/>
      <c r="Q1477" s="379"/>
      <c r="R1477" s="379"/>
      <c r="S1477" s="379"/>
      <c r="T1477" s="379"/>
      <c r="U1477" s="379"/>
      <c r="V1477" s="379"/>
      <c r="W1477" s="379"/>
      <c r="X1477" s="379"/>
      <c r="Y1477" s="379"/>
      <c r="Z1477" s="334"/>
      <c r="AA1477" s="334"/>
      <c r="AB1477" s="334"/>
      <c r="AC1477" s="335"/>
    </row>
    <row r="1478" spans="1:29" ht="17.25" customHeight="1">
      <c r="A1478" s="352"/>
      <c r="B1478" s="323"/>
      <c r="C1478" s="323"/>
      <c r="D1478" s="323"/>
      <c r="E1478" s="328"/>
      <c r="F1478" s="389"/>
      <c r="G1478" s="396"/>
      <c r="H1478" s="333"/>
      <c r="I1478" s="329"/>
      <c r="J1478" s="324"/>
      <c r="K1478" s="215"/>
      <c r="L1478" s="215"/>
      <c r="M1478" s="227"/>
      <c r="N1478" s="227"/>
      <c r="O1478" s="215"/>
      <c r="P1478" s="379"/>
      <c r="Q1478" s="379"/>
      <c r="R1478" s="379"/>
      <c r="S1478" s="379"/>
      <c r="T1478" s="379"/>
      <c r="U1478" s="379"/>
      <c r="V1478" s="379"/>
      <c r="W1478" s="379"/>
      <c r="X1478" s="379"/>
      <c r="Y1478" s="379"/>
      <c r="Z1478" s="334"/>
      <c r="AA1478" s="334"/>
      <c r="AB1478" s="334"/>
      <c r="AC1478" s="335"/>
    </row>
    <row r="1479" spans="1:29" ht="17.25" customHeight="1">
      <c r="A1479" s="350">
        <v>71900000</v>
      </c>
      <c r="B1479" s="321" t="s">
        <v>524</v>
      </c>
      <c r="C1479" s="321" t="s">
        <v>525</v>
      </c>
      <c r="D1479" s="321" t="s">
        <v>613</v>
      </c>
      <c r="E1479" s="328" t="s">
        <v>609</v>
      </c>
      <c r="F1479" s="389" t="s">
        <v>581</v>
      </c>
      <c r="G1479" s="396">
        <v>300</v>
      </c>
      <c r="H1479" s="333" t="s">
        <v>610</v>
      </c>
      <c r="I1479" s="329" t="s">
        <v>611</v>
      </c>
      <c r="J1479" s="324" t="s">
        <v>281</v>
      </c>
      <c r="K1479" s="215" t="s">
        <v>716</v>
      </c>
      <c r="L1479" s="216" t="s">
        <v>778</v>
      </c>
      <c r="M1479" s="217">
        <v>300</v>
      </c>
      <c r="N1479" s="227">
        <v>300</v>
      </c>
      <c r="O1479" s="215" t="s">
        <v>729</v>
      </c>
      <c r="P1479" s="379">
        <f>SUM(M1479:M1480)</f>
        <v>300</v>
      </c>
      <c r="Q1479" s="379">
        <f>SUM(N1479:N1480)</f>
        <v>300</v>
      </c>
      <c r="R1479" s="379">
        <f>SUM(M1481:M1482)</f>
        <v>0</v>
      </c>
      <c r="S1479" s="379">
        <f>SUM(N1481:N1482)</f>
        <v>0</v>
      </c>
      <c r="T1479" s="379">
        <f>SUM(M1483:M1484)</f>
        <v>0</v>
      </c>
      <c r="U1479" s="379">
        <f>SUM(N1483:N1484)</f>
        <v>0</v>
      </c>
      <c r="V1479" s="379">
        <f>SUM(M1485:M1486)</f>
        <v>0</v>
      </c>
      <c r="W1479" s="379">
        <f>SUM(N1485:N1486)</f>
        <v>0</v>
      </c>
      <c r="X1479" s="379">
        <f>P1479+R1479+T1479+V1479</f>
        <v>300</v>
      </c>
      <c r="Y1479" s="379">
        <f>Q1479+S1479+U1479+W1479</f>
        <v>300</v>
      </c>
      <c r="Z1479" s="334">
        <f>G1479-X1479</f>
        <v>0</v>
      </c>
      <c r="AA1479" s="334">
        <f>G1479-Y1479</f>
        <v>0</v>
      </c>
      <c r="AB1479" s="334">
        <f>X1479*100/G1479</f>
        <v>100</v>
      </c>
      <c r="AC1479" s="335" t="s">
        <v>651</v>
      </c>
    </row>
    <row r="1480" spans="1:29" ht="17.25" customHeight="1">
      <c r="A1480" s="351"/>
      <c r="B1480" s="322"/>
      <c r="C1480" s="322"/>
      <c r="D1480" s="322"/>
      <c r="E1480" s="328"/>
      <c r="F1480" s="389"/>
      <c r="G1480" s="396"/>
      <c r="H1480" s="333"/>
      <c r="I1480" s="329"/>
      <c r="J1480" s="324"/>
      <c r="K1480" s="215"/>
      <c r="L1480" s="216"/>
      <c r="M1480" s="217"/>
      <c r="N1480" s="217"/>
      <c r="O1480" s="216"/>
      <c r="P1480" s="379"/>
      <c r="Q1480" s="379"/>
      <c r="R1480" s="379"/>
      <c r="S1480" s="379"/>
      <c r="T1480" s="379"/>
      <c r="U1480" s="379"/>
      <c r="V1480" s="379"/>
      <c r="W1480" s="379"/>
      <c r="X1480" s="379"/>
      <c r="Y1480" s="379"/>
      <c r="Z1480" s="334"/>
      <c r="AA1480" s="334"/>
      <c r="AB1480" s="334"/>
      <c r="AC1480" s="335"/>
    </row>
    <row r="1481" spans="1:29" ht="17.25" customHeight="1">
      <c r="A1481" s="351"/>
      <c r="B1481" s="322"/>
      <c r="C1481" s="322"/>
      <c r="D1481" s="322"/>
      <c r="E1481" s="328"/>
      <c r="F1481" s="389"/>
      <c r="G1481" s="396"/>
      <c r="H1481" s="333"/>
      <c r="I1481" s="329"/>
      <c r="J1481" s="324" t="s">
        <v>369</v>
      </c>
      <c r="K1481" s="215"/>
      <c r="L1481" s="216"/>
      <c r="M1481" s="217"/>
      <c r="N1481" s="217"/>
      <c r="O1481" s="215"/>
      <c r="P1481" s="379"/>
      <c r="Q1481" s="379"/>
      <c r="R1481" s="379"/>
      <c r="S1481" s="379"/>
      <c r="T1481" s="379"/>
      <c r="U1481" s="379"/>
      <c r="V1481" s="379"/>
      <c r="W1481" s="379"/>
      <c r="X1481" s="379"/>
      <c r="Y1481" s="379"/>
      <c r="Z1481" s="334"/>
      <c r="AA1481" s="334"/>
      <c r="AB1481" s="334"/>
      <c r="AC1481" s="335"/>
    </row>
    <row r="1482" spans="1:29" ht="17.25" customHeight="1">
      <c r="A1482" s="351"/>
      <c r="B1482" s="322"/>
      <c r="C1482" s="322"/>
      <c r="D1482" s="322"/>
      <c r="E1482" s="328"/>
      <c r="F1482" s="389"/>
      <c r="G1482" s="396"/>
      <c r="H1482" s="333"/>
      <c r="I1482" s="329"/>
      <c r="J1482" s="324"/>
      <c r="K1482" s="215"/>
      <c r="L1482" s="216"/>
      <c r="M1482" s="217"/>
      <c r="N1482" s="217"/>
      <c r="O1482" s="215"/>
      <c r="P1482" s="379"/>
      <c r="Q1482" s="379"/>
      <c r="R1482" s="379"/>
      <c r="S1482" s="379"/>
      <c r="T1482" s="379"/>
      <c r="U1482" s="379"/>
      <c r="V1482" s="379"/>
      <c r="W1482" s="379"/>
      <c r="X1482" s="379"/>
      <c r="Y1482" s="379"/>
      <c r="Z1482" s="334"/>
      <c r="AA1482" s="334"/>
      <c r="AB1482" s="334"/>
      <c r="AC1482" s="335"/>
    </row>
    <row r="1483" spans="1:29" ht="17.25" customHeight="1">
      <c r="A1483" s="351"/>
      <c r="B1483" s="322"/>
      <c r="C1483" s="322"/>
      <c r="D1483" s="322"/>
      <c r="E1483" s="328"/>
      <c r="F1483" s="389"/>
      <c r="G1483" s="396"/>
      <c r="H1483" s="333"/>
      <c r="I1483" s="329"/>
      <c r="J1483" s="324" t="s">
        <v>289</v>
      </c>
      <c r="K1483" s="215"/>
      <c r="L1483" s="216"/>
      <c r="M1483" s="217"/>
      <c r="N1483" s="227"/>
      <c r="O1483" s="215"/>
      <c r="P1483" s="379"/>
      <c r="Q1483" s="379"/>
      <c r="R1483" s="379"/>
      <c r="S1483" s="379"/>
      <c r="T1483" s="379"/>
      <c r="U1483" s="379"/>
      <c r="V1483" s="379"/>
      <c r="W1483" s="379"/>
      <c r="X1483" s="379"/>
      <c r="Y1483" s="379"/>
      <c r="Z1483" s="334"/>
      <c r="AA1483" s="334"/>
      <c r="AB1483" s="334"/>
      <c r="AC1483" s="335"/>
    </row>
    <row r="1484" spans="1:29" ht="17.25" customHeight="1">
      <c r="A1484" s="351"/>
      <c r="B1484" s="322"/>
      <c r="C1484" s="322"/>
      <c r="D1484" s="322"/>
      <c r="E1484" s="328"/>
      <c r="F1484" s="389"/>
      <c r="G1484" s="396"/>
      <c r="H1484" s="333"/>
      <c r="I1484" s="329"/>
      <c r="J1484" s="324"/>
      <c r="K1484" s="215"/>
      <c r="L1484" s="216"/>
      <c r="M1484" s="217"/>
      <c r="N1484" s="217"/>
      <c r="O1484" s="215"/>
      <c r="P1484" s="379"/>
      <c r="Q1484" s="379"/>
      <c r="R1484" s="379"/>
      <c r="S1484" s="379"/>
      <c r="T1484" s="379"/>
      <c r="U1484" s="379"/>
      <c r="V1484" s="379"/>
      <c r="W1484" s="379"/>
      <c r="X1484" s="379"/>
      <c r="Y1484" s="379"/>
      <c r="Z1484" s="334"/>
      <c r="AA1484" s="334"/>
      <c r="AB1484" s="334"/>
      <c r="AC1484" s="335"/>
    </row>
    <row r="1485" spans="1:29" ht="17.25" customHeight="1">
      <c r="A1485" s="351"/>
      <c r="B1485" s="322"/>
      <c r="C1485" s="322"/>
      <c r="D1485" s="322"/>
      <c r="E1485" s="328"/>
      <c r="F1485" s="389"/>
      <c r="G1485" s="396"/>
      <c r="H1485" s="333"/>
      <c r="I1485" s="329"/>
      <c r="J1485" s="324" t="s">
        <v>370</v>
      </c>
      <c r="K1485" s="215"/>
      <c r="L1485" s="216"/>
      <c r="M1485" s="217"/>
      <c r="N1485" s="227"/>
      <c r="O1485" s="215"/>
      <c r="P1485" s="379"/>
      <c r="Q1485" s="379"/>
      <c r="R1485" s="379"/>
      <c r="S1485" s="379"/>
      <c r="T1485" s="379"/>
      <c r="U1485" s="379"/>
      <c r="V1485" s="379"/>
      <c r="W1485" s="379"/>
      <c r="X1485" s="379"/>
      <c r="Y1485" s="379"/>
      <c r="Z1485" s="334"/>
      <c r="AA1485" s="334"/>
      <c r="AB1485" s="334"/>
      <c r="AC1485" s="335"/>
    </row>
    <row r="1486" spans="1:29" ht="17.25" customHeight="1">
      <c r="A1486" s="352"/>
      <c r="B1486" s="323"/>
      <c r="C1486" s="323"/>
      <c r="D1486" s="323"/>
      <c r="E1486" s="328"/>
      <c r="F1486" s="389"/>
      <c r="G1486" s="396"/>
      <c r="H1486" s="333"/>
      <c r="I1486" s="329"/>
      <c r="J1486" s="324"/>
      <c r="K1486" s="215"/>
      <c r="L1486" s="215"/>
      <c r="M1486" s="227"/>
      <c r="N1486" s="227"/>
      <c r="O1486" s="215"/>
      <c r="P1486" s="379"/>
      <c r="Q1486" s="379"/>
      <c r="R1486" s="379"/>
      <c r="S1486" s="379"/>
      <c r="T1486" s="379"/>
      <c r="U1486" s="379"/>
      <c r="V1486" s="379"/>
      <c r="W1486" s="379"/>
      <c r="X1486" s="379"/>
      <c r="Y1486" s="379"/>
      <c r="Z1486" s="334"/>
      <c r="AA1486" s="334"/>
      <c r="AB1486" s="334"/>
      <c r="AC1486" s="335"/>
    </row>
    <row r="1487" spans="1:29" ht="17.25" customHeight="1">
      <c r="A1487" s="350">
        <v>33600000</v>
      </c>
      <c r="B1487" s="321" t="s">
        <v>727</v>
      </c>
      <c r="C1487" s="321" t="s">
        <v>525</v>
      </c>
      <c r="D1487" s="321" t="s">
        <v>614</v>
      </c>
      <c r="E1487" s="328" t="s">
        <v>612</v>
      </c>
      <c r="F1487" s="389" t="s">
        <v>599</v>
      </c>
      <c r="G1487" s="396">
        <v>128</v>
      </c>
      <c r="H1487" s="333" t="s">
        <v>550</v>
      </c>
      <c r="I1487" s="329" t="s">
        <v>611</v>
      </c>
      <c r="J1487" s="324" t="s">
        <v>281</v>
      </c>
      <c r="K1487" s="215" t="s">
        <v>776</v>
      </c>
      <c r="L1487" s="216" t="s">
        <v>599</v>
      </c>
      <c r="M1487" s="217">
        <v>64</v>
      </c>
      <c r="N1487" s="227">
        <v>64</v>
      </c>
      <c r="O1487" s="215" t="s">
        <v>729</v>
      </c>
      <c r="P1487" s="379">
        <f>SUM(M1487:M1488)</f>
        <v>128</v>
      </c>
      <c r="Q1487" s="379">
        <f>SUM(N1487:N1488)</f>
        <v>128</v>
      </c>
      <c r="R1487" s="379">
        <f>SUM(M1489:M1490)</f>
        <v>0</v>
      </c>
      <c r="S1487" s="379">
        <f>SUM(N1489:N1490)</f>
        <v>0</v>
      </c>
      <c r="T1487" s="379">
        <f>SUM(M1491:M1492)</f>
        <v>0</v>
      </c>
      <c r="U1487" s="379">
        <f>SUM(N1491:N1492)</f>
        <v>0</v>
      </c>
      <c r="V1487" s="379">
        <f>SUM(M1493:M1494)</f>
        <v>0</v>
      </c>
      <c r="W1487" s="379">
        <f>SUM(N1493:N1494)</f>
        <v>0</v>
      </c>
      <c r="X1487" s="379">
        <f>P1487+R1487+T1487+V1487</f>
        <v>128</v>
      </c>
      <c r="Y1487" s="379">
        <f>Q1487+S1487+U1487+W1487</f>
        <v>128</v>
      </c>
      <c r="Z1487" s="334">
        <f>G1487-X1487</f>
        <v>0</v>
      </c>
      <c r="AA1487" s="334">
        <f>G1487-Y1487</f>
        <v>0</v>
      </c>
      <c r="AB1487" s="334">
        <f>X1487*100/G1487</f>
        <v>100</v>
      </c>
      <c r="AC1487" s="335" t="s">
        <v>651</v>
      </c>
    </row>
    <row r="1488" spans="1:29" ht="17.25" customHeight="1">
      <c r="A1488" s="351"/>
      <c r="B1488" s="322"/>
      <c r="C1488" s="322"/>
      <c r="D1488" s="322"/>
      <c r="E1488" s="328"/>
      <c r="F1488" s="389"/>
      <c r="G1488" s="396"/>
      <c r="H1488" s="333"/>
      <c r="I1488" s="329"/>
      <c r="J1488" s="324"/>
      <c r="K1488" s="215" t="s">
        <v>777</v>
      </c>
      <c r="L1488" s="216" t="s">
        <v>599</v>
      </c>
      <c r="M1488" s="217">
        <v>64</v>
      </c>
      <c r="N1488" s="217">
        <v>64</v>
      </c>
      <c r="O1488" s="216" t="s">
        <v>729</v>
      </c>
      <c r="P1488" s="379"/>
      <c r="Q1488" s="379"/>
      <c r="R1488" s="379"/>
      <c r="S1488" s="379"/>
      <c r="T1488" s="379"/>
      <c r="U1488" s="379"/>
      <c r="V1488" s="379"/>
      <c r="W1488" s="379"/>
      <c r="X1488" s="379"/>
      <c r="Y1488" s="379"/>
      <c r="Z1488" s="334"/>
      <c r="AA1488" s="334"/>
      <c r="AB1488" s="334"/>
      <c r="AC1488" s="335"/>
    </row>
    <row r="1489" spans="1:29" ht="17.25" customHeight="1">
      <c r="A1489" s="351"/>
      <c r="B1489" s="322"/>
      <c r="C1489" s="322"/>
      <c r="D1489" s="322"/>
      <c r="E1489" s="328"/>
      <c r="F1489" s="389"/>
      <c r="G1489" s="396"/>
      <c r="H1489" s="333"/>
      <c r="I1489" s="329"/>
      <c r="J1489" s="324" t="s">
        <v>369</v>
      </c>
      <c r="K1489" s="215"/>
      <c r="L1489" s="216"/>
      <c r="M1489" s="217"/>
      <c r="N1489" s="217"/>
      <c r="O1489" s="215"/>
      <c r="P1489" s="379"/>
      <c r="Q1489" s="379"/>
      <c r="R1489" s="379"/>
      <c r="S1489" s="379"/>
      <c r="T1489" s="379"/>
      <c r="U1489" s="379"/>
      <c r="V1489" s="379"/>
      <c r="W1489" s="379"/>
      <c r="X1489" s="379"/>
      <c r="Y1489" s="379"/>
      <c r="Z1489" s="334"/>
      <c r="AA1489" s="334"/>
      <c r="AB1489" s="334"/>
      <c r="AC1489" s="335"/>
    </row>
    <row r="1490" spans="1:29" ht="17.25" customHeight="1">
      <c r="A1490" s="351"/>
      <c r="B1490" s="322"/>
      <c r="C1490" s="322"/>
      <c r="D1490" s="322"/>
      <c r="E1490" s="328"/>
      <c r="F1490" s="389"/>
      <c r="G1490" s="396"/>
      <c r="H1490" s="333"/>
      <c r="I1490" s="329"/>
      <c r="J1490" s="324"/>
      <c r="K1490" s="215"/>
      <c r="L1490" s="216"/>
      <c r="M1490" s="217"/>
      <c r="N1490" s="217"/>
      <c r="O1490" s="215"/>
      <c r="P1490" s="379"/>
      <c r="Q1490" s="379"/>
      <c r="R1490" s="379"/>
      <c r="S1490" s="379"/>
      <c r="T1490" s="379"/>
      <c r="U1490" s="379"/>
      <c r="V1490" s="379"/>
      <c r="W1490" s="379"/>
      <c r="X1490" s="379"/>
      <c r="Y1490" s="379"/>
      <c r="Z1490" s="334"/>
      <c r="AA1490" s="334"/>
      <c r="AB1490" s="334"/>
      <c r="AC1490" s="335"/>
    </row>
    <row r="1491" spans="1:29" ht="17.25" customHeight="1">
      <c r="A1491" s="351"/>
      <c r="B1491" s="322"/>
      <c r="C1491" s="322"/>
      <c r="D1491" s="322"/>
      <c r="E1491" s="328"/>
      <c r="F1491" s="389"/>
      <c r="G1491" s="396"/>
      <c r="H1491" s="333"/>
      <c r="I1491" s="329"/>
      <c r="J1491" s="324" t="s">
        <v>289</v>
      </c>
      <c r="K1491" s="215"/>
      <c r="L1491" s="216"/>
      <c r="M1491" s="217"/>
      <c r="N1491" s="227"/>
      <c r="O1491" s="215"/>
      <c r="P1491" s="379"/>
      <c r="Q1491" s="379"/>
      <c r="R1491" s="379"/>
      <c r="S1491" s="379"/>
      <c r="T1491" s="379"/>
      <c r="U1491" s="379"/>
      <c r="V1491" s="379"/>
      <c r="W1491" s="379"/>
      <c r="X1491" s="379"/>
      <c r="Y1491" s="379"/>
      <c r="Z1491" s="334"/>
      <c r="AA1491" s="334"/>
      <c r="AB1491" s="334"/>
      <c r="AC1491" s="335"/>
    </row>
    <row r="1492" spans="1:29" ht="17.25" customHeight="1">
      <c r="A1492" s="351"/>
      <c r="B1492" s="322"/>
      <c r="C1492" s="322"/>
      <c r="D1492" s="322"/>
      <c r="E1492" s="328"/>
      <c r="F1492" s="389"/>
      <c r="G1492" s="396"/>
      <c r="H1492" s="333"/>
      <c r="I1492" s="329"/>
      <c r="J1492" s="324"/>
      <c r="K1492" s="215"/>
      <c r="L1492" s="216"/>
      <c r="M1492" s="217"/>
      <c r="N1492" s="217"/>
      <c r="O1492" s="215"/>
      <c r="P1492" s="379"/>
      <c r="Q1492" s="379"/>
      <c r="R1492" s="379"/>
      <c r="S1492" s="379"/>
      <c r="T1492" s="379"/>
      <c r="U1492" s="379"/>
      <c r="V1492" s="379"/>
      <c r="W1492" s="379"/>
      <c r="X1492" s="379"/>
      <c r="Y1492" s="379"/>
      <c r="Z1492" s="334"/>
      <c r="AA1492" s="334"/>
      <c r="AB1492" s="334"/>
      <c r="AC1492" s="335"/>
    </row>
    <row r="1493" spans="1:29" ht="17.25" customHeight="1">
      <c r="A1493" s="351"/>
      <c r="B1493" s="322"/>
      <c r="C1493" s="322"/>
      <c r="D1493" s="322"/>
      <c r="E1493" s="328"/>
      <c r="F1493" s="389"/>
      <c r="G1493" s="396"/>
      <c r="H1493" s="333"/>
      <c r="I1493" s="329"/>
      <c r="J1493" s="324" t="s">
        <v>370</v>
      </c>
      <c r="K1493" s="215"/>
      <c r="L1493" s="216"/>
      <c r="M1493" s="217"/>
      <c r="N1493" s="227"/>
      <c r="O1493" s="215"/>
      <c r="P1493" s="379"/>
      <c r="Q1493" s="379"/>
      <c r="R1493" s="379"/>
      <c r="S1493" s="379"/>
      <c r="T1493" s="379"/>
      <c r="U1493" s="379"/>
      <c r="V1493" s="379"/>
      <c r="W1493" s="379"/>
      <c r="X1493" s="379"/>
      <c r="Y1493" s="379"/>
      <c r="Z1493" s="334"/>
      <c r="AA1493" s="334"/>
      <c r="AB1493" s="334"/>
      <c r="AC1493" s="335"/>
    </row>
    <row r="1494" spans="1:29" ht="17.25" customHeight="1">
      <c r="A1494" s="352"/>
      <c r="B1494" s="323"/>
      <c r="C1494" s="323"/>
      <c r="D1494" s="323"/>
      <c r="E1494" s="328"/>
      <c r="F1494" s="389"/>
      <c r="G1494" s="396"/>
      <c r="H1494" s="333"/>
      <c r="I1494" s="329"/>
      <c r="J1494" s="324"/>
      <c r="K1494" s="215"/>
      <c r="L1494" s="215"/>
      <c r="M1494" s="227"/>
      <c r="N1494" s="227"/>
      <c r="O1494" s="215"/>
      <c r="P1494" s="379"/>
      <c r="Q1494" s="379"/>
      <c r="R1494" s="379"/>
      <c r="S1494" s="379"/>
      <c r="T1494" s="379"/>
      <c r="U1494" s="379"/>
      <c r="V1494" s="379"/>
      <c r="W1494" s="379"/>
      <c r="X1494" s="379"/>
      <c r="Y1494" s="379"/>
      <c r="Z1494" s="334"/>
      <c r="AA1494" s="334"/>
      <c r="AB1494" s="334"/>
      <c r="AC1494" s="335"/>
    </row>
    <row r="1495" spans="1:29" ht="17.25" customHeight="1">
      <c r="A1495" s="350">
        <v>33600000</v>
      </c>
      <c r="B1495" s="321" t="s">
        <v>727</v>
      </c>
      <c r="C1495" s="321" t="s">
        <v>525</v>
      </c>
      <c r="D1495" s="321" t="s">
        <v>728</v>
      </c>
      <c r="E1495" s="328" t="s">
        <v>726</v>
      </c>
      <c r="F1495" s="389" t="s">
        <v>729</v>
      </c>
      <c r="G1495" s="396">
        <v>84.6</v>
      </c>
      <c r="H1495" s="333" t="s">
        <v>550</v>
      </c>
      <c r="I1495" s="329" t="s">
        <v>730</v>
      </c>
      <c r="J1495" s="324" t="s">
        <v>281</v>
      </c>
      <c r="K1495" s="215" t="s">
        <v>731</v>
      </c>
      <c r="L1495" s="216" t="s">
        <v>729</v>
      </c>
      <c r="M1495" s="217">
        <v>84.6</v>
      </c>
      <c r="N1495" s="227">
        <v>84.6</v>
      </c>
      <c r="O1495" s="215" t="s">
        <v>732</v>
      </c>
      <c r="P1495" s="379">
        <f>SUM(M1495:M1496)</f>
        <v>84.6</v>
      </c>
      <c r="Q1495" s="379">
        <f>SUM(N1495:N1496)</f>
        <v>84.6</v>
      </c>
      <c r="R1495" s="379">
        <f>SUM(M1497:M1498)</f>
        <v>0</v>
      </c>
      <c r="S1495" s="379">
        <f>SUM(N1497:N1498)</f>
        <v>0</v>
      </c>
      <c r="T1495" s="379">
        <f>SUM(M1499:M1500)</f>
        <v>0</v>
      </c>
      <c r="U1495" s="379">
        <f>SUM(N1499:N1500)</f>
        <v>0</v>
      </c>
      <c r="V1495" s="379">
        <f>SUM(M1501:M1502)</f>
        <v>0</v>
      </c>
      <c r="W1495" s="379">
        <f>SUM(N1501:N1502)</f>
        <v>0</v>
      </c>
      <c r="X1495" s="379">
        <f>P1495+R1495+T1495+V1495</f>
        <v>84.6</v>
      </c>
      <c r="Y1495" s="379">
        <f>Q1495+S1495+U1495+W1495</f>
        <v>84.6</v>
      </c>
      <c r="Z1495" s="334">
        <f>G1495-X1495</f>
        <v>0</v>
      </c>
      <c r="AA1495" s="334">
        <f>G1495-Y1495</f>
        <v>0</v>
      </c>
      <c r="AB1495" s="334">
        <f>X1495*100/G1495</f>
        <v>100</v>
      </c>
      <c r="AC1495" s="335" t="s">
        <v>651</v>
      </c>
    </row>
    <row r="1496" spans="1:29" ht="17.25" customHeight="1">
      <c r="A1496" s="351"/>
      <c r="B1496" s="322"/>
      <c r="C1496" s="322"/>
      <c r="D1496" s="322"/>
      <c r="E1496" s="328"/>
      <c r="F1496" s="389"/>
      <c r="G1496" s="396"/>
      <c r="H1496" s="333"/>
      <c r="I1496" s="329"/>
      <c r="J1496" s="324"/>
      <c r="K1496" s="215"/>
      <c r="L1496" s="216"/>
      <c r="M1496" s="217"/>
      <c r="N1496" s="217"/>
      <c r="O1496" s="216"/>
      <c r="P1496" s="379"/>
      <c r="Q1496" s="379"/>
      <c r="R1496" s="379"/>
      <c r="S1496" s="379"/>
      <c r="T1496" s="379"/>
      <c r="U1496" s="379"/>
      <c r="V1496" s="379"/>
      <c r="W1496" s="379"/>
      <c r="X1496" s="379"/>
      <c r="Y1496" s="379"/>
      <c r="Z1496" s="334"/>
      <c r="AA1496" s="334"/>
      <c r="AB1496" s="334"/>
      <c r="AC1496" s="335"/>
    </row>
    <row r="1497" spans="1:29" ht="17.25" customHeight="1">
      <c r="A1497" s="351"/>
      <c r="B1497" s="322"/>
      <c r="C1497" s="322"/>
      <c r="D1497" s="322"/>
      <c r="E1497" s="328"/>
      <c r="F1497" s="389"/>
      <c r="G1497" s="396"/>
      <c r="H1497" s="333"/>
      <c r="I1497" s="329"/>
      <c r="J1497" s="324" t="s">
        <v>369</v>
      </c>
      <c r="K1497" s="215"/>
      <c r="L1497" s="216"/>
      <c r="M1497" s="217"/>
      <c r="N1497" s="217"/>
      <c r="O1497" s="215"/>
      <c r="P1497" s="379"/>
      <c r="Q1497" s="379"/>
      <c r="R1497" s="379"/>
      <c r="S1497" s="379"/>
      <c r="T1497" s="379"/>
      <c r="U1497" s="379"/>
      <c r="V1497" s="379"/>
      <c r="W1497" s="379"/>
      <c r="X1497" s="379"/>
      <c r="Y1497" s="379"/>
      <c r="Z1497" s="334"/>
      <c r="AA1497" s="334"/>
      <c r="AB1497" s="334"/>
      <c r="AC1497" s="335"/>
    </row>
    <row r="1498" spans="1:29" ht="17.25" customHeight="1">
      <c r="A1498" s="351"/>
      <c r="B1498" s="322"/>
      <c r="C1498" s="322"/>
      <c r="D1498" s="322"/>
      <c r="E1498" s="328"/>
      <c r="F1498" s="389"/>
      <c r="G1498" s="396"/>
      <c r="H1498" s="333"/>
      <c r="I1498" s="329"/>
      <c r="J1498" s="324"/>
      <c r="K1498" s="215"/>
      <c r="L1498" s="216"/>
      <c r="M1498" s="217"/>
      <c r="N1498" s="217"/>
      <c r="O1498" s="215"/>
      <c r="P1498" s="379"/>
      <c r="Q1498" s="379"/>
      <c r="R1498" s="379"/>
      <c r="S1498" s="379"/>
      <c r="T1498" s="379"/>
      <c r="U1498" s="379"/>
      <c r="V1498" s="379"/>
      <c r="W1498" s="379"/>
      <c r="X1498" s="379"/>
      <c r="Y1498" s="379"/>
      <c r="Z1498" s="334"/>
      <c r="AA1498" s="334"/>
      <c r="AB1498" s="334"/>
      <c r="AC1498" s="335"/>
    </row>
    <row r="1499" spans="1:29" ht="17.25" customHeight="1">
      <c r="A1499" s="351"/>
      <c r="B1499" s="322"/>
      <c r="C1499" s="322"/>
      <c r="D1499" s="322"/>
      <c r="E1499" s="328"/>
      <c r="F1499" s="389"/>
      <c r="G1499" s="396"/>
      <c r="H1499" s="333"/>
      <c r="I1499" s="329"/>
      <c r="J1499" s="324" t="s">
        <v>289</v>
      </c>
      <c r="K1499" s="215"/>
      <c r="L1499" s="216"/>
      <c r="M1499" s="217"/>
      <c r="N1499" s="227"/>
      <c r="O1499" s="215"/>
      <c r="P1499" s="379"/>
      <c r="Q1499" s="379"/>
      <c r="R1499" s="379"/>
      <c r="S1499" s="379"/>
      <c r="T1499" s="379"/>
      <c r="U1499" s="379"/>
      <c r="V1499" s="379"/>
      <c r="W1499" s="379"/>
      <c r="X1499" s="379"/>
      <c r="Y1499" s="379"/>
      <c r="Z1499" s="334"/>
      <c r="AA1499" s="334"/>
      <c r="AB1499" s="334"/>
      <c r="AC1499" s="335"/>
    </row>
    <row r="1500" spans="1:29" ht="17.25" customHeight="1">
      <c r="A1500" s="351"/>
      <c r="B1500" s="322"/>
      <c r="C1500" s="322"/>
      <c r="D1500" s="322"/>
      <c r="E1500" s="328"/>
      <c r="F1500" s="389"/>
      <c r="G1500" s="396"/>
      <c r="H1500" s="333"/>
      <c r="I1500" s="329"/>
      <c r="J1500" s="324"/>
      <c r="K1500" s="215"/>
      <c r="L1500" s="216"/>
      <c r="M1500" s="217"/>
      <c r="N1500" s="217"/>
      <c r="O1500" s="215"/>
      <c r="P1500" s="379"/>
      <c r="Q1500" s="379"/>
      <c r="R1500" s="379"/>
      <c r="S1500" s="379"/>
      <c r="T1500" s="379"/>
      <c r="U1500" s="379"/>
      <c r="V1500" s="379"/>
      <c r="W1500" s="379"/>
      <c r="X1500" s="379"/>
      <c r="Y1500" s="379"/>
      <c r="Z1500" s="334"/>
      <c r="AA1500" s="334"/>
      <c r="AB1500" s="334"/>
      <c r="AC1500" s="335"/>
    </row>
    <row r="1501" spans="1:29" ht="17.25" customHeight="1">
      <c r="A1501" s="351"/>
      <c r="B1501" s="322"/>
      <c r="C1501" s="322"/>
      <c r="D1501" s="322"/>
      <c r="E1501" s="328"/>
      <c r="F1501" s="389"/>
      <c r="G1501" s="396"/>
      <c r="H1501" s="333"/>
      <c r="I1501" s="329"/>
      <c r="J1501" s="324" t="s">
        <v>370</v>
      </c>
      <c r="K1501" s="215"/>
      <c r="L1501" s="216"/>
      <c r="M1501" s="217"/>
      <c r="N1501" s="227"/>
      <c r="O1501" s="215"/>
      <c r="P1501" s="379"/>
      <c r="Q1501" s="379"/>
      <c r="R1501" s="379"/>
      <c r="S1501" s="379"/>
      <c r="T1501" s="379"/>
      <c r="U1501" s="379"/>
      <c r="V1501" s="379"/>
      <c r="W1501" s="379"/>
      <c r="X1501" s="379"/>
      <c r="Y1501" s="379"/>
      <c r="Z1501" s="334"/>
      <c r="AA1501" s="334"/>
      <c r="AB1501" s="334"/>
      <c r="AC1501" s="335"/>
    </row>
    <row r="1502" spans="1:29" ht="17.25" customHeight="1">
      <c r="A1502" s="352"/>
      <c r="B1502" s="323"/>
      <c r="C1502" s="323"/>
      <c r="D1502" s="323"/>
      <c r="E1502" s="328"/>
      <c r="F1502" s="389"/>
      <c r="G1502" s="396"/>
      <c r="H1502" s="333"/>
      <c r="I1502" s="329"/>
      <c r="J1502" s="324"/>
      <c r="K1502" s="215"/>
      <c r="L1502" s="215"/>
      <c r="M1502" s="227"/>
      <c r="N1502" s="227"/>
      <c r="O1502" s="215"/>
      <c r="P1502" s="379"/>
      <c r="Q1502" s="379"/>
      <c r="R1502" s="379"/>
      <c r="S1502" s="379"/>
      <c r="T1502" s="379"/>
      <c r="U1502" s="379"/>
      <c r="V1502" s="379"/>
      <c r="W1502" s="379"/>
      <c r="X1502" s="379"/>
      <c r="Y1502" s="379"/>
      <c r="Z1502" s="334"/>
      <c r="AA1502" s="334"/>
      <c r="AB1502" s="334"/>
      <c r="AC1502" s="335"/>
    </row>
    <row r="1503" spans="1:29" ht="17.25" customHeight="1">
      <c r="A1503" s="333">
        <v>33600000</v>
      </c>
      <c r="B1503" s="321" t="s">
        <v>727</v>
      </c>
      <c r="C1503" s="321" t="s">
        <v>525</v>
      </c>
      <c r="D1503" s="321" t="s">
        <v>739</v>
      </c>
      <c r="E1503" s="328" t="s">
        <v>738</v>
      </c>
      <c r="F1503" s="389" t="s">
        <v>729</v>
      </c>
      <c r="G1503" s="340">
        <v>5611.35</v>
      </c>
      <c r="H1503" s="333" t="s">
        <v>555</v>
      </c>
      <c r="I1503" s="329" t="s">
        <v>730</v>
      </c>
      <c r="J1503" s="344" t="s">
        <v>281</v>
      </c>
      <c r="K1503" s="215" t="s">
        <v>771</v>
      </c>
      <c r="L1503" s="216" t="s">
        <v>729</v>
      </c>
      <c r="M1503" s="217">
        <v>5611.35</v>
      </c>
      <c r="N1503" s="227">
        <v>5611.35</v>
      </c>
      <c r="O1503" s="215" t="s">
        <v>730</v>
      </c>
      <c r="P1503" s="379">
        <f>SUM(M1503:M1508)</f>
        <v>5611.35</v>
      </c>
      <c r="Q1503" s="379">
        <f>SUM(N1503:N1508)</f>
        <v>5611.35</v>
      </c>
      <c r="R1503" s="379">
        <f>SUM(M1509:M1510)</f>
        <v>0</v>
      </c>
      <c r="S1503" s="379">
        <f>SUM(N1509:N1510)</f>
        <v>0</v>
      </c>
      <c r="T1503" s="379">
        <f>SUM(M1511:M1512)</f>
        <v>0</v>
      </c>
      <c r="U1503" s="379">
        <f>SUM(N1511:N1512)</f>
        <v>0</v>
      </c>
      <c r="V1503" s="379">
        <f>SUM(M1513:M1514)</f>
        <v>0</v>
      </c>
      <c r="W1503" s="379">
        <f>SUM(N1513:N1514)</f>
        <v>0</v>
      </c>
      <c r="X1503" s="379">
        <f>P1503+R1503+T1503+V1503</f>
        <v>5611.35</v>
      </c>
      <c r="Y1503" s="379">
        <f>Q1503+S1503+U1503+W1503</f>
        <v>5611.35</v>
      </c>
      <c r="Z1503" s="334">
        <f>G1503-X1503</f>
        <v>0</v>
      </c>
      <c r="AA1503" s="334">
        <f>G1503-Y1503</f>
        <v>0</v>
      </c>
      <c r="AB1503" s="334">
        <f>X1503*100/G1503</f>
        <v>100</v>
      </c>
      <c r="AC1503" s="335" t="s">
        <v>651</v>
      </c>
    </row>
    <row r="1504" spans="1:29" ht="17.25" customHeight="1">
      <c r="A1504" s="333"/>
      <c r="B1504" s="322"/>
      <c r="C1504" s="322"/>
      <c r="D1504" s="322"/>
      <c r="E1504" s="328"/>
      <c r="F1504" s="389"/>
      <c r="G1504" s="340"/>
      <c r="H1504" s="333"/>
      <c r="I1504" s="329"/>
      <c r="J1504" s="345"/>
      <c r="K1504" s="215" t="s">
        <v>740</v>
      </c>
      <c r="L1504" s="216"/>
      <c r="M1504" s="217"/>
      <c r="N1504" s="227"/>
      <c r="O1504" s="215"/>
      <c r="P1504" s="379"/>
      <c r="Q1504" s="379"/>
      <c r="R1504" s="379"/>
      <c r="S1504" s="379"/>
      <c r="T1504" s="379"/>
      <c r="U1504" s="379"/>
      <c r="V1504" s="379"/>
      <c r="W1504" s="379"/>
      <c r="X1504" s="379"/>
      <c r="Y1504" s="379"/>
      <c r="Z1504" s="334"/>
      <c r="AA1504" s="334"/>
      <c r="AB1504" s="334"/>
      <c r="AC1504" s="335"/>
    </row>
    <row r="1505" spans="1:29" ht="17.25" customHeight="1">
      <c r="A1505" s="333"/>
      <c r="B1505" s="322"/>
      <c r="C1505" s="322"/>
      <c r="D1505" s="322"/>
      <c r="E1505" s="328"/>
      <c r="F1505" s="389"/>
      <c r="G1505" s="340"/>
      <c r="H1505" s="333"/>
      <c r="I1505" s="329"/>
      <c r="J1505" s="344" t="s">
        <v>369</v>
      </c>
      <c r="K1505" s="215"/>
      <c r="L1505" s="216"/>
      <c r="M1505" s="217"/>
      <c r="N1505" s="217"/>
      <c r="O1505" s="215"/>
      <c r="P1505" s="379"/>
      <c r="Q1505" s="379"/>
      <c r="R1505" s="379"/>
      <c r="S1505" s="379"/>
      <c r="T1505" s="379"/>
      <c r="U1505" s="379"/>
      <c r="V1505" s="379"/>
      <c r="W1505" s="379"/>
      <c r="X1505" s="379"/>
      <c r="Y1505" s="379"/>
      <c r="Z1505" s="334"/>
      <c r="AA1505" s="334"/>
      <c r="AB1505" s="334"/>
      <c r="AC1505" s="335"/>
    </row>
    <row r="1506" spans="1:29" ht="17.25" customHeight="1">
      <c r="A1506" s="333"/>
      <c r="B1506" s="322"/>
      <c r="C1506" s="322"/>
      <c r="D1506" s="322"/>
      <c r="E1506" s="328"/>
      <c r="F1506" s="389"/>
      <c r="G1506" s="340"/>
      <c r="H1506" s="333"/>
      <c r="I1506" s="329"/>
      <c r="J1506" s="346"/>
      <c r="K1506" s="215"/>
      <c r="L1506" s="216"/>
      <c r="M1506" s="217"/>
      <c r="N1506" s="217"/>
      <c r="O1506" s="215"/>
      <c r="P1506" s="379"/>
      <c r="Q1506" s="379"/>
      <c r="R1506" s="379"/>
      <c r="S1506" s="379"/>
      <c r="T1506" s="379"/>
      <c r="U1506" s="379"/>
      <c r="V1506" s="379"/>
      <c r="W1506" s="379"/>
      <c r="X1506" s="379"/>
      <c r="Y1506" s="379"/>
      <c r="Z1506" s="334"/>
      <c r="AA1506" s="334"/>
      <c r="AB1506" s="334"/>
      <c r="AC1506" s="335"/>
    </row>
    <row r="1507" spans="1:29" ht="17.25" customHeight="1">
      <c r="A1507" s="333"/>
      <c r="B1507" s="322"/>
      <c r="C1507" s="322"/>
      <c r="D1507" s="322"/>
      <c r="E1507" s="328"/>
      <c r="F1507" s="389"/>
      <c r="G1507" s="340"/>
      <c r="H1507" s="333"/>
      <c r="I1507" s="329"/>
      <c r="J1507" s="324" t="s">
        <v>289</v>
      </c>
      <c r="K1507" s="215"/>
      <c r="L1507" s="216"/>
      <c r="M1507" s="217"/>
      <c r="N1507" s="227"/>
      <c r="O1507" s="215"/>
      <c r="P1507" s="379"/>
      <c r="Q1507" s="379"/>
      <c r="R1507" s="379"/>
      <c r="S1507" s="379"/>
      <c r="T1507" s="379"/>
      <c r="U1507" s="379"/>
      <c r="V1507" s="379"/>
      <c r="W1507" s="379"/>
      <c r="X1507" s="379"/>
      <c r="Y1507" s="379"/>
      <c r="Z1507" s="334"/>
      <c r="AA1507" s="334"/>
      <c r="AB1507" s="334"/>
      <c r="AC1507" s="335"/>
    </row>
    <row r="1508" spans="1:29" ht="17.25" customHeight="1">
      <c r="A1508" s="333"/>
      <c r="B1508" s="322"/>
      <c r="C1508" s="322"/>
      <c r="D1508" s="322"/>
      <c r="E1508" s="328"/>
      <c r="F1508" s="389"/>
      <c r="G1508" s="340"/>
      <c r="H1508" s="333"/>
      <c r="I1508" s="329"/>
      <c r="J1508" s="324"/>
      <c r="K1508" s="215"/>
      <c r="L1508" s="216"/>
      <c r="M1508" s="217"/>
      <c r="N1508" s="217"/>
      <c r="O1508" s="215"/>
      <c r="P1508" s="379"/>
      <c r="Q1508" s="379"/>
      <c r="R1508" s="379"/>
      <c r="S1508" s="379"/>
      <c r="T1508" s="379"/>
      <c r="U1508" s="379"/>
      <c r="V1508" s="379"/>
      <c r="W1508" s="379"/>
      <c r="X1508" s="379"/>
      <c r="Y1508" s="379"/>
      <c r="Z1508" s="334"/>
      <c r="AA1508" s="334"/>
      <c r="AB1508" s="334"/>
      <c r="AC1508" s="335"/>
    </row>
    <row r="1509" spans="1:29" ht="17.25" customHeight="1">
      <c r="A1509" s="333"/>
      <c r="B1509" s="322"/>
      <c r="C1509" s="322"/>
      <c r="D1509" s="322"/>
      <c r="E1509" s="328"/>
      <c r="F1509" s="389"/>
      <c r="G1509" s="340"/>
      <c r="H1509" s="333"/>
      <c r="I1509" s="329"/>
      <c r="J1509" s="324" t="s">
        <v>370</v>
      </c>
      <c r="K1509" s="215"/>
      <c r="L1509" s="216"/>
      <c r="M1509" s="217"/>
      <c r="N1509" s="227"/>
      <c r="O1509" s="215"/>
      <c r="P1509" s="379"/>
      <c r="Q1509" s="379"/>
      <c r="R1509" s="379"/>
      <c r="S1509" s="379"/>
      <c r="T1509" s="379"/>
      <c r="U1509" s="379"/>
      <c r="V1509" s="379"/>
      <c r="W1509" s="379"/>
      <c r="X1509" s="379"/>
      <c r="Y1509" s="379"/>
      <c r="Z1509" s="334"/>
      <c r="AA1509" s="334"/>
      <c r="AB1509" s="334"/>
      <c r="AC1509" s="335"/>
    </row>
    <row r="1510" spans="1:29" ht="17.25" customHeight="1">
      <c r="A1510" s="333"/>
      <c r="B1510" s="322"/>
      <c r="C1510" s="322"/>
      <c r="D1510" s="322"/>
      <c r="E1510" s="328"/>
      <c r="F1510" s="389"/>
      <c r="G1510" s="340"/>
      <c r="H1510" s="333"/>
      <c r="I1510" s="329"/>
      <c r="J1510" s="324"/>
      <c r="K1510" s="215"/>
      <c r="L1510" s="215"/>
      <c r="M1510" s="227"/>
      <c r="N1510" s="227"/>
      <c r="O1510" s="215"/>
      <c r="P1510" s="379"/>
      <c r="Q1510" s="379"/>
      <c r="R1510" s="379"/>
      <c r="S1510" s="379"/>
      <c r="T1510" s="379"/>
      <c r="U1510" s="379"/>
      <c r="V1510" s="379"/>
      <c r="W1510" s="379"/>
      <c r="X1510" s="379"/>
      <c r="Y1510" s="379"/>
      <c r="Z1510" s="334"/>
      <c r="AA1510" s="334"/>
      <c r="AB1510" s="334"/>
      <c r="AC1510" s="335"/>
    </row>
    <row r="1511" spans="1:29" ht="17.25" customHeight="1">
      <c r="A1511" s="333"/>
      <c r="B1511" s="322"/>
      <c r="C1511" s="322"/>
      <c r="D1511" s="322"/>
      <c r="E1511" s="328"/>
      <c r="F1511" s="389"/>
      <c r="G1511" s="340"/>
      <c r="H1511" s="333"/>
      <c r="I1511" s="329"/>
      <c r="J1511" s="324" t="s">
        <v>289</v>
      </c>
      <c r="K1511" s="215"/>
      <c r="L1511" s="216"/>
      <c r="M1511" s="217"/>
      <c r="N1511" s="227"/>
      <c r="O1511" s="215"/>
      <c r="P1511" s="379"/>
      <c r="Q1511" s="379"/>
      <c r="R1511" s="379"/>
      <c r="S1511" s="379"/>
      <c r="T1511" s="379"/>
      <c r="U1511" s="379"/>
      <c r="V1511" s="379"/>
      <c r="W1511" s="379"/>
      <c r="X1511" s="379"/>
      <c r="Y1511" s="379"/>
      <c r="Z1511" s="334"/>
      <c r="AA1511" s="334"/>
      <c r="AB1511" s="334"/>
      <c r="AC1511" s="335"/>
    </row>
    <row r="1512" spans="1:29" ht="17.25" customHeight="1">
      <c r="A1512" s="333"/>
      <c r="B1512" s="322"/>
      <c r="C1512" s="322"/>
      <c r="D1512" s="322"/>
      <c r="E1512" s="328"/>
      <c r="F1512" s="389"/>
      <c r="G1512" s="340"/>
      <c r="H1512" s="333"/>
      <c r="I1512" s="329"/>
      <c r="J1512" s="324"/>
      <c r="K1512" s="215"/>
      <c r="L1512" s="216"/>
      <c r="M1512" s="217"/>
      <c r="N1512" s="217"/>
      <c r="O1512" s="215"/>
      <c r="P1512" s="379"/>
      <c r="Q1512" s="379"/>
      <c r="R1512" s="379"/>
      <c r="S1512" s="379"/>
      <c r="T1512" s="379"/>
      <c r="U1512" s="379"/>
      <c r="V1512" s="379"/>
      <c r="W1512" s="379"/>
      <c r="X1512" s="379"/>
      <c r="Y1512" s="379"/>
      <c r="Z1512" s="334"/>
      <c r="AA1512" s="334"/>
      <c r="AB1512" s="334"/>
      <c r="AC1512" s="335"/>
    </row>
    <row r="1513" spans="1:29" ht="17.25" customHeight="1">
      <c r="A1513" s="333"/>
      <c r="B1513" s="322"/>
      <c r="C1513" s="322"/>
      <c r="D1513" s="322"/>
      <c r="E1513" s="328"/>
      <c r="F1513" s="389"/>
      <c r="G1513" s="340"/>
      <c r="H1513" s="333"/>
      <c r="I1513" s="329"/>
      <c r="J1513" s="324" t="s">
        <v>370</v>
      </c>
      <c r="K1513" s="215"/>
      <c r="L1513" s="216"/>
      <c r="M1513" s="217"/>
      <c r="N1513" s="227"/>
      <c r="O1513" s="215"/>
      <c r="P1513" s="379"/>
      <c r="Q1513" s="379"/>
      <c r="R1513" s="379"/>
      <c r="S1513" s="379"/>
      <c r="T1513" s="379"/>
      <c r="U1513" s="379"/>
      <c r="V1513" s="379"/>
      <c r="W1513" s="379"/>
      <c r="X1513" s="379"/>
      <c r="Y1513" s="379"/>
      <c r="Z1513" s="334"/>
      <c r="AA1513" s="334"/>
      <c r="AB1513" s="334"/>
      <c r="AC1513" s="335"/>
    </row>
    <row r="1514" spans="1:29" ht="17.25" customHeight="1">
      <c r="A1514" s="333"/>
      <c r="B1514" s="323"/>
      <c r="C1514" s="323"/>
      <c r="D1514" s="323"/>
      <c r="E1514" s="328"/>
      <c r="F1514" s="389"/>
      <c r="G1514" s="340"/>
      <c r="H1514" s="333"/>
      <c r="I1514" s="329"/>
      <c r="J1514" s="324"/>
      <c r="K1514" s="215"/>
      <c r="L1514" s="215"/>
      <c r="M1514" s="227"/>
      <c r="N1514" s="227"/>
      <c r="O1514" s="215"/>
      <c r="P1514" s="379"/>
      <c r="Q1514" s="379"/>
      <c r="R1514" s="379"/>
      <c r="S1514" s="379"/>
      <c r="T1514" s="379"/>
      <c r="U1514" s="379"/>
      <c r="V1514" s="379"/>
      <c r="W1514" s="379"/>
      <c r="X1514" s="379"/>
      <c r="Y1514" s="379"/>
      <c r="Z1514" s="334"/>
      <c r="AA1514" s="334"/>
      <c r="AB1514" s="334"/>
      <c r="AC1514" s="335"/>
    </row>
    <row r="1515" spans="1:29" ht="17.25" customHeight="1">
      <c r="A1515" s="333">
        <v>33600000</v>
      </c>
      <c r="B1515" s="321" t="s">
        <v>727</v>
      </c>
      <c r="C1515" s="321" t="s">
        <v>525</v>
      </c>
      <c r="D1515" s="321" t="s">
        <v>742</v>
      </c>
      <c r="E1515" s="328" t="s">
        <v>741</v>
      </c>
      <c r="F1515" s="389" t="s">
        <v>729</v>
      </c>
      <c r="G1515" s="340">
        <v>1530.64</v>
      </c>
      <c r="H1515" s="333" t="s">
        <v>492</v>
      </c>
      <c r="I1515" s="329" t="s">
        <v>730</v>
      </c>
      <c r="J1515" s="324" t="s">
        <v>281</v>
      </c>
      <c r="K1515" s="215" t="s">
        <v>770</v>
      </c>
      <c r="L1515" s="216" t="s">
        <v>729</v>
      </c>
      <c r="M1515" s="217">
        <v>1530.64</v>
      </c>
      <c r="N1515" s="227">
        <v>1530.64</v>
      </c>
      <c r="O1515" s="215" t="s">
        <v>730</v>
      </c>
      <c r="P1515" s="379">
        <f>SUM(M1515:M1516)</f>
        <v>1530.64</v>
      </c>
      <c r="Q1515" s="379">
        <f>SUM(N1515:N1516)</f>
        <v>1530.64</v>
      </c>
      <c r="R1515" s="379">
        <f>SUM(M1517:M1518)</f>
        <v>0</v>
      </c>
      <c r="S1515" s="379">
        <f>SUM(N1517:N1518)</f>
        <v>0</v>
      </c>
      <c r="T1515" s="379">
        <f>SUM(M1519:M1520)</f>
        <v>0</v>
      </c>
      <c r="U1515" s="379">
        <f>SUM(N1519:N1520)</f>
        <v>0</v>
      </c>
      <c r="V1515" s="379">
        <f>SUM(M1521:M1522)</f>
        <v>0</v>
      </c>
      <c r="W1515" s="379">
        <f>SUM(N1521:N1522)</f>
        <v>0</v>
      </c>
      <c r="X1515" s="379">
        <f>P1515+R1515+T1515+V1515</f>
        <v>1530.64</v>
      </c>
      <c r="Y1515" s="379">
        <f>Q1515+S1515+U1515+W1515</f>
        <v>1530.64</v>
      </c>
      <c r="Z1515" s="334">
        <f>G1515-X1515</f>
        <v>0</v>
      </c>
      <c r="AA1515" s="334">
        <f>G1515-Y1515</f>
        <v>0</v>
      </c>
      <c r="AB1515" s="334">
        <f>X1515*100/G1515</f>
        <v>100</v>
      </c>
      <c r="AC1515" s="335" t="s">
        <v>651</v>
      </c>
    </row>
    <row r="1516" spans="1:29" ht="17.25" customHeight="1">
      <c r="A1516" s="333"/>
      <c r="B1516" s="322"/>
      <c r="C1516" s="322"/>
      <c r="D1516" s="322"/>
      <c r="E1516" s="328"/>
      <c r="F1516" s="389"/>
      <c r="G1516" s="340"/>
      <c r="H1516" s="333"/>
      <c r="I1516" s="329"/>
      <c r="J1516" s="324"/>
      <c r="K1516" s="215"/>
      <c r="L1516" s="216"/>
      <c r="M1516" s="217"/>
      <c r="N1516" s="217"/>
      <c r="O1516" s="216"/>
      <c r="P1516" s="379"/>
      <c r="Q1516" s="379"/>
      <c r="R1516" s="379"/>
      <c r="S1516" s="379"/>
      <c r="T1516" s="379"/>
      <c r="U1516" s="379"/>
      <c r="V1516" s="379"/>
      <c r="W1516" s="379"/>
      <c r="X1516" s="379"/>
      <c r="Y1516" s="379"/>
      <c r="Z1516" s="334"/>
      <c r="AA1516" s="334"/>
      <c r="AB1516" s="334"/>
      <c r="AC1516" s="335"/>
    </row>
    <row r="1517" spans="1:29" ht="17.25" customHeight="1">
      <c r="A1517" s="333"/>
      <c r="B1517" s="322"/>
      <c r="C1517" s="322"/>
      <c r="D1517" s="322"/>
      <c r="E1517" s="328"/>
      <c r="F1517" s="389"/>
      <c r="G1517" s="340"/>
      <c r="H1517" s="333"/>
      <c r="I1517" s="329"/>
      <c r="J1517" s="324" t="s">
        <v>369</v>
      </c>
      <c r="K1517" s="215"/>
      <c r="L1517" s="216"/>
      <c r="M1517" s="217"/>
      <c r="N1517" s="217"/>
      <c r="O1517" s="215"/>
      <c r="P1517" s="379"/>
      <c r="Q1517" s="379"/>
      <c r="R1517" s="379"/>
      <c r="S1517" s="379"/>
      <c r="T1517" s="379"/>
      <c r="U1517" s="379"/>
      <c r="V1517" s="379"/>
      <c r="W1517" s="379"/>
      <c r="X1517" s="379"/>
      <c r="Y1517" s="379"/>
      <c r="Z1517" s="334"/>
      <c r="AA1517" s="334"/>
      <c r="AB1517" s="334"/>
      <c r="AC1517" s="335"/>
    </row>
    <row r="1518" spans="1:29" ht="17.25" customHeight="1">
      <c r="A1518" s="333"/>
      <c r="B1518" s="322"/>
      <c r="C1518" s="322"/>
      <c r="D1518" s="322"/>
      <c r="E1518" s="328"/>
      <c r="F1518" s="389"/>
      <c r="G1518" s="340"/>
      <c r="H1518" s="333"/>
      <c r="I1518" s="329"/>
      <c r="J1518" s="324"/>
      <c r="K1518" s="215"/>
      <c r="L1518" s="216"/>
      <c r="M1518" s="217"/>
      <c r="N1518" s="217"/>
      <c r="O1518" s="215"/>
      <c r="P1518" s="379"/>
      <c r="Q1518" s="379"/>
      <c r="R1518" s="379"/>
      <c r="S1518" s="379"/>
      <c r="T1518" s="379"/>
      <c r="U1518" s="379"/>
      <c r="V1518" s="379"/>
      <c r="W1518" s="379"/>
      <c r="X1518" s="379"/>
      <c r="Y1518" s="379"/>
      <c r="Z1518" s="334"/>
      <c r="AA1518" s="334"/>
      <c r="AB1518" s="334"/>
      <c r="AC1518" s="335"/>
    </row>
    <row r="1519" spans="1:29" ht="17.25" customHeight="1">
      <c r="A1519" s="333"/>
      <c r="B1519" s="322"/>
      <c r="C1519" s="322"/>
      <c r="D1519" s="322"/>
      <c r="E1519" s="328"/>
      <c r="F1519" s="389"/>
      <c r="G1519" s="340"/>
      <c r="H1519" s="333"/>
      <c r="I1519" s="329"/>
      <c r="J1519" s="324" t="s">
        <v>289</v>
      </c>
      <c r="K1519" s="215"/>
      <c r="L1519" s="216"/>
      <c r="M1519" s="217"/>
      <c r="N1519" s="227"/>
      <c r="O1519" s="215"/>
      <c r="P1519" s="379"/>
      <c r="Q1519" s="379"/>
      <c r="R1519" s="379"/>
      <c r="S1519" s="379"/>
      <c r="T1519" s="379"/>
      <c r="U1519" s="379"/>
      <c r="V1519" s="379"/>
      <c r="W1519" s="379"/>
      <c r="X1519" s="379"/>
      <c r="Y1519" s="379"/>
      <c r="Z1519" s="334"/>
      <c r="AA1519" s="334"/>
      <c r="AB1519" s="334"/>
      <c r="AC1519" s="335"/>
    </row>
    <row r="1520" spans="1:29" ht="17.25" customHeight="1">
      <c r="A1520" s="333"/>
      <c r="B1520" s="322"/>
      <c r="C1520" s="322"/>
      <c r="D1520" s="322"/>
      <c r="E1520" s="328"/>
      <c r="F1520" s="389"/>
      <c r="G1520" s="340"/>
      <c r="H1520" s="333"/>
      <c r="I1520" s="329"/>
      <c r="J1520" s="324"/>
      <c r="K1520" s="215"/>
      <c r="L1520" s="216"/>
      <c r="M1520" s="217"/>
      <c r="N1520" s="217"/>
      <c r="O1520" s="215"/>
      <c r="P1520" s="379"/>
      <c r="Q1520" s="379"/>
      <c r="R1520" s="379"/>
      <c r="S1520" s="379"/>
      <c r="T1520" s="379"/>
      <c r="U1520" s="379"/>
      <c r="V1520" s="379"/>
      <c r="W1520" s="379"/>
      <c r="X1520" s="379"/>
      <c r="Y1520" s="379"/>
      <c r="Z1520" s="334"/>
      <c r="AA1520" s="334"/>
      <c r="AB1520" s="334"/>
      <c r="AC1520" s="335"/>
    </row>
    <row r="1521" spans="1:29" ht="17.25" customHeight="1">
      <c r="A1521" s="333"/>
      <c r="B1521" s="322"/>
      <c r="C1521" s="322"/>
      <c r="D1521" s="322"/>
      <c r="E1521" s="328"/>
      <c r="F1521" s="389"/>
      <c r="G1521" s="340"/>
      <c r="H1521" s="333"/>
      <c r="I1521" s="329"/>
      <c r="J1521" s="324" t="s">
        <v>370</v>
      </c>
      <c r="K1521" s="215"/>
      <c r="L1521" s="216"/>
      <c r="M1521" s="217"/>
      <c r="N1521" s="227"/>
      <c r="O1521" s="215"/>
      <c r="P1521" s="379"/>
      <c r="Q1521" s="379"/>
      <c r="R1521" s="379"/>
      <c r="S1521" s="379"/>
      <c r="T1521" s="379"/>
      <c r="U1521" s="379"/>
      <c r="V1521" s="379"/>
      <c r="W1521" s="379"/>
      <c r="X1521" s="379"/>
      <c r="Y1521" s="379"/>
      <c r="Z1521" s="334"/>
      <c r="AA1521" s="334"/>
      <c r="AB1521" s="334"/>
      <c r="AC1521" s="335"/>
    </row>
    <row r="1522" spans="1:29" ht="17.25" customHeight="1">
      <c r="A1522" s="333"/>
      <c r="B1522" s="323"/>
      <c r="C1522" s="323"/>
      <c r="D1522" s="323"/>
      <c r="E1522" s="328"/>
      <c r="F1522" s="389"/>
      <c r="G1522" s="340"/>
      <c r="H1522" s="333"/>
      <c r="I1522" s="329"/>
      <c r="J1522" s="324"/>
      <c r="K1522" s="215"/>
      <c r="L1522" s="215"/>
      <c r="M1522" s="227"/>
      <c r="N1522" s="227"/>
      <c r="O1522" s="215"/>
      <c r="P1522" s="379"/>
      <c r="Q1522" s="379"/>
      <c r="R1522" s="379"/>
      <c r="S1522" s="379"/>
      <c r="T1522" s="379"/>
      <c r="U1522" s="379"/>
      <c r="V1522" s="379"/>
      <c r="W1522" s="379"/>
      <c r="X1522" s="379"/>
      <c r="Y1522" s="379"/>
      <c r="Z1522" s="334"/>
      <c r="AA1522" s="334"/>
      <c r="AB1522" s="334"/>
      <c r="AC1522" s="335"/>
    </row>
    <row r="1523" spans="1:29" ht="17.25" customHeight="1">
      <c r="A1523" s="333">
        <v>71900000</v>
      </c>
      <c r="B1523" s="333" t="s">
        <v>524</v>
      </c>
      <c r="C1523" s="321" t="s">
        <v>525</v>
      </c>
      <c r="D1523" s="389" t="s">
        <v>746</v>
      </c>
      <c r="E1523" s="328" t="s">
        <v>743</v>
      </c>
      <c r="F1523" s="389" t="s">
        <v>725</v>
      </c>
      <c r="G1523" s="340">
        <v>35</v>
      </c>
      <c r="H1523" s="333" t="s">
        <v>744</v>
      </c>
      <c r="I1523" s="329" t="s">
        <v>745</v>
      </c>
      <c r="J1523" s="324" t="s">
        <v>281</v>
      </c>
      <c r="K1523" s="215" t="s">
        <v>716</v>
      </c>
      <c r="L1523" s="216" t="s">
        <v>745</v>
      </c>
      <c r="M1523" s="217">
        <v>35</v>
      </c>
      <c r="N1523" s="227">
        <v>35</v>
      </c>
      <c r="O1523" s="215" t="s">
        <v>745</v>
      </c>
      <c r="P1523" s="379">
        <f>SUM(M1523:M1524)</f>
        <v>35</v>
      </c>
      <c r="Q1523" s="379">
        <f>SUM(N1523:N1524)</f>
        <v>35</v>
      </c>
      <c r="R1523" s="379">
        <f>SUM(M1525:M1526)</f>
        <v>0</v>
      </c>
      <c r="S1523" s="379">
        <f>SUM(N1525:N1526)</f>
        <v>0</v>
      </c>
      <c r="T1523" s="379">
        <f>SUM(M1527:M1528)</f>
        <v>0</v>
      </c>
      <c r="U1523" s="379">
        <f>SUM(N1527:N1528)</f>
        <v>0</v>
      </c>
      <c r="V1523" s="379">
        <f>SUM(M1529:M1530)</f>
        <v>0</v>
      </c>
      <c r="W1523" s="379">
        <f>SUM(N1529:N1530)</f>
        <v>0</v>
      </c>
      <c r="X1523" s="379">
        <f>P1523+R1523+T1523+V1523</f>
        <v>35</v>
      </c>
      <c r="Y1523" s="379">
        <f>Q1523+S1523+U1523+W1523</f>
        <v>35</v>
      </c>
      <c r="Z1523" s="334">
        <f>G1523-X1523</f>
        <v>0</v>
      </c>
      <c r="AA1523" s="334">
        <f>G1523-Y1523</f>
        <v>0</v>
      </c>
      <c r="AB1523" s="334">
        <f>X1523*100/G1523</f>
        <v>100</v>
      </c>
      <c r="AC1523" s="335" t="s">
        <v>651</v>
      </c>
    </row>
    <row r="1524" spans="1:29" ht="17.25" customHeight="1">
      <c r="A1524" s="333"/>
      <c r="B1524" s="333"/>
      <c r="C1524" s="322"/>
      <c r="D1524" s="389"/>
      <c r="E1524" s="328"/>
      <c r="F1524" s="389"/>
      <c r="G1524" s="340"/>
      <c r="H1524" s="333"/>
      <c r="I1524" s="329"/>
      <c r="J1524" s="324"/>
      <c r="K1524" s="215"/>
      <c r="L1524" s="216"/>
      <c r="M1524" s="217"/>
      <c r="N1524" s="217"/>
      <c r="O1524" s="215"/>
      <c r="P1524" s="379"/>
      <c r="Q1524" s="379"/>
      <c r="R1524" s="379"/>
      <c r="S1524" s="379"/>
      <c r="T1524" s="379"/>
      <c r="U1524" s="379"/>
      <c r="V1524" s="379"/>
      <c r="W1524" s="379"/>
      <c r="X1524" s="379"/>
      <c r="Y1524" s="379"/>
      <c r="Z1524" s="334"/>
      <c r="AA1524" s="334"/>
      <c r="AB1524" s="334"/>
      <c r="AC1524" s="335"/>
    </row>
    <row r="1525" spans="1:29" ht="17.25" customHeight="1">
      <c r="A1525" s="333"/>
      <c r="B1525" s="333"/>
      <c r="C1525" s="322"/>
      <c r="D1525" s="389"/>
      <c r="E1525" s="328"/>
      <c r="F1525" s="389"/>
      <c r="G1525" s="340"/>
      <c r="H1525" s="333"/>
      <c r="I1525" s="329"/>
      <c r="J1525" s="324" t="s">
        <v>369</v>
      </c>
      <c r="K1525" s="215"/>
      <c r="L1525" s="216"/>
      <c r="M1525" s="217"/>
      <c r="N1525" s="217"/>
      <c r="O1525" s="215"/>
      <c r="P1525" s="379"/>
      <c r="Q1525" s="379"/>
      <c r="R1525" s="379"/>
      <c r="S1525" s="379"/>
      <c r="T1525" s="379"/>
      <c r="U1525" s="379"/>
      <c r="V1525" s="379"/>
      <c r="W1525" s="379"/>
      <c r="X1525" s="379"/>
      <c r="Y1525" s="379"/>
      <c r="Z1525" s="334"/>
      <c r="AA1525" s="334"/>
      <c r="AB1525" s="334"/>
      <c r="AC1525" s="335"/>
    </row>
    <row r="1526" spans="1:29" ht="17.25" customHeight="1">
      <c r="A1526" s="333"/>
      <c r="B1526" s="333"/>
      <c r="C1526" s="322"/>
      <c r="D1526" s="389"/>
      <c r="E1526" s="328"/>
      <c r="F1526" s="389"/>
      <c r="G1526" s="340"/>
      <c r="H1526" s="333"/>
      <c r="I1526" s="329"/>
      <c r="J1526" s="324"/>
      <c r="K1526" s="215"/>
      <c r="L1526" s="216"/>
      <c r="M1526" s="217"/>
      <c r="N1526" s="217"/>
      <c r="O1526" s="215"/>
      <c r="P1526" s="379"/>
      <c r="Q1526" s="379"/>
      <c r="R1526" s="379"/>
      <c r="S1526" s="379"/>
      <c r="T1526" s="379"/>
      <c r="U1526" s="379"/>
      <c r="V1526" s="379"/>
      <c r="W1526" s="379"/>
      <c r="X1526" s="379"/>
      <c r="Y1526" s="379"/>
      <c r="Z1526" s="334"/>
      <c r="AA1526" s="334"/>
      <c r="AB1526" s="334"/>
      <c r="AC1526" s="335"/>
    </row>
    <row r="1527" spans="1:29" ht="17.25" customHeight="1">
      <c r="A1527" s="333"/>
      <c r="B1527" s="333"/>
      <c r="C1527" s="322"/>
      <c r="D1527" s="389"/>
      <c r="E1527" s="328"/>
      <c r="F1527" s="389"/>
      <c r="G1527" s="340"/>
      <c r="H1527" s="333"/>
      <c r="I1527" s="329"/>
      <c r="J1527" s="324" t="s">
        <v>289</v>
      </c>
      <c r="K1527" s="215"/>
      <c r="L1527" s="216"/>
      <c r="M1527" s="217"/>
      <c r="N1527" s="227"/>
      <c r="O1527" s="215"/>
      <c r="P1527" s="379"/>
      <c r="Q1527" s="379"/>
      <c r="R1527" s="379"/>
      <c r="S1527" s="379"/>
      <c r="T1527" s="379"/>
      <c r="U1527" s="379"/>
      <c r="V1527" s="379"/>
      <c r="W1527" s="379"/>
      <c r="X1527" s="379"/>
      <c r="Y1527" s="379"/>
      <c r="Z1527" s="334"/>
      <c r="AA1527" s="334"/>
      <c r="AB1527" s="334"/>
      <c r="AC1527" s="335"/>
    </row>
    <row r="1528" spans="1:29" ht="17.25" customHeight="1">
      <c r="A1528" s="333"/>
      <c r="B1528" s="333"/>
      <c r="C1528" s="322"/>
      <c r="D1528" s="389"/>
      <c r="E1528" s="328"/>
      <c r="F1528" s="389"/>
      <c r="G1528" s="340"/>
      <c r="H1528" s="333"/>
      <c r="I1528" s="329"/>
      <c r="J1528" s="324"/>
      <c r="K1528" s="215"/>
      <c r="L1528" s="216"/>
      <c r="M1528" s="217"/>
      <c r="N1528" s="217"/>
      <c r="O1528" s="216"/>
      <c r="P1528" s="379"/>
      <c r="Q1528" s="379"/>
      <c r="R1528" s="379"/>
      <c r="S1528" s="379"/>
      <c r="T1528" s="379"/>
      <c r="U1528" s="379"/>
      <c r="V1528" s="379"/>
      <c r="W1528" s="379"/>
      <c r="X1528" s="379"/>
      <c r="Y1528" s="379"/>
      <c r="Z1528" s="334"/>
      <c r="AA1528" s="334"/>
      <c r="AB1528" s="334"/>
      <c r="AC1528" s="335"/>
    </row>
    <row r="1529" spans="1:29" ht="17.25" customHeight="1">
      <c r="A1529" s="333"/>
      <c r="B1529" s="333"/>
      <c r="C1529" s="322"/>
      <c r="D1529" s="389"/>
      <c r="E1529" s="328"/>
      <c r="F1529" s="389"/>
      <c r="G1529" s="340"/>
      <c r="H1529" s="333"/>
      <c r="I1529" s="329"/>
      <c r="J1529" s="324" t="s">
        <v>370</v>
      </c>
      <c r="K1529" s="215"/>
      <c r="L1529" s="216"/>
      <c r="M1529" s="217"/>
      <c r="N1529" s="217"/>
      <c r="O1529" s="215"/>
      <c r="P1529" s="379"/>
      <c r="Q1529" s="379"/>
      <c r="R1529" s="379"/>
      <c r="S1529" s="379"/>
      <c r="T1529" s="379"/>
      <c r="U1529" s="379"/>
      <c r="V1529" s="379"/>
      <c r="W1529" s="379"/>
      <c r="X1529" s="379"/>
      <c r="Y1529" s="379"/>
      <c r="Z1529" s="334"/>
      <c r="AA1529" s="334"/>
      <c r="AB1529" s="334"/>
      <c r="AC1529" s="335"/>
    </row>
    <row r="1530" spans="1:29" ht="17.25" customHeight="1">
      <c r="A1530" s="333"/>
      <c r="B1530" s="333"/>
      <c r="C1530" s="323"/>
      <c r="D1530" s="389"/>
      <c r="E1530" s="328"/>
      <c r="F1530" s="389"/>
      <c r="G1530" s="340"/>
      <c r="H1530" s="333"/>
      <c r="I1530" s="329"/>
      <c r="J1530" s="324"/>
      <c r="K1530" s="215"/>
      <c r="L1530" s="215"/>
      <c r="M1530" s="227"/>
      <c r="N1530" s="217"/>
      <c r="O1530" s="215"/>
      <c r="P1530" s="379"/>
      <c r="Q1530" s="379"/>
      <c r="R1530" s="379"/>
      <c r="S1530" s="379"/>
      <c r="T1530" s="379"/>
      <c r="U1530" s="379"/>
      <c r="V1530" s="379"/>
      <c r="W1530" s="379"/>
      <c r="X1530" s="379"/>
      <c r="Y1530" s="379"/>
      <c r="Z1530" s="334"/>
      <c r="AA1530" s="334"/>
      <c r="AB1530" s="334"/>
      <c r="AC1530" s="335"/>
    </row>
    <row r="1531" spans="1:29" ht="17.25" customHeight="1">
      <c r="A1531" s="333">
        <v>71900000</v>
      </c>
      <c r="B1531" s="321" t="s">
        <v>747</v>
      </c>
      <c r="C1531" s="321" t="s">
        <v>525</v>
      </c>
      <c r="D1531" s="321" t="s">
        <v>750</v>
      </c>
      <c r="E1531" s="328" t="s">
        <v>748</v>
      </c>
      <c r="F1531" s="389" t="s">
        <v>725</v>
      </c>
      <c r="G1531" s="340">
        <v>187.2</v>
      </c>
      <c r="H1531" s="333" t="s">
        <v>749</v>
      </c>
      <c r="I1531" s="329" t="s">
        <v>745</v>
      </c>
      <c r="J1531" s="324" t="s">
        <v>281</v>
      </c>
      <c r="K1531" s="215" t="s">
        <v>716</v>
      </c>
      <c r="L1531" s="216" t="s">
        <v>753</v>
      </c>
      <c r="M1531" s="217">
        <v>187.2</v>
      </c>
      <c r="N1531" s="227">
        <v>187.2</v>
      </c>
      <c r="O1531" s="215" t="s">
        <v>745</v>
      </c>
      <c r="P1531" s="379">
        <f>SUM(M1531:M1532)</f>
        <v>187.2</v>
      </c>
      <c r="Q1531" s="379">
        <f>SUM(N1531:N1532)</f>
        <v>187.2</v>
      </c>
      <c r="R1531" s="379">
        <f>SUM(M1533:M1534)</f>
        <v>0</v>
      </c>
      <c r="S1531" s="379">
        <f>SUM(N1533:N1534)</f>
        <v>0</v>
      </c>
      <c r="T1531" s="379">
        <f>SUM(M1535:M1536)</f>
        <v>0</v>
      </c>
      <c r="U1531" s="379">
        <f>SUM(N1535:N1536)</f>
        <v>0</v>
      </c>
      <c r="V1531" s="379">
        <f>SUM(M1537:M1538)</f>
        <v>0</v>
      </c>
      <c r="W1531" s="379">
        <f>SUM(N1537:N1538)</f>
        <v>0</v>
      </c>
      <c r="X1531" s="379">
        <f>P1531+R1531+T1531+V1531</f>
        <v>187.2</v>
      </c>
      <c r="Y1531" s="379">
        <f>Q1531+S1531+U1531+W1531</f>
        <v>187.2</v>
      </c>
      <c r="Z1531" s="334">
        <f>G1531-X1531</f>
        <v>0</v>
      </c>
      <c r="AA1531" s="334">
        <f>G1531-Y1531</f>
        <v>0</v>
      </c>
      <c r="AB1531" s="334">
        <f>X1531*100/G1531</f>
        <v>100</v>
      </c>
      <c r="AC1531" s="335" t="s">
        <v>651</v>
      </c>
    </row>
    <row r="1532" spans="1:29" ht="17.25" customHeight="1">
      <c r="A1532" s="333"/>
      <c r="B1532" s="322"/>
      <c r="C1532" s="322"/>
      <c r="D1532" s="322"/>
      <c r="E1532" s="328"/>
      <c r="F1532" s="389"/>
      <c r="G1532" s="340"/>
      <c r="H1532" s="333"/>
      <c r="I1532" s="329"/>
      <c r="J1532" s="324"/>
      <c r="K1532" s="215"/>
      <c r="L1532" s="216"/>
      <c r="M1532" s="217"/>
      <c r="N1532" s="217"/>
      <c r="O1532" s="215"/>
      <c r="P1532" s="379"/>
      <c r="Q1532" s="379"/>
      <c r="R1532" s="379"/>
      <c r="S1532" s="379"/>
      <c r="T1532" s="379"/>
      <c r="U1532" s="379"/>
      <c r="V1532" s="379"/>
      <c r="W1532" s="379"/>
      <c r="X1532" s="379"/>
      <c r="Y1532" s="379"/>
      <c r="Z1532" s="334"/>
      <c r="AA1532" s="334"/>
      <c r="AB1532" s="334"/>
      <c r="AC1532" s="335"/>
    </row>
    <row r="1533" spans="1:29" ht="17.25" customHeight="1">
      <c r="A1533" s="333"/>
      <c r="B1533" s="322"/>
      <c r="C1533" s="322"/>
      <c r="D1533" s="322"/>
      <c r="E1533" s="328"/>
      <c r="F1533" s="389"/>
      <c r="G1533" s="340"/>
      <c r="H1533" s="333"/>
      <c r="I1533" s="329"/>
      <c r="J1533" s="324" t="s">
        <v>369</v>
      </c>
      <c r="K1533" s="215"/>
      <c r="L1533" s="216"/>
      <c r="M1533" s="217"/>
      <c r="N1533" s="217"/>
      <c r="O1533" s="215"/>
      <c r="P1533" s="379"/>
      <c r="Q1533" s="379"/>
      <c r="R1533" s="379"/>
      <c r="S1533" s="379"/>
      <c r="T1533" s="379"/>
      <c r="U1533" s="379"/>
      <c r="V1533" s="379"/>
      <c r="W1533" s="379"/>
      <c r="X1533" s="379"/>
      <c r="Y1533" s="379"/>
      <c r="Z1533" s="334"/>
      <c r="AA1533" s="334"/>
      <c r="AB1533" s="334"/>
      <c r="AC1533" s="335"/>
    </row>
    <row r="1534" spans="1:29" ht="17.25" customHeight="1">
      <c r="A1534" s="333"/>
      <c r="B1534" s="322"/>
      <c r="C1534" s="322"/>
      <c r="D1534" s="322"/>
      <c r="E1534" s="328"/>
      <c r="F1534" s="389"/>
      <c r="G1534" s="340"/>
      <c r="H1534" s="333"/>
      <c r="I1534" s="329"/>
      <c r="J1534" s="324"/>
      <c r="K1534" s="215"/>
      <c r="L1534" s="216"/>
      <c r="M1534" s="217"/>
      <c r="N1534" s="217"/>
      <c r="O1534" s="215"/>
      <c r="P1534" s="379"/>
      <c r="Q1534" s="379"/>
      <c r="R1534" s="379"/>
      <c r="S1534" s="379"/>
      <c r="T1534" s="379"/>
      <c r="U1534" s="379"/>
      <c r="V1534" s="379"/>
      <c r="W1534" s="379"/>
      <c r="X1534" s="379"/>
      <c r="Y1534" s="379"/>
      <c r="Z1534" s="334"/>
      <c r="AA1534" s="334"/>
      <c r="AB1534" s="334"/>
      <c r="AC1534" s="335"/>
    </row>
    <row r="1535" spans="1:29" ht="17.25" customHeight="1">
      <c r="A1535" s="333"/>
      <c r="B1535" s="322"/>
      <c r="C1535" s="322"/>
      <c r="D1535" s="322"/>
      <c r="E1535" s="328"/>
      <c r="F1535" s="389"/>
      <c r="G1535" s="340"/>
      <c r="H1535" s="333"/>
      <c r="I1535" s="329"/>
      <c r="J1535" s="324" t="s">
        <v>289</v>
      </c>
      <c r="K1535" s="215"/>
      <c r="L1535" s="216"/>
      <c r="M1535" s="217"/>
      <c r="N1535" s="227"/>
      <c r="O1535" s="215"/>
      <c r="P1535" s="379"/>
      <c r="Q1535" s="379"/>
      <c r="R1535" s="379"/>
      <c r="S1535" s="379"/>
      <c r="T1535" s="379"/>
      <c r="U1535" s="379"/>
      <c r="V1535" s="379"/>
      <c r="W1535" s="379"/>
      <c r="X1535" s="379"/>
      <c r="Y1535" s="379"/>
      <c r="Z1535" s="334"/>
      <c r="AA1535" s="334"/>
      <c r="AB1535" s="334"/>
      <c r="AC1535" s="335"/>
    </row>
    <row r="1536" spans="1:29" ht="17.25" customHeight="1">
      <c r="A1536" s="333"/>
      <c r="B1536" s="322"/>
      <c r="C1536" s="322"/>
      <c r="D1536" s="322"/>
      <c r="E1536" s="328"/>
      <c r="F1536" s="389"/>
      <c r="G1536" s="340"/>
      <c r="H1536" s="333"/>
      <c r="I1536" s="329"/>
      <c r="J1536" s="324"/>
      <c r="K1536" s="215"/>
      <c r="L1536" s="216"/>
      <c r="M1536" s="217"/>
      <c r="N1536" s="217"/>
      <c r="O1536" s="215"/>
      <c r="P1536" s="379"/>
      <c r="Q1536" s="379"/>
      <c r="R1536" s="379"/>
      <c r="S1536" s="379"/>
      <c r="T1536" s="379"/>
      <c r="U1536" s="379"/>
      <c r="V1536" s="379"/>
      <c r="W1536" s="379"/>
      <c r="X1536" s="379"/>
      <c r="Y1536" s="379"/>
      <c r="Z1536" s="334"/>
      <c r="AA1536" s="334"/>
      <c r="AB1536" s="334"/>
      <c r="AC1536" s="335"/>
    </row>
    <row r="1537" spans="1:29" ht="17.25" customHeight="1">
      <c r="A1537" s="333"/>
      <c r="B1537" s="322"/>
      <c r="C1537" s="322"/>
      <c r="D1537" s="322"/>
      <c r="E1537" s="328"/>
      <c r="F1537" s="389"/>
      <c r="G1537" s="340"/>
      <c r="H1537" s="333"/>
      <c r="I1537" s="329"/>
      <c r="J1537" s="324" t="s">
        <v>370</v>
      </c>
      <c r="K1537" s="215"/>
      <c r="L1537" s="216"/>
      <c r="M1537" s="217"/>
      <c r="N1537" s="227"/>
      <c r="O1537" s="215"/>
      <c r="P1537" s="379"/>
      <c r="Q1537" s="379"/>
      <c r="R1537" s="379"/>
      <c r="S1537" s="379"/>
      <c r="T1537" s="379"/>
      <c r="U1537" s="379"/>
      <c r="V1537" s="379"/>
      <c r="W1537" s="379"/>
      <c r="X1537" s="379"/>
      <c r="Y1537" s="379"/>
      <c r="Z1537" s="334"/>
      <c r="AA1537" s="334"/>
      <c r="AB1537" s="334"/>
      <c r="AC1537" s="335"/>
    </row>
    <row r="1538" spans="1:29" ht="17.25" customHeight="1">
      <c r="A1538" s="333"/>
      <c r="B1538" s="323"/>
      <c r="C1538" s="323"/>
      <c r="D1538" s="323"/>
      <c r="E1538" s="328"/>
      <c r="F1538" s="389"/>
      <c r="G1538" s="340"/>
      <c r="H1538" s="333"/>
      <c r="I1538" s="329"/>
      <c r="J1538" s="324"/>
      <c r="K1538" s="215"/>
      <c r="L1538" s="215"/>
      <c r="M1538" s="227"/>
      <c r="N1538" s="227"/>
      <c r="O1538" s="215"/>
      <c r="P1538" s="379"/>
      <c r="Q1538" s="379"/>
      <c r="R1538" s="379"/>
      <c r="S1538" s="379"/>
      <c r="T1538" s="379"/>
      <c r="U1538" s="379"/>
      <c r="V1538" s="379"/>
      <c r="W1538" s="379"/>
      <c r="X1538" s="379"/>
      <c r="Y1538" s="379"/>
      <c r="Z1538" s="334"/>
      <c r="AA1538" s="334"/>
      <c r="AB1538" s="334"/>
      <c r="AC1538" s="335"/>
    </row>
    <row r="1539" spans="1:29" ht="17.25" customHeight="1">
      <c r="A1539" s="333">
        <v>33100000</v>
      </c>
      <c r="B1539" s="321" t="s">
        <v>548</v>
      </c>
      <c r="C1539" s="321" t="s">
        <v>525</v>
      </c>
      <c r="D1539" s="321" t="s">
        <v>754</v>
      </c>
      <c r="E1539" s="328" t="s">
        <v>751</v>
      </c>
      <c r="F1539" s="389" t="s">
        <v>752</v>
      </c>
      <c r="G1539" s="340">
        <v>38574.980000000003</v>
      </c>
      <c r="H1539" s="333" t="s">
        <v>550</v>
      </c>
      <c r="I1539" s="329" t="s">
        <v>753</v>
      </c>
      <c r="J1539" s="324" t="s">
        <v>281</v>
      </c>
      <c r="K1539" s="215" t="s">
        <v>735</v>
      </c>
      <c r="L1539" s="216" t="s">
        <v>736</v>
      </c>
      <c r="M1539" s="217">
        <v>38574.980000000003</v>
      </c>
      <c r="N1539" s="227">
        <v>38574.980000000003</v>
      </c>
      <c r="O1539" s="215" t="s">
        <v>737</v>
      </c>
      <c r="P1539" s="379">
        <f>SUM(M1539:M1540)</f>
        <v>38574.980000000003</v>
      </c>
      <c r="Q1539" s="379">
        <f>SUM(N1539:N1540)</f>
        <v>38574.980000000003</v>
      </c>
      <c r="R1539" s="379">
        <f>SUM(M1541:M1542)</f>
        <v>0</v>
      </c>
      <c r="S1539" s="379">
        <f>SUM(N1541:N1542)</f>
        <v>0</v>
      </c>
      <c r="T1539" s="379">
        <f>SUM(M1543:M1544)</f>
        <v>0</v>
      </c>
      <c r="U1539" s="379">
        <f>SUM(N1543:N1544)</f>
        <v>0</v>
      </c>
      <c r="V1539" s="379">
        <f>SUM(M1545:M1546)</f>
        <v>0</v>
      </c>
      <c r="W1539" s="379">
        <f>SUM(N1545:N1546)</f>
        <v>0</v>
      </c>
      <c r="X1539" s="379">
        <f>P1539+R1539+T1539+V1539</f>
        <v>38574.980000000003</v>
      </c>
      <c r="Y1539" s="379">
        <f>Q1539+S1539+U1539+W1539</f>
        <v>38574.980000000003</v>
      </c>
      <c r="Z1539" s="334">
        <f>G1539-X1539</f>
        <v>0</v>
      </c>
      <c r="AA1539" s="334">
        <f>G1539-Y1539</f>
        <v>0</v>
      </c>
      <c r="AB1539" s="334">
        <f>X1539*100/G1539</f>
        <v>100</v>
      </c>
      <c r="AC1539" s="335" t="s">
        <v>651</v>
      </c>
    </row>
    <row r="1540" spans="1:29" ht="17.25" customHeight="1">
      <c r="A1540" s="333"/>
      <c r="B1540" s="322"/>
      <c r="C1540" s="322"/>
      <c r="D1540" s="322"/>
      <c r="E1540" s="328"/>
      <c r="F1540" s="389"/>
      <c r="G1540" s="340"/>
      <c r="H1540" s="333"/>
      <c r="I1540" s="329"/>
      <c r="J1540" s="324"/>
      <c r="K1540" s="215"/>
      <c r="L1540" s="216"/>
      <c r="M1540" s="217"/>
      <c r="N1540" s="217"/>
      <c r="O1540" s="215"/>
      <c r="P1540" s="379"/>
      <c r="Q1540" s="379"/>
      <c r="R1540" s="379"/>
      <c r="S1540" s="379"/>
      <c r="T1540" s="379"/>
      <c r="U1540" s="379"/>
      <c r="V1540" s="379"/>
      <c r="W1540" s="379"/>
      <c r="X1540" s="379"/>
      <c r="Y1540" s="379"/>
      <c r="Z1540" s="334"/>
      <c r="AA1540" s="334"/>
      <c r="AB1540" s="334"/>
      <c r="AC1540" s="335"/>
    </row>
    <row r="1541" spans="1:29" ht="17.25" customHeight="1">
      <c r="A1541" s="333"/>
      <c r="B1541" s="322"/>
      <c r="C1541" s="322"/>
      <c r="D1541" s="322"/>
      <c r="E1541" s="328"/>
      <c r="F1541" s="389"/>
      <c r="G1541" s="340"/>
      <c r="H1541" s="333"/>
      <c r="I1541" s="329"/>
      <c r="J1541" s="324" t="s">
        <v>369</v>
      </c>
      <c r="K1541" s="215"/>
      <c r="L1541" s="216"/>
      <c r="M1541" s="217"/>
      <c r="N1541" s="217"/>
      <c r="O1541" s="215"/>
      <c r="P1541" s="379"/>
      <c r="Q1541" s="379"/>
      <c r="R1541" s="379"/>
      <c r="S1541" s="379"/>
      <c r="T1541" s="379"/>
      <c r="U1541" s="379"/>
      <c r="V1541" s="379"/>
      <c r="W1541" s="379"/>
      <c r="X1541" s="379"/>
      <c r="Y1541" s="379"/>
      <c r="Z1541" s="334"/>
      <c r="AA1541" s="334"/>
      <c r="AB1541" s="334"/>
      <c r="AC1541" s="335"/>
    </row>
    <row r="1542" spans="1:29" ht="17.25" customHeight="1">
      <c r="A1542" s="333"/>
      <c r="B1542" s="322"/>
      <c r="C1542" s="322"/>
      <c r="D1542" s="322"/>
      <c r="E1542" s="328"/>
      <c r="F1542" s="389"/>
      <c r="G1542" s="340"/>
      <c r="H1542" s="333"/>
      <c r="I1542" s="329"/>
      <c r="J1542" s="324"/>
      <c r="K1542" s="215"/>
      <c r="L1542" s="216"/>
      <c r="M1542" s="217"/>
      <c r="N1542" s="217"/>
      <c r="O1542" s="215"/>
      <c r="P1542" s="379"/>
      <c r="Q1542" s="379"/>
      <c r="R1542" s="379"/>
      <c r="S1542" s="379"/>
      <c r="T1542" s="379"/>
      <c r="U1542" s="379"/>
      <c r="V1542" s="379"/>
      <c r="W1542" s="379"/>
      <c r="X1542" s="379"/>
      <c r="Y1542" s="379"/>
      <c r="Z1542" s="334"/>
      <c r="AA1542" s="334"/>
      <c r="AB1542" s="334"/>
      <c r="AC1542" s="335"/>
    </row>
    <row r="1543" spans="1:29" ht="17.25" customHeight="1">
      <c r="A1543" s="333"/>
      <c r="B1543" s="322"/>
      <c r="C1543" s="322"/>
      <c r="D1543" s="322"/>
      <c r="E1543" s="328"/>
      <c r="F1543" s="389"/>
      <c r="G1543" s="340"/>
      <c r="H1543" s="333"/>
      <c r="I1543" s="329"/>
      <c r="J1543" s="324" t="s">
        <v>289</v>
      </c>
      <c r="K1543" s="215"/>
      <c r="L1543" s="216"/>
      <c r="M1543" s="217"/>
      <c r="N1543" s="227"/>
      <c r="O1543" s="215"/>
      <c r="P1543" s="379"/>
      <c r="Q1543" s="379"/>
      <c r="R1543" s="379"/>
      <c r="S1543" s="379"/>
      <c r="T1543" s="379"/>
      <c r="U1543" s="379"/>
      <c r="V1543" s="379"/>
      <c r="W1543" s="379"/>
      <c r="X1543" s="379"/>
      <c r="Y1543" s="379"/>
      <c r="Z1543" s="334"/>
      <c r="AA1543" s="334"/>
      <c r="AB1543" s="334"/>
      <c r="AC1543" s="335"/>
    </row>
    <row r="1544" spans="1:29" ht="17.25" customHeight="1">
      <c r="A1544" s="333"/>
      <c r="B1544" s="322"/>
      <c r="C1544" s="322"/>
      <c r="D1544" s="322"/>
      <c r="E1544" s="328"/>
      <c r="F1544" s="389"/>
      <c r="G1544" s="340"/>
      <c r="H1544" s="333"/>
      <c r="I1544" s="329"/>
      <c r="J1544" s="324"/>
      <c r="K1544" s="215"/>
      <c r="L1544" s="216"/>
      <c r="M1544" s="217"/>
      <c r="N1544" s="217"/>
      <c r="O1544" s="215"/>
      <c r="P1544" s="379"/>
      <c r="Q1544" s="379"/>
      <c r="R1544" s="379"/>
      <c r="S1544" s="379"/>
      <c r="T1544" s="379"/>
      <c r="U1544" s="379"/>
      <c r="V1544" s="379"/>
      <c r="W1544" s="379"/>
      <c r="X1544" s="379"/>
      <c r="Y1544" s="379"/>
      <c r="Z1544" s="334"/>
      <c r="AA1544" s="334"/>
      <c r="AB1544" s="334"/>
      <c r="AC1544" s="335"/>
    </row>
    <row r="1545" spans="1:29" ht="17.25" customHeight="1">
      <c r="A1545" s="333"/>
      <c r="B1545" s="322"/>
      <c r="C1545" s="322"/>
      <c r="D1545" s="322"/>
      <c r="E1545" s="328"/>
      <c r="F1545" s="389"/>
      <c r="G1545" s="340"/>
      <c r="H1545" s="333"/>
      <c r="I1545" s="329"/>
      <c r="J1545" s="324" t="s">
        <v>370</v>
      </c>
      <c r="K1545" s="215"/>
      <c r="L1545" s="216"/>
      <c r="M1545" s="217"/>
      <c r="N1545" s="227"/>
      <c r="O1545" s="215"/>
      <c r="P1545" s="379"/>
      <c r="Q1545" s="379"/>
      <c r="R1545" s="379"/>
      <c r="S1545" s="379"/>
      <c r="T1545" s="379"/>
      <c r="U1545" s="379"/>
      <c r="V1545" s="379"/>
      <c r="W1545" s="379"/>
      <c r="X1545" s="379"/>
      <c r="Y1545" s="379"/>
      <c r="Z1545" s="334"/>
      <c r="AA1545" s="334"/>
      <c r="AB1545" s="334"/>
      <c r="AC1545" s="335"/>
    </row>
    <row r="1546" spans="1:29" ht="17.25" customHeight="1">
      <c r="A1546" s="333"/>
      <c r="B1546" s="323"/>
      <c r="C1546" s="323"/>
      <c r="D1546" s="323"/>
      <c r="E1546" s="328"/>
      <c r="F1546" s="389"/>
      <c r="G1546" s="340"/>
      <c r="H1546" s="333"/>
      <c r="I1546" s="329"/>
      <c r="J1546" s="324"/>
      <c r="K1546" s="215"/>
      <c r="L1546" s="215"/>
      <c r="M1546" s="227"/>
      <c r="N1546" s="227"/>
      <c r="O1546" s="215"/>
      <c r="P1546" s="379"/>
      <c r="Q1546" s="379"/>
      <c r="R1546" s="379"/>
      <c r="S1546" s="379"/>
      <c r="T1546" s="379"/>
      <c r="U1546" s="379"/>
      <c r="V1546" s="379"/>
      <c r="W1546" s="379"/>
      <c r="X1546" s="379"/>
      <c r="Y1546" s="379"/>
      <c r="Z1546" s="334"/>
      <c r="AA1546" s="334"/>
      <c r="AB1546" s="334"/>
      <c r="AC1546" s="335"/>
    </row>
    <row r="1547" spans="1:29" ht="17.25" customHeight="1">
      <c r="A1547" s="333">
        <v>33600000</v>
      </c>
      <c r="B1547" s="321" t="s">
        <v>758</v>
      </c>
      <c r="C1547" s="321" t="s">
        <v>525</v>
      </c>
      <c r="D1547" s="321" t="s">
        <v>759</v>
      </c>
      <c r="E1547" s="328" t="s">
        <v>755</v>
      </c>
      <c r="F1547" s="389" t="s">
        <v>752</v>
      </c>
      <c r="G1547" s="340">
        <v>170</v>
      </c>
      <c r="H1547" s="333" t="s">
        <v>756</v>
      </c>
      <c r="I1547" s="329" t="s">
        <v>753</v>
      </c>
      <c r="J1547" s="324" t="s">
        <v>281</v>
      </c>
      <c r="K1547" s="215" t="s">
        <v>757</v>
      </c>
      <c r="L1547" s="216" t="s">
        <v>753</v>
      </c>
      <c r="M1547" s="217">
        <v>170</v>
      </c>
      <c r="N1547" s="227">
        <v>170</v>
      </c>
      <c r="O1547" s="215" t="s">
        <v>745</v>
      </c>
      <c r="P1547" s="379">
        <f>SUM(M1547:M1548)</f>
        <v>170</v>
      </c>
      <c r="Q1547" s="379">
        <f>SUM(N1547:N1548)</f>
        <v>170</v>
      </c>
      <c r="R1547" s="379">
        <f>SUM(M1549:M1550)</f>
        <v>0</v>
      </c>
      <c r="S1547" s="379">
        <f>SUM(N1549:N1550)</f>
        <v>0</v>
      </c>
      <c r="T1547" s="379">
        <f>SUM(M1551:M1552)</f>
        <v>0</v>
      </c>
      <c r="U1547" s="379">
        <f>SUM(N1551:N1552)</f>
        <v>0</v>
      </c>
      <c r="V1547" s="379">
        <f>SUM(M1553:M1554)</f>
        <v>0</v>
      </c>
      <c r="W1547" s="379">
        <f>SUM(N1553:N1554)</f>
        <v>0</v>
      </c>
      <c r="X1547" s="379">
        <f>P1547+R1547+T1547+V1547</f>
        <v>170</v>
      </c>
      <c r="Y1547" s="379">
        <f>Q1547+S1547+U1547+W1547</f>
        <v>170</v>
      </c>
      <c r="Z1547" s="334">
        <f>G1547-X1547</f>
        <v>0</v>
      </c>
      <c r="AA1547" s="334">
        <f>G1547-Y1547</f>
        <v>0</v>
      </c>
      <c r="AB1547" s="334">
        <f>X1547*100/G1547</f>
        <v>100</v>
      </c>
      <c r="AC1547" s="335" t="s">
        <v>651</v>
      </c>
    </row>
    <row r="1548" spans="1:29" ht="17.25" customHeight="1">
      <c r="A1548" s="333"/>
      <c r="B1548" s="322"/>
      <c r="C1548" s="322"/>
      <c r="D1548" s="322"/>
      <c r="E1548" s="328"/>
      <c r="F1548" s="389"/>
      <c r="G1548" s="340"/>
      <c r="H1548" s="333"/>
      <c r="I1548" s="329"/>
      <c r="J1548" s="324"/>
      <c r="K1548" s="215"/>
      <c r="L1548" s="216"/>
      <c r="M1548" s="217"/>
      <c r="N1548" s="217"/>
      <c r="O1548" s="215"/>
      <c r="P1548" s="379"/>
      <c r="Q1548" s="379"/>
      <c r="R1548" s="379"/>
      <c r="S1548" s="379"/>
      <c r="T1548" s="379"/>
      <c r="U1548" s="379"/>
      <c r="V1548" s="379"/>
      <c r="W1548" s="379"/>
      <c r="X1548" s="379"/>
      <c r="Y1548" s="379"/>
      <c r="Z1548" s="334"/>
      <c r="AA1548" s="334"/>
      <c r="AB1548" s="334"/>
      <c r="AC1548" s="335"/>
    </row>
    <row r="1549" spans="1:29" ht="17.25" customHeight="1">
      <c r="A1549" s="333"/>
      <c r="B1549" s="322"/>
      <c r="C1549" s="322"/>
      <c r="D1549" s="322"/>
      <c r="E1549" s="328"/>
      <c r="F1549" s="389"/>
      <c r="G1549" s="340"/>
      <c r="H1549" s="333"/>
      <c r="I1549" s="329"/>
      <c r="J1549" s="324" t="s">
        <v>369</v>
      </c>
      <c r="K1549" s="215"/>
      <c r="L1549" s="216"/>
      <c r="M1549" s="217"/>
      <c r="N1549" s="217"/>
      <c r="O1549" s="215"/>
      <c r="P1549" s="379"/>
      <c r="Q1549" s="379"/>
      <c r="R1549" s="379"/>
      <c r="S1549" s="379"/>
      <c r="T1549" s="379"/>
      <c r="U1549" s="379"/>
      <c r="V1549" s="379"/>
      <c r="W1549" s="379"/>
      <c r="X1549" s="379"/>
      <c r="Y1549" s="379"/>
      <c r="Z1549" s="334"/>
      <c r="AA1549" s="334"/>
      <c r="AB1549" s="334"/>
      <c r="AC1549" s="335"/>
    </row>
    <row r="1550" spans="1:29" ht="17.25" customHeight="1">
      <c r="A1550" s="333"/>
      <c r="B1550" s="322"/>
      <c r="C1550" s="322"/>
      <c r="D1550" s="322"/>
      <c r="E1550" s="328"/>
      <c r="F1550" s="389"/>
      <c r="G1550" s="340"/>
      <c r="H1550" s="333"/>
      <c r="I1550" s="329"/>
      <c r="J1550" s="324"/>
      <c r="K1550" s="215"/>
      <c r="L1550" s="216"/>
      <c r="M1550" s="217"/>
      <c r="N1550" s="217"/>
      <c r="O1550" s="215"/>
      <c r="P1550" s="379"/>
      <c r="Q1550" s="379"/>
      <c r="R1550" s="379"/>
      <c r="S1550" s="379"/>
      <c r="T1550" s="379"/>
      <c r="U1550" s="379"/>
      <c r="V1550" s="379"/>
      <c r="W1550" s="379"/>
      <c r="X1550" s="379"/>
      <c r="Y1550" s="379"/>
      <c r="Z1550" s="334"/>
      <c r="AA1550" s="334"/>
      <c r="AB1550" s="334"/>
      <c r="AC1550" s="335"/>
    </row>
    <row r="1551" spans="1:29" ht="17.25" customHeight="1">
      <c r="A1551" s="333"/>
      <c r="B1551" s="322"/>
      <c r="C1551" s="322"/>
      <c r="D1551" s="322"/>
      <c r="E1551" s="328"/>
      <c r="F1551" s="389"/>
      <c r="G1551" s="340"/>
      <c r="H1551" s="333"/>
      <c r="I1551" s="329"/>
      <c r="J1551" s="324" t="s">
        <v>289</v>
      </c>
      <c r="K1551" s="215"/>
      <c r="L1551" s="216"/>
      <c r="M1551" s="217"/>
      <c r="N1551" s="227"/>
      <c r="O1551" s="215"/>
      <c r="P1551" s="379"/>
      <c r="Q1551" s="379"/>
      <c r="R1551" s="379"/>
      <c r="S1551" s="379"/>
      <c r="T1551" s="379"/>
      <c r="U1551" s="379"/>
      <c r="V1551" s="379"/>
      <c r="W1551" s="379"/>
      <c r="X1551" s="379"/>
      <c r="Y1551" s="379"/>
      <c r="Z1551" s="334"/>
      <c r="AA1551" s="334"/>
      <c r="AB1551" s="334"/>
      <c r="AC1551" s="335"/>
    </row>
    <row r="1552" spans="1:29" ht="17.25" customHeight="1">
      <c r="A1552" s="333"/>
      <c r="B1552" s="322"/>
      <c r="C1552" s="322"/>
      <c r="D1552" s="322"/>
      <c r="E1552" s="328"/>
      <c r="F1552" s="389"/>
      <c r="G1552" s="340"/>
      <c r="H1552" s="333"/>
      <c r="I1552" s="329"/>
      <c r="J1552" s="324"/>
      <c r="K1552" s="215"/>
      <c r="L1552" s="216"/>
      <c r="M1552" s="217"/>
      <c r="N1552" s="217"/>
      <c r="O1552" s="215"/>
      <c r="P1552" s="379"/>
      <c r="Q1552" s="379"/>
      <c r="R1552" s="379"/>
      <c r="S1552" s="379"/>
      <c r="T1552" s="379"/>
      <c r="U1552" s="379"/>
      <c r="V1552" s="379"/>
      <c r="W1552" s="379"/>
      <c r="X1552" s="379"/>
      <c r="Y1552" s="379"/>
      <c r="Z1552" s="334"/>
      <c r="AA1552" s="334"/>
      <c r="AB1552" s="334"/>
      <c r="AC1552" s="335"/>
    </row>
    <row r="1553" spans="1:29" ht="17.25" customHeight="1">
      <c r="A1553" s="333"/>
      <c r="B1553" s="322"/>
      <c r="C1553" s="322"/>
      <c r="D1553" s="322"/>
      <c r="E1553" s="328"/>
      <c r="F1553" s="389"/>
      <c r="G1553" s="340"/>
      <c r="H1553" s="333"/>
      <c r="I1553" s="329"/>
      <c r="J1553" s="324" t="s">
        <v>370</v>
      </c>
      <c r="K1553" s="215"/>
      <c r="L1553" s="216"/>
      <c r="M1553" s="217"/>
      <c r="N1553" s="227"/>
      <c r="O1553" s="215"/>
      <c r="P1553" s="379"/>
      <c r="Q1553" s="379"/>
      <c r="R1553" s="379"/>
      <c r="S1553" s="379"/>
      <c r="T1553" s="379"/>
      <c r="U1553" s="379"/>
      <c r="V1553" s="379"/>
      <c r="W1553" s="379"/>
      <c r="X1553" s="379"/>
      <c r="Y1553" s="379"/>
      <c r="Z1553" s="334"/>
      <c r="AA1553" s="334"/>
      <c r="AB1553" s="334"/>
      <c r="AC1553" s="335"/>
    </row>
    <row r="1554" spans="1:29" ht="17.25" customHeight="1">
      <c r="A1554" s="333"/>
      <c r="B1554" s="323"/>
      <c r="C1554" s="323"/>
      <c r="D1554" s="323"/>
      <c r="E1554" s="328"/>
      <c r="F1554" s="389"/>
      <c r="G1554" s="340"/>
      <c r="H1554" s="333"/>
      <c r="I1554" s="329"/>
      <c r="J1554" s="324"/>
      <c r="K1554" s="215"/>
      <c r="L1554" s="215"/>
      <c r="M1554" s="227"/>
      <c r="N1554" s="227"/>
      <c r="O1554" s="215"/>
      <c r="P1554" s="379"/>
      <c r="Q1554" s="379"/>
      <c r="R1554" s="379"/>
      <c r="S1554" s="379"/>
      <c r="T1554" s="379"/>
      <c r="U1554" s="379"/>
      <c r="V1554" s="379"/>
      <c r="W1554" s="379"/>
      <c r="X1554" s="379"/>
      <c r="Y1554" s="379"/>
      <c r="Z1554" s="334"/>
      <c r="AA1554" s="334"/>
      <c r="AB1554" s="334"/>
      <c r="AC1554" s="335"/>
    </row>
    <row r="1555" spans="1:29" ht="17.25" customHeight="1">
      <c r="A1555" s="333">
        <v>33600000</v>
      </c>
      <c r="B1555" s="321" t="s">
        <v>763</v>
      </c>
      <c r="C1555" s="321" t="s">
        <v>525</v>
      </c>
      <c r="D1555" s="321" t="s">
        <v>764</v>
      </c>
      <c r="E1555" s="328" t="s">
        <v>760</v>
      </c>
      <c r="F1555" s="389" t="s">
        <v>752</v>
      </c>
      <c r="G1555" s="340">
        <v>760.92</v>
      </c>
      <c r="H1555" s="333" t="s">
        <v>761</v>
      </c>
      <c r="I1555" s="329" t="s">
        <v>762</v>
      </c>
      <c r="J1555" s="324" t="s">
        <v>281</v>
      </c>
      <c r="K1555" s="215" t="s">
        <v>765</v>
      </c>
      <c r="L1555" s="216" t="s">
        <v>745</v>
      </c>
      <c r="M1555" s="217">
        <v>760.92</v>
      </c>
      <c r="N1555" s="227">
        <v>790.92</v>
      </c>
      <c r="O1555" s="215" t="s">
        <v>762</v>
      </c>
      <c r="P1555" s="379">
        <f>SUM(M1555:M1556)</f>
        <v>760.92</v>
      </c>
      <c r="Q1555" s="379">
        <f>SUM(N1555:N1556)</f>
        <v>790.92</v>
      </c>
      <c r="R1555" s="379">
        <f>SUM(M1557:M1558)</f>
        <v>0</v>
      </c>
      <c r="S1555" s="379">
        <f>SUM(N1557:N1558)</f>
        <v>0</v>
      </c>
      <c r="T1555" s="379">
        <f>SUM(M1559:M1560)</f>
        <v>0</v>
      </c>
      <c r="U1555" s="379">
        <f>SUM(N1559:N1560)</f>
        <v>0</v>
      </c>
      <c r="V1555" s="379">
        <f>SUM(M1561:M1562)</f>
        <v>0</v>
      </c>
      <c r="W1555" s="379">
        <f>SUM(N1561:N1562)</f>
        <v>0</v>
      </c>
      <c r="X1555" s="379">
        <f>P1555+R1555+T1555+V1555</f>
        <v>760.92</v>
      </c>
      <c r="Y1555" s="379">
        <f>Q1555+S1555+U1555+W1555</f>
        <v>790.92</v>
      </c>
      <c r="Z1555" s="334">
        <f>G1555-X1555</f>
        <v>0</v>
      </c>
      <c r="AA1555" s="334">
        <f>G1555-Y1555</f>
        <v>-30</v>
      </c>
      <c r="AB1555" s="334">
        <f>X1555*100/G1555</f>
        <v>100</v>
      </c>
      <c r="AC1555" s="335" t="s">
        <v>651</v>
      </c>
    </row>
    <row r="1556" spans="1:29" ht="17.25" customHeight="1">
      <c r="A1556" s="333"/>
      <c r="B1556" s="322"/>
      <c r="C1556" s="322"/>
      <c r="D1556" s="322"/>
      <c r="E1556" s="328"/>
      <c r="F1556" s="389"/>
      <c r="G1556" s="340"/>
      <c r="H1556" s="333"/>
      <c r="I1556" s="329"/>
      <c r="J1556" s="324"/>
      <c r="K1556" s="215"/>
      <c r="L1556" s="216"/>
      <c r="M1556" s="217"/>
      <c r="N1556" s="217"/>
      <c r="O1556" s="215"/>
      <c r="P1556" s="379"/>
      <c r="Q1556" s="379"/>
      <c r="R1556" s="379"/>
      <c r="S1556" s="379"/>
      <c r="T1556" s="379"/>
      <c r="U1556" s="379"/>
      <c r="V1556" s="379"/>
      <c r="W1556" s="379"/>
      <c r="X1556" s="379"/>
      <c r="Y1556" s="379"/>
      <c r="Z1556" s="334"/>
      <c r="AA1556" s="334"/>
      <c r="AB1556" s="334"/>
      <c r="AC1556" s="335"/>
    </row>
    <row r="1557" spans="1:29" ht="17.25" customHeight="1">
      <c r="A1557" s="333"/>
      <c r="B1557" s="322"/>
      <c r="C1557" s="322"/>
      <c r="D1557" s="322"/>
      <c r="E1557" s="328"/>
      <c r="F1557" s="389"/>
      <c r="G1557" s="340"/>
      <c r="H1557" s="333"/>
      <c r="I1557" s="329"/>
      <c r="J1557" s="324" t="s">
        <v>369</v>
      </c>
      <c r="K1557" s="215"/>
      <c r="L1557" s="216"/>
      <c r="M1557" s="217"/>
      <c r="N1557" s="217"/>
      <c r="O1557" s="215"/>
      <c r="P1557" s="379"/>
      <c r="Q1557" s="379"/>
      <c r="R1557" s="379"/>
      <c r="S1557" s="379"/>
      <c r="T1557" s="379"/>
      <c r="U1557" s="379"/>
      <c r="V1557" s="379"/>
      <c r="W1557" s="379"/>
      <c r="X1557" s="379"/>
      <c r="Y1557" s="379"/>
      <c r="Z1557" s="334"/>
      <c r="AA1557" s="334"/>
      <c r="AB1557" s="334"/>
      <c r="AC1557" s="335"/>
    </row>
    <row r="1558" spans="1:29" ht="17.25" customHeight="1">
      <c r="A1558" s="333"/>
      <c r="B1558" s="322"/>
      <c r="C1558" s="322"/>
      <c r="D1558" s="322"/>
      <c r="E1558" s="328"/>
      <c r="F1558" s="389"/>
      <c r="G1558" s="340"/>
      <c r="H1558" s="333"/>
      <c r="I1558" s="329"/>
      <c r="J1558" s="324"/>
      <c r="K1558" s="215"/>
      <c r="L1558" s="216"/>
      <c r="M1558" s="217"/>
      <c r="N1558" s="217"/>
      <c r="O1558" s="215"/>
      <c r="P1558" s="379"/>
      <c r="Q1558" s="379"/>
      <c r="R1558" s="379"/>
      <c r="S1558" s="379"/>
      <c r="T1558" s="379"/>
      <c r="U1558" s="379"/>
      <c r="V1558" s="379"/>
      <c r="W1558" s="379"/>
      <c r="X1558" s="379"/>
      <c r="Y1558" s="379"/>
      <c r="Z1558" s="334"/>
      <c r="AA1558" s="334"/>
      <c r="AB1558" s="334"/>
      <c r="AC1558" s="335"/>
    </row>
    <row r="1559" spans="1:29" ht="17.25" customHeight="1">
      <c r="A1559" s="333"/>
      <c r="B1559" s="322"/>
      <c r="C1559" s="322"/>
      <c r="D1559" s="322"/>
      <c r="E1559" s="328"/>
      <c r="F1559" s="389"/>
      <c r="G1559" s="340"/>
      <c r="H1559" s="333"/>
      <c r="I1559" s="329"/>
      <c r="J1559" s="324" t="s">
        <v>289</v>
      </c>
      <c r="K1559" s="215"/>
      <c r="L1559" s="216"/>
      <c r="M1559" s="217"/>
      <c r="N1559" s="227"/>
      <c r="O1559" s="215"/>
      <c r="P1559" s="379"/>
      <c r="Q1559" s="379"/>
      <c r="R1559" s="379"/>
      <c r="S1559" s="379"/>
      <c r="T1559" s="379"/>
      <c r="U1559" s="379"/>
      <c r="V1559" s="379"/>
      <c r="W1559" s="379"/>
      <c r="X1559" s="379"/>
      <c r="Y1559" s="379"/>
      <c r="Z1559" s="334"/>
      <c r="AA1559" s="334"/>
      <c r="AB1559" s="334"/>
      <c r="AC1559" s="335"/>
    </row>
    <row r="1560" spans="1:29" ht="17.25" customHeight="1">
      <c r="A1560" s="333"/>
      <c r="B1560" s="322"/>
      <c r="C1560" s="322"/>
      <c r="D1560" s="322"/>
      <c r="E1560" s="328"/>
      <c r="F1560" s="389"/>
      <c r="G1560" s="340"/>
      <c r="H1560" s="333"/>
      <c r="I1560" s="329"/>
      <c r="J1560" s="324"/>
      <c r="K1560" s="215"/>
      <c r="L1560" s="216"/>
      <c r="M1560" s="217"/>
      <c r="N1560" s="217"/>
      <c r="O1560" s="215"/>
      <c r="P1560" s="379"/>
      <c r="Q1560" s="379"/>
      <c r="R1560" s="379"/>
      <c r="S1560" s="379"/>
      <c r="T1560" s="379"/>
      <c r="U1560" s="379"/>
      <c r="V1560" s="379"/>
      <c r="W1560" s="379"/>
      <c r="X1560" s="379"/>
      <c r="Y1560" s="379"/>
      <c r="Z1560" s="334"/>
      <c r="AA1560" s="334"/>
      <c r="AB1560" s="334"/>
      <c r="AC1560" s="335"/>
    </row>
    <row r="1561" spans="1:29" ht="17.25" customHeight="1">
      <c r="A1561" s="333"/>
      <c r="B1561" s="322"/>
      <c r="C1561" s="322"/>
      <c r="D1561" s="322"/>
      <c r="E1561" s="328"/>
      <c r="F1561" s="389"/>
      <c r="G1561" s="340"/>
      <c r="H1561" s="333"/>
      <c r="I1561" s="329"/>
      <c r="J1561" s="324" t="s">
        <v>370</v>
      </c>
      <c r="K1561" s="215"/>
      <c r="L1561" s="216"/>
      <c r="M1561" s="217"/>
      <c r="N1561" s="227"/>
      <c r="O1561" s="215"/>
      <c r="P1561" s="379"/>
      <c r="Q1561" s="379"/>
      <c r="R1561" s="379"/>
      <c r="S1561" s="379"/>
      <c r="T1561" s="379"/>
      <c r="U1561" s="379"/>
      <c r="V1561" s="379"/>
      <c r="W1561" s="379"/>
      <c r="X1561" s="379"/>
      <c r="Y1561" s="379"/>
      <c r="Z1561" s="334"/>
      <c r="AA1561" s="334"/>
      <c r="AB1561" s="334"/>
      <c r="AC1561" s="335"/>
    </row>
    <row r="1562" spans="1:29" ht="17.25" customHeight="1">
      <c r="A1562" s="333"/>
      <c r="B1562" s="323"/>
      <c r="C1562" s="323"/>
      <c r="D1562" s="323"/>
      <c r="E1562" s="328"/>
      <c r="F1562" s="389"/>
      <c r="G1562" s="340"/>
      <c r="H1562" s="333"/>
      <c r="I1562" s="329"/>
      <c r="J1562" s="324"/>
      <c r="K1562" s="215"/>
      <c r="L1562" s="215"/>
      <c r="M1562" s="227"/>
      <c r="N1562" s="227"/>
      <c r="O1562" s="215"/>
      <c r="P1562" s="379"/>
      <c r="Q1562" s="379"/>
      <c r="R1562" s="379"/>
      <c r="S1562" s="379"/>
      <c r="T1562" s="379"/>
      <c r="U1562" s="379"/>
      <c r="V1562" s="379"/>
      <c r="W1562" s="379"/>
      <c r="X1562" s="379"/>
      <c r="Y1562" s="379"/>
      <c r="Z1562" s="334"/>
      <c r="AA1562" s="334"/>
      <c r="AB1562" s="334"/>
      <c r="AC1562" s="335"/>
    </row>
    <row r="1563" spans="1:29" ht="17.25" customHeight="1">
      <c r="A1563" s="333">
        <v>33600000</v>
      </c>
      <c r="B1563" s="321" t="s">
        <v>766</v>
      </c>
      <c r="C1563" s="321" t="s">
        <v>525</v>
      </c>
      <c r="D1563" s="321" t="s">
        <v>769</v>
      </c>
      <c r="E1563" s="328" t="s">
        <v>767</v>
      </c>
      <c r="F1563" s="389" t="s">
        <v>752</v>
      </c>
      <c r="G1563" s="340">
        <v>551</v>
      </c>
      <c r="H1563" s="333" t="s">
        <v>566</v>
      </c>
      <c r="I1563" s="329" t="s">
        <v>753</v>
      </c>
      <c r="J1563" s="324" t="s">
        <v>281</v>
      </c>
      <c r="K1563" s="215" t="s">
        <v>768</v>
      </c>
      <c r="L1563" s="216" t="s">
        <v>752</v>
      </c>
      <c r="M1563" s="217">
        <v>551</v>
      </c>
      <c r="N1563" s="227">
        <v>551</v>
      </c>
      <c r="O1563" s="215" t="s">
        <v>737</v>
      </c>
      <c r="P1563" s="379">
        <f>SUM(M1563:M1564)</f>
        <v>551</v>
      </c>
      <c r="Q1563" s="379">
        <f>SUM(N1563:N1564)</f>
        <v>551</v>
      </c>
      <c r="R1563" s="379">
        <f>SUM(M1565:M1566)</f>
        <v>0</v>
      </c>
      <c r="S1563" s="379">
        <f>SUM(N1565:N1566)</f>
        <v>0</v>
      </c>
      <c r="T1563" s="379">
        <f>SUM(M1567:M1568)</f>
        <v>0</v>
      </c>
      <c r="U1563" s="379">
        <f>SUM(N1567:N1568)</f>
        <v>0</v>
      </c>
      <c r="V1563" s="379">
        <f>SUM(M1569:M1570)</f>
        <v>0</v>
      </c>
      <c r="W1563" s="379">
        <f>SUM(N1569:N1570)</f>
        <v>0</v>
      </c>
      <c r="X1563" s="379">
        <f>P1563+R1563+T1563+V1563</f>
        <v>551</v>
      </c>
      <c r="Y1563" s="379">
        <f>Q1563+S1563+U1563+W1563</f>
        <v>551</v>
      </c>
      <c r="Z1563" s="334">
        <f>G1563-X1563</f>
        <v>0</v>
      </c>
      <c r="AA1563" s="334">
        <f>G1563-Y1563</f>
        <v>0</v>
      </c>
      <c r="AB1563" s="334">
        <f>X1563*100/G1563</f>
        <v>100</v>
      </c>
      <c r="AC1563" s="335" t="s">
        <v>651</v>
      </c>
    </row>
    <row r="1564" spans="1:29" ht="17.25" customHeight="1">
      <c r="A1564" s="333"/>
      <c r="B1564" s="322"/>
      <c r="C1564" s="322"/>
      <c r="D1564" s="322"/>
      <c r="E1564" s="328"/>
      <c r="F1564" s="389"/>
      <c r="G1564" s="340"/>
      <c r="H1564" s="333"/>
      <c r="I1564" s="329"/>
      <c r="J1564" s="324"/>
      <c r="K1564" s="215"/>
      <c r="L1564" s="216"/>
      <c r="M1564" s="217"/>
      <c r="N1564" s="217"/>
      <c r="O1564" s="215"/>
      <c r="P1564" s="379"/>
      <c r="Q1564" s="379"/>
      <c r="R1564" s="379"/>
      <c r="S1564" s="379"/>
      <c r="T1564" s="379"/>
      <c r="U1564" s="379"/>
      <c r="V1564" s="379"/>
      <c r="W1564" s="379"/>
      <c r="X1564" s="379"/>
      <c r="Y1564" s="379"/>
      <c r="Z1564" s="334"/>
      <c r="AA1564" s="334"/>
      <c r="AB1564" s="334"/>
      <c r="AC1564" s="335"/>
    </row>
    <row r="1565" spans="1:29" ht="17.25" customHeight="1">
      <c r="A1565" s="333"/>
      <c r="B1565" s="322"/>
      <c r="C1565" s="322"/>
      <c r="D1565" s="322"/>
      <c r="E1565" s="328"/>
      <c r="F1565" s="389"/>
      <c r="G1565" s="340"/>
      <c r="H1565" s="333"/>
      <c r="I1565" s="329"/>
      <c r="J1565" s="324" t="s">
        <v>369</v>
      </c>
      <c r="K1565" s="215"/>
      <c r="L1565" s="216"/>
      <c r="M1565" s="217"/>
      <c r="N1565" s="217"/>
      <c r="O1565" s="215"/>
      <c r="P1565" s="379"/>
      <c r="Q1565" s="379"/>
      <c r="R1565" s="379"/>
      <c r="S1565" s="379"/>
      <c r="T1565" s="379"/>
      <c r="U1565" s="379"/>
      <c r="V1565" s="379"/>
      <c r="W1565" s="379"/>
      <c r="X1565" s="379"/>
      <c r="Y1565" s="379"/>
      <c r="Z1565" s="334"/>
      <c r="AA1565" s="334"/>
      <c r="AB1565" s="334"/>
      <c r="AC1565" s="335"/>
    </row>
    <row r="1566" spans="1:29" ht="17.25" customHeight="1">
      <c r="A1566" s="333"/>
      <c r="B1566" s="322"/>
      <c r="C1566" s="322"/>
      <c r="D1566" s="322"/>
      <c r="E1566" s="328"/>
      <c r="F1566" s="389"/>
      <c r="G1566" s="340"/>
      <c r="H1566" s="333"/>
      <c r="I1566" s="329"/>
      <c r="J1566" s="324"/>
      <c r="K1566" s="215"/>
      <c r="L1566" s="216"/>
      <c r="M1566" s="217"/>
      <c r="N1566" s="217"/>
      <c r="O1566" s="215"/>
      <c r="P1566" s="379"/>
      <c r="Q1566" s="379"/>
      <c r="R1566" s="379"/>
      <c r="S1566" s="379"/>
      <c r="T1566" s="379"/>
      <c r="U1566" s="379"/>
      <c r="V1566" s="379"/>
      <c r="W1566" s="379"/>
      <c r="X1566" s="379"/>
      <c r="Y1566" s="379"/>
      <c r="Z1566" s="334"/>
      <c r="AA1566" s="334"/>
      <c r="AB1566" s="334"/>
      <c r="AC1566" s="335"/>
    </row>
    <row r="1567" spans="1:29" ht="17.25" customHeight="1">
      <c r="A1567" s="333"/>
      <c r="B1567" s="322"/>
      <c r="C1567" s="322"/>
      <c r="D1567" s="322"/>
      <c r="E1567" s="328"/>
      <c r="F1567" s="389"/>
      <c r="G1567" s="340"/>
      <c r="H1567" s="333"/>
      <c r="I1567" s="329"/>
      <c r="J1567" s="324" t="s">
        <v>289</v>
      </c>
      <c r="K1567" s="215"/>
      <c r="L1567" s="216"/>
      <c r="M1567" s="217"/>
      <c r="N1567" s="227"/>
      <c r="O1567" s="215"/>
      <c r="P1567" s="379"/>
      <c r="Q1567" s="379"/>
      <c r="R1567" s="379"/>
      <c r="S1567" s="379"/>
      <c r="T1567" s="379"/>
      <c r="U1567" s="379"/>
      <c r="V1567" s="379"/>
      <c r="W1567" s="379"/>
      <c r="X1567" s="379"/>
      <c r="Y1567" s="379"/>
      <c r="Z1567" s="334"/>
      <c r="AA1567" s="334"/>
      <c r="AB1567" s="334"/>
      <c r="AC1567" s="335"/>
    </row>
    <row r="1568" spans="1:29" ht="17.25" customHeight="1">
      <c r="A1568" s="333"/>
      <c r="B1568" s="322"/>
      <c r="C1568" s="322"/>
      <c r="D1568" s="322"/>
      <c r="E1568" s="328"/>
      <c r="F1568" s="389"/>
      <c r="G1568" s="340"/>
      <c r="H1568" s="333"/>
      <c r="I1568" s="329"/>
      <c r="J1568" s="324"/>
      <c r="K1568" s="215"/>
      <c r="L1568" s="216"/>
      <c r="M1568" s="217"/>
      <c r="N1568" s="217"/>
      <c r="O1568" s="215"/>
      <c r="P1568" s="379"/>
      <c r="Q1568" s="379"/>
      <c r="R1568" s="379"/>
      <c r="S1568" s="379"/>
      <c r="T1568" s="379"/>
      <c r="U1568" s="379"/>
      <c r="V1568" s="379"/>
      <c r="W1568" s="379"/>
      <c r="X1568" s="379"/>
      <c r="Y1568" s="379"/>
      <c r="Z1568" s="334"/>
      <c r="AA1568" s="334"/>
      <c r="AB1568" s="334"/>
      <c r="AC1568" s="335"/>
    </row>
    <row r="1569" spans="1:29" ht="17.25" customHeight="1">
      <c r="A1569" s="333"/>
      <c r="B1569" s="322"/>
      <c r="C1569" s="322"/>
      <c r="D1569" s="322"/>
      <c r="E1569" s="328"/>
      <c r="F1569" s="389"/>
      <c r="G1569" s="340"/>
      <c r="H1569" s="333"/>
      <c r="I1569" s="329"/>
      <c r="J1569" s="324" t="s">
        <v>370</v>
      </c>
      <c r="K1569" s="215"/>
      <c r="L1569" s="216"/>
      <c r="M1569" s="217"/>
      <c r="N1569" s="227"/>
      <c r="O1569" s="215"/>
      <c r="P1569" s="379"/>
      <c r="Q1569" s="379"/>
      <c r="R1569" s="379"/>
      <c r="S1569" s="379"/>
      <c r="T1569" s="379"/>
      <c r="U1569" s="379"/>
      <c r="V1569" s="379"/>
      <c r="W1569" s="379"/>
      <c r="X1569" s="379"/>
      <c r="Y1569" s="379"/>
      <c r="Z1569" s="334"/>
      <c r="AA1569" s="334"/>
      <c r="AB1569" s="334"/>
      <c r="AC1569" s="335"/>
    </row>
    <row r="1570" spans="1:29" ht="17.25" customHeight="1">
      <c r="A1570" s="333"/>
      <c r="B1570" s="323"/>
      <c r="C1570" s="323"/>
      <c r="D1570" s="323"/>
      <c r="E1570" s="328"/>
      <c r="F1570" s="389"/>
      <c r="G1570" s="340"/>
      <c r="H1570" s="333"/>
      <c r="I1570" s="329"/>
      <c r="J1570" s="324"/>
      <c r="K1570" s="215"/>
      <c r="L1570" s="215"/>
      <c r="M1570" s="227"/>
      <c r="N1570" s="227"/>
      <c r="O1570" s="215"/>
      <c r="P1570" s="379"/>
      <c r="Q1570" s="379"/>
      <c r="R1570" s="379"/>
      <c r="S1570" s="379"/>
      <c r="T1570" s="379"/>
      <c r="U1570" s="379"/>
      <c r="V1570" s="379"/>
      <c r="W1570" s="379"/>
      <c r="X1570" s="379"/>
      <c r="Y1570" s="379"/>
      <c r="Z1570" s="334"/>
      <c r="AA1570" s="334"/>
      <c r="AB1570" s="334"/>
      <c r="AC1570" s="335"/>
    </row>
    <row r="1571" spans="1:29" ht="17.25" customHeight="1">
      <c r="A1571" s="333">
        <v>33100000</v>
      </c>
      <c r="B1571" s="321" t="s">
        <v>1028</v>
      </c>
      <c r="C1571" s="321" t="s">
        <v>525</v>
      </c>
      <c r="D1571" s="321" t="s">
        <v>1029</v>
      </c>
      <c r="E1571" s="337" t="s">
        <v>1026</v>
      </c>
      <c r="F1571" s="389" t="s">
        <v>745</v>
      </c>
      <c r="G1571" s="340">
        <v>2304</v>
      </c>
      <c r="H1571" s="333" t="s">
        <v>1027</v>
      </c>
      <c r="I1571" s="329" t="s">
        <v>877</v>
      </c>
      <c r="J1571" s="324" t="s">
        <v>281</v>
      </c>
      <c r="K1571" s="215"/>
      <c r="L1571" s="216"/>
      <c r="M1571" s="217"/>
      <c r="N1571" s="227"/>
      <c r="O1571" s="215"/>
      <c r="P1571" s="379">
        <f>SUM(M1571:M1572)</f>
        <v>0</v>
      </c>
      <c r="Q1571" s="379">
        <f>SUM(N1571:N1572)</f>
        <v>0</v>
      </c>
      <c r="R1571" s="379">
        <f>SUM(M1573:M1574)</f>
        <v>2304</v>
      </c>
      <c r="S1571" s="379">
        <f>SUM(N1573:N1574)</f>
        <v>2304</v>
      </c>
      <c r="T1571" s="379">
        <f>SUM(M1575:M1576)</f>
        <v>0</v>
      </c>
      <c r="U1571" s="379">
        <f>SUM(N1575:N1576)</f>
        <v>0</v>
      </c>
      <c r="V1571" s="379">
        <f>SUM(M1577:M1578)</f>
        <v>0</v>
      </c>
      <c r="W1571" s="379">
        <f>SUM(N1577:N1578)</f>
        <v>0</v>
      </c>
      <c r="X1571" s="379">
        <f>P1571+R1571+T1571+V1571</f>
        <v>2304</v>
      </c>
      <c r="Y1571" s="379">
        <f>Q1571+S1571+U1571+W1571</f>
        <v>2304</v>
      </c>
      <c r="Z1571" s="334">
        <f>G1571-X1571</f>
        <v>0</v>
      </c>
      <c r="AA1571" s="334">
        <f>G1571-Y1571</f>
        <v>0</v>
      </c>
      <c r="AB1571" s="334">
        <f>X1571*100/G1571</f>
        <v>100</v>
      </c>
      <c r="AC1571" s="335" t="s">
        <v>651</v>
      </c>
    </row>
    <row r="1572" spans="1:29" ht="17.25" customHeight="1">
      <c r="A1572" s="333"/>
      <c r="B1572" s="322"/>
      <c r="C1572" s="322"/>
      <c r="D1572" s="322"/>
      <c r="E1572" s="338"/>
      <c r="F1572" s="389"/>
      <c r="G1572" s="340"/>
      <c r="H1572" s="333"/>
      <c r="I1572" s="329"/>
      <c r="J1572" s="324"/>
      <c r="K1572" s="215"/>
      <c r="L1572" s="216"/>
      <c r="M1572" s="217"/>
      <c r="N1572" s="217"/>
      <c r="O1572" s="215"/>
      <c r="P1572" s="379"/>
      <c r="Q1572" s="379"/>
      <c r="R1572" s="379"/>
      <c r="S1572" s="379"/>
      <c r="T1572" s="379"/>
      <c r="U1572" s="379"/>
      <c r="V1572" s="379"/>
      <c r="W1572" s="379"/>
      <c r="X1572" s="379"/>
      <c r="Y1572" s="379"/>
      <c r="Z1572" s="334"/>
      <c r="AA1572" s="334"/>
      <c r="AB1572" s="334"/>
      <c r="AC1572" s="335"/>
    </row>
    <row r="1573" spans="1:29" ht="17.25" customHeight="1">
      <c r="A1573" s="333"/>
      <c r="B1573" s="322"/>
      <c r="C1573" s="322"/>
      <c r="D1573" s="322"/>
      <c r="E1573" s="338"/>
      <c r="F1573" s="389"/>
      <c r="G1573" s="340"/>
      <c r="H1573" s="333"/>
      <c r="I1573" s="329"/>
      <c r="J1573" s="324" t="s">
        <v>369</v>
      </c>
      <c r="K1573" s="215" t="s">
        <v>1030</v>
      </c>
      <c r="L1573" s="216" t="s">
        <v>762</v>
      </c>
      <c r="M1573" s="217">
        <v>2304</v>
      </c>
      <c r="N1573" s="217">
        <v>2304</v>
      </c>
      <c r="O1573" s="215" t="s">
        <v>905</v>
      </c>
      <c r="P1573" s="379"/>
      <c r="Q1573" s="379"/>
      <c r="R1573" s="379"/>
      <c r="S1573" s="379"/>
      <c r="T1573" s="379"/>
      <c r="U1573" s="379"/>
      <c r="V1573" s="379"/>
      <c r="W1573" s="379"/>
      <c r="X1573" s="379"/>
      <c r="Y1573" s="379"/>
      <c r="Z1573" s="334"/>
      <c r="AA1573" s="334"/>
      <c r="AB1573" s="334"/>
      <c r="AC1573" s="335"/>
    </row>
    <row r="1574" spans="1:29" ht="17.25" customHeight="1">
      <c r="A1574" s="333"/>
      <c r="B1574" s="322"/>
      <c r="C1574" s="322"/>
      <c r="D1574" s="322"/>
      <c r="E1574" s="338"/>
      <c r="F1574" s="389"/>
      <c r="G1574" s="340"/>
      <c r="H1574" s="333"/>
      <c r="I1574" s="329"/>
      <c r="J1574" s="324"/>
      <c r="K1574" s="215"/>
      <c r="L1574" s="216"/>
      <c r="M1574" s="217"/>
      <c r="N1574" s="217"/>
      <c r="O1574" s="215"/>
      <c r="P1574" s="379"/>
      <c r="Q1574" s="379"/>
      <c r="R1574" s="379"/>
      <c r="S1574" s="379"/>
      <c r="T1574" s="379"/>
      <c r="U1574" s="379"/>
      <c r="V1574" s="379"/>
      <c r="W1574" s="379"/>
      <c r="X1574" s="379"/>
      <c r="Y1574" s="379"/>
      <c r="Z1574" s="334"/>
      <c r="AA1574" s="334"/>
      <c r="AB1574" s="334"/>
      <c r="AC1574" s="335"/>
    </row>
    <row r="1575" spans="1:29" ht="17.25" customHeight="1">
      <c r="A1575" s="333"/>
      <c r="B1575" s="322"/>
      <c r="C1575" s="322"/>
      <c r="D1575" s="322"/>
      <c r="E1575" s="338"/>
      <c r="F1575" s="389"/>
      <c r="G1575" s="340"/>
      <c r="H1575" s="333"/>
      <c r="I1575" s="329"/>
      <c r="J1575" s="324" t="s">
        <v>289</v>
      </c>
      <c r="K1575" s="215"/>
      <c r="L1575" s="216"/>
      <c r="M1575" s="217"/>
      <c r="N1575" s="227"/>
      <c r="O1575" s="215"/>
      <c r="P1575" s="379"/>
      <c r="Q1575" s="379"/>
      <c r="R1575" s="379"/>
      <c r="S1575" s="379"/>
      <c r="T1575" s="379"/>
      <c r="U1575" s="379"/>
      <c r="V1575" s="379"/>
      <c r="W1575" s="379"/>
      <c r="X1575" s="379"/>
      <c r="Y1575" s="379"/>
      <c r="Z1575" s="334"/>
      <c r="AA1575" s="334"/>
      <c r="AB1575" s="334"/>
      <c r="AC1575" s="335"/>
    </row>
    <row r="1576" spans="1:29" ht="17.25" customHeight="1">
      <c r="A1576" s="333"/>
      <c r="B1576" s="322"/>
      <c r="C1576" s="322"/>
      <c r="D1576" s="322"/>
      <c r="E1576" s="338"/>
      <c r="F1576" s="389"/>
      <c r="G1576" s="340"/>
      <c r="H1576" s="333"/>
      <c r="I1576" s="329"/>
      <c r="J1576" s="324"/>
      <c r="K1576" s="215"/>
      <c r="L1576" s="216"/>
      <c r="M1576" s="217"/>
      <c r="N1576" s="217"/>
      <c r="O1576" s="215"/>
      <c r="P1576" s="379"/>
      <c r="Q1576" s="379"/>
      <c r="R1576" s="379"/>
      <c r="S1576" s="379"/>
      <c r="T1576" s="379"/>
      <c r="U1576" s="379"/>
      <c r="V1576" s="379"/>
      <c r="W1576" s="379"/>
      <c r="X1576" s="379"/>
      <c r="Y1576" s="379"/>
      <c r="Z1576" s="334"/>
      <c r="AA1576" s="334"/>
      <c r="AB1576" s="334"/>
      <c r="AC1576" s="335"/>
    </row>
    <row r="1577" spans="1:29" ht="17.25" customHeight="1">
      <c r="A1577" s="333"/>
      <c r="B1577" s="322"/>
      <c r="C1577" s="322"/>
      <c r="D1577" s="322"/>
      <c r="E1577" s="338"/>
      <c r="F1577" s="389"/>
      <c r="G1577" s="340"/>
      <c r="H1577" s="333"/>
      <c r="I1577" s="329"/>
      <c r="J1577" s="324" t="s">
        <v>370</v>
      </c>
      <c r="K1577" s="215"/>
      <c r="L1577" s="216"/>
      <c r="M1577" s="217"/>
      <c r="N1577" s="227"/>
      <c r="O1577" s="215"/>
      <c r="P1577" s="379"/>
      <c r="Q1577" s="379"/>
      <c r="R1577" s="379"/>
      <c r="S1577" s="379"/>
      <c r="T1577" s="379"/>
      <c r="U1577" s="379"/>
      <c r="V1577" s="379"/>
      <c r="W1577" s="379"/>
      <c r="X1577" s="379"/>
      <c r="Y1577" s="379"/>
      <c r="Z1577" s="334"/>
      <c r="AA1577" s="334"/>
      <c r="AB1577" s="334"/>
      <c r="AC1577" s="335"/>
    </row>
    <row r="1578" spans="1:29" ht="17.25" customHeight="1">
      <c r="A1578" s="333"/>
      <c r="B1578" s="323"/>
      <c r="C1578" s="323"/>
      <c r="D1578" s="323"/>
      <c r="E1578" s="339"/>
      <c r="F1578" s="389"/>
      <c r="G1578" s="340"/>
      <c r="H1578" s="333"/>
      <c r="I1578" s="329"/>
      <c r="J1578" s="324"/>
      <c r="K1578" s="215"/>
      <c r="L1578" s="215"/>
      <c r="M1578" s="227"/>
      <c r="N1578" s="227"/>
      <c r="O1578" s="215"/>
      <c r="P1578" s="379"/>
      <c r="Q1578" s="379"/>
      <c r="R1578" s="379"/>
      <c r="S1578" s="379"/>
      <c r="T1578" s="379"/>
      <c r="U1578" s="379"/>
      <c r="V1578" s="379"/>
      <c r="W1578" s="379"/>
      <c r="X1578" s="379"/>
      <c r="Y1578" s="379"/>
      <c r="Z1578" s="334"/>
      <c r="AA1578" s="334"/>
      <c r="AB1578" s="334"/>
      <c r="AC1578" s="335"/>
    </row>
    <row r="1579" spans="1:29" ht="17.25" customHeight="1">
      <c r="A1579" s="333">
        <v>33600000</v>
      </c>
      <c r="B1579" s="321" t="s">
        <v>727</v>
      </c>
      <c r="C1579" s="321" t="s">
        <v>525</v>
      </c>
      <c r="D1579" s="321" t="s">
        <v>1124</v>
      </c>
      <c r="E1579" s="337" t="s">
        <v>1088</v>
      </c>
      <c r="F1579" s="389" t="s">
        <v>905</v>
      </c>
      <c r="G1579" s="340">
        <v>8040</v>
      </c>
      <c r="H1579" s="333" t="s">
        <v>555</v>
      </c>
      <c r="I1579" s="329"/>
      <c r="J1579" s="324" t="s">
        <v>281</v>
      </c>
      <c r="K1579" s="215"/>
      <c r="L1579" s="216"/>
      <c r="M1579" s="217"/>
      <c r="N1579" s="227"/>
      <c r="O1579" s="215"/>
      <c r="P1579" s="379">
        <f>SUM(M1579:M1580)</f>
        <v>0</v>
      </c>
      <c r="Q1579" s="379">
        <f>SUM(N1579:N1580)</f>
        <v>0</v>
      </c>
      <c r="R1579" s="379">
        <f>SUM(M1581:M1582)</f>
        <v>8040</v>
      </c>
      <c r="S1579" s="379">
        <f>SUM(N1581:N1582)</f>
        <v>8040</v>
      </c>
      <c r="T1579" s="379">
        <f>SUM(M1583:M1584)</f>
        <v>0</v>
      </c>
      <c r="U1579" s="379">
        <f>SUM(N1583:N1584)</f>
        <v>0</v>
      </c>
      <c r="V1579" s="379">
        <f>SUM(M1585:M1586)</f>
        <v>0</v>
      </c>
      <c r="W1579" s="379">
        <f>SUM(N1585:N1586)</f>
        <v>0</v>
      </c>
      <c r="X1579" s="379">
        <f>P1579+R1579+T1579+V1579</f>
        <v>8040</v>
      </c>
      <c r="Y1579" s="379">
        <f>Q1579+S1579+U1579+W1579</f>
        <v>8040</v>
      </c>
      <c r="Z1579" s="334">
        <f>G1579-X1579</f>
        <v>0</v>
      </c>
      <c r="AA1579" s="334">
        <f>G1579-Y1579</f>
        <v>0</v>
      </c>
      <c r="AB1579" s="334">
        <f>X1579*100/G1579</f>
        <v>100</v>
      </c>
      <c r="AC1579" s="335" t="s">
        <v>651</v>
      </c>
    </row>
    <row r="1580" spans="1:29" ht="17.25" customHeight="1">
      <c r="A1580" s="333"/>
      <c r="B1580" s="322"/>
      <c r="C1580" s="322"/>
      <c r="D1580" s="322"/>
      <c r="E1580" s="338"/>
      <c r="F1580" s="389"/>
      <c r="G1580" s="340"/>
      <c r="H1580" s="333"/>
      <c r="I1580" s="329"/>
      <c r="J1580" s="324"/>
      <c r="K1580" s="215"/>
      <c r="L1580" s="216"/>
      <c r="M1580" s="217"/>
      <c r="N1580" s="217"/>
      <c r="O1580" s="215"/>
      <c r="P1580" s="379"/>
      <c r="Q1580" s="379"/>
      <c r="R1580" s="379"/>
      <c r="S1580" s="379"/>
      <c r="T1580" s="379"/>
      <c r="U1580" s="379"/>
      <c r="V1580" s="379"/>
      <c r="W1580" s="379"/>
      <c r="X1580" s="379"/>
      <c r="Y1580" s="379"/>
      <c r="Z1580" s="334"/>
      <c r="AA1580" s="334"/>
      <c r="AB1580" s="334"/>
      <c r="AC1580" s="335"/>
    </row>
    <row r="1581" spans="1:29" ht="17.25" customHeight="1">
      <c r="A1581" s="333"/>
      <c r="B1581" s="322"/>
      <c r="C1581" s="322"/>
      <c r="D1581" s="322"/>
      <c r="E1581" s="338"/>
      <c r="F1581" s="389"/>
      <c r="G1581" s="340"/>
      <c r="H1581" s="333"/>
      <c r="I1581" s="329"/>
      <c r="J1581" s="324" t="s">
        <v>369</v>
      </c>
      <c r="K1581" s="215" t="s">
        <v>1123</v>
      </c>
      <c r="L1581" s="216" t="s">
        <v>1077</v>
      </c>
      <c r="M1581" s="217">
        <v>8040</v>
      </c>
      <c r="N1581" s="217">
        <v>8040</v>
      </c>
      <c r="O1581" s="215" t="s">
        <v>1086</v>
      </c>
      <c r="P1581" s="379"/>
      <c r="Q1581" s="379"/>
      <c r="R1581" s="379"/>
      <c r="S1581" s="379"/>
      <c r="T1581" s="379"/>
      <c r="U1581" s="379"/>
      <c r="V1581" s="379"/>
      <c r="W1581" s="379"/>
      <c r="X1581" s="379"/>
      <c r="Y1581" s="379"/>
      <c r="Z1581" s="334"/>
      <c r="AA1581" s="334"/>
      <c r="AB1581" s="334"/>
      <c r="AC1581" s="335"/>
    </row>
    <row r="1582" spans="1:29" ht="17.25" customHeight="1">
      <c r="A1582" s="333"/>
      <c r="B1582" s="322"/>
      <c r="C1582" s="322"/>
      <c r="D1582" s="322"/>
      <c r="E1582" s="338"/>
      <c r="F1582" s="389"/>
      <c r="G1582" s="340"/>
      <c r="H1582" s="333"/>
      <c r="I1582" s="329"/>
      <c r="J1582" s="324"/>
      <c r="K1582" s="215"/>
      <c r="L1582" s="216"/>
      <c r="M1582" s="217"/>
      <c r="N1582" s="217"/>
      <c r="O1582" s="215"/>
      <c r="P1582" s="379"/>
      <c r="Q1582" s="379"/>
      <c r="R1582" s="379"/>
      <c r="S1582" s="379"/>
      <c r="T1582" s="379"/>
      <c r="U1582" s="379"/>
      <c r="V1582" s="379"/>
      <c r="W1582" s="379"/>
      <c r="X1582" s="379"/>
      <c r="Y1582" s="379"/>
      <c r="Z1582" s="334"/>
      <c r="AA1582" s="334"/>
      <c r="AB1582" s="334"/>
      <c r="AC1582" s="335"/>
    </row>
    <row r="1583" spans="1:29" ht="17.25" customHeight="1">
      <c r="A1583" s="333"/>
      <c r="B1583" s="322"/>
      <c r="C1583" s="322"/>
      <c r="D1583" s="322"/>
      <c r="E1583" s="338"/>
      <c r="F1583" s="389"/>
      <c r="G1583" s="340"/>
      <c r="H1583" s="333"/>
      <c r="I1583" s="329"/>
      <c r="J1583" s="324" t="s">
        <v>289</v>
      </c>
      <c r="K1583" s="215"/>
      <c r="L1583" s="216"/>
      <c r="M1583" s="217"/>
      <c r="N1583" s="227"/>
      <c r="O1583" s="215"/>
      <c r="P1583" s="379"/>
      <c r="Q1583" s="379"/>
      <c r="R1583" s="379"/>
      <c r="S1583" s="379"/>
      <c r="T1583" s="379"/>
      <c r="U1583" s="379"/>
      <c r="V1583" s="379"/>
      <c r="W1583" s="379"/>
      <c r="X1583" s="379"/>
      <c r="Y1583" s="379"/>
      <c r="Z1583" s="334"/>
      <c r="AA1583" s="334"/>
      <c r="AB1583" s="334"/>
      <c r="AC1583" s="335"/>
    </row>
    <row r="1584" spans="1:29" ht="17.25" customHeight="1">
      <c r="A1584" s="333"/>
      <c r="B1584" s="322"/>
      <c r="C1584" s="322"/>
      <c r="D1584" s="322"/>
      <c r="E1584" s="338"/>
      <c r="F1584" s="389"/>
      <c r="G1584" s="340"/>
      <c r="H1584" s="333"/>
      <c r="I1584" s="329"/>
      <c r="J1584" s="324"/>
      <c r="K1584" s="215"/>
      <c r="L1584" s="216"/>
      <c r="M1584" s="217"/>
      <c r="N1584" s="217"/>
      <c r="O1584" s="215"/>
      <c r="P1584" s="379"/>
      <c r="Q1584" s="379"/>
      <c r="R1584" s="379"/>
      <c r="S1584" s="379"/>
      <c r="T1584" s="379"/>
      <c r="U1584" s="379"/>
      <c r="V1584" s="379"/>
      <c r="W1584" s="379"/>
      <c r="X1584" s="379"/>
      <c r="Y1584" s="379"/>
      <c r="Z1584" s="334"/>
      <c r="AA1584" s="334"/>
      <c r="AB1584" s="334"/>
      <c r="AC1584" s="335"/>
    </row>
    <row r="1585" spans="1:29" ht="17.25" customHeight="1">
      <c r="A1585" s="333"/>
      <c r="B1585" s="322"/>
      <c r="C1585" s="322"/>
      <c r="D1585" s="322"/>
      <c r="E1585" s="338"/>
      <c r="F1585" s="389"/>
      <c r="G1585" s="340"/>
      <c r="H1585" s="333"/>
      <c r="I1585" s="329"/>
      <c r="J1585" s="324" t="s">
        <v>370</v>
      </c>
      <c r="K1585" s="215"/>
      <c r="L1585" s="216"/>
      <c r="M1585" s="217"/>
      <c r="N1585" s="227"/>
      <c r="O1585" s="215"/>
      <c r="P1585" s="379"/>
      <c r="Q1585" s="379"/>
      <c r="R1585" s="379"/>
      <c r="S1585" s="379"/>
      <c r="T1585" s="379"/>
      <c r="U1585" s="379"/>
      <c r="V1585" s="379"/>
      <c r="W1585" s="379"/>
      <c r="X1585" s="379"/>
      <c r="Y1585" s="379"/>
      <c r="Z1585" s="334"/>
      <c r="AA1585" s="334"/>
      <c r="AB1585" s="334"/>
      <c r="AC1585" s="335"/>
    </row>
    <row r="1586" spans="1:29" ht="17.25" customHeight="1">
      <c r="A1586" s="333"/>
      <c r="B1586" s="323"/>
      <c r="C1586" s="323"/>
      <c r="D1586" s="323"/>
      <c r="E1586" s="339"/>
      <c r="F1586" s="389"/>
      <c r="G1586" s="340"/>
      <c r="H1586" s="333"/>
      <c r="I1586" s="329"/>
      <c r="J1586" s="324"/>
      <c r="K1586" s="215"/>
      <c r="L1586" s="215"/>
      <c r="M1586" s="227"/>
      <c r="N1586" s="227"/>
      <c r="O1586" s="215"/>
      <c r="P1586" s="379"/>
      <c r="Q1586" s="379"/>
      <c r="R1586" s="379"/>
      <c r="S1586" s="379"/>
      <c r="T1586" s="379"/>
      <c r="U1586" s="379"/>
      <c r="V1586" s="379"/>
      <c r="W1586" s="379"/>
      <c r="X1586" s="379"/>
      <c r="Y1586" s="379"/>
      <c r="Z1586" s="334"/>
      <c r="AA1586" s="334"/>
      <c r="AB1586" s="334"/>
      <c r="AC1586" s="335"/>
    </row>
    <row r="1587" spans="1:29" ht="17.25" customHeight="1">
      <c r="A1587" s="333">
        <v>33600000</v>
      </c>
      <c r="B1587" s="321" t="s">
        <v>1093</v>
      </c>
      <c r="C1587" s="321" t="s">
        <v>525</v>
      </c>
      <c r="D1587" s="321" t="s">
        <v>1094</v>
      </c>
      <c r="E1587" s="337" t="s">
        <v>1089</v>
      </c>
      <c r="F1587" s="389" t="s">
        <v>1081</v>
      </c>
      <c r="G1587" s="340">
        <v>3000</v>
      </c>
      <c r="H1587" s="333" t="s">
        <v>1091</v>
      </c>
      <c r="I1587" s="329" t="s">
        <v>919</v>
      </c>
      <c r="J1587" s="324" t="s">
        <v>281</v>
      </c>
      <c r="K1587" s="215"/>
      <c r="L1587" s="216"/>
      <c r="M1587" s="217"/>
      <c r="N1587" s="227"/>
      <c r="O1587" s="215"/>
      <c r="P1587" s="379">
        <f>SUM(M1587:M1588)</f>
        <v>0</v>
      </c>
      <c r="Q1587" s="379">
        <f>SUM(N1587:N1588)</f>
        <v>0</v>
      </c>
      <c r="R1587" s="379">
        <f>SUM(M1589:M1590)</f>
        <v>3000</v>
      </c>
      <c r="S1587" s="379">
        <f>SUM(N1589:N1590)</f>
        <v>3000</v>
      </c>
      <c r="T1587" s="379">
        <f>SUM(M1591:M1592)</f>
        <v>0</v>
      </c>
      <c r="U1587" s="379">
        <f>SUM(N1591:N1592)</f>
        <v>0</v>
      </c>
      <c r="V1587" s="379">
        <f>SUM(M1593:M1594)</f>
        <v>0</v>
      </c>
      <c r="W1587" s="379">
        <f>SUM(N1593:N1594)</f>
        <v>0</v>
      </c>
      <c r="X1587" s="379">
        <f>P1587+R1587+T1587+V1587</f>
        <v>3000</v>
      </c>
      <c r="Y1587" s="379">
        <f>Q1587+S1587+U1587+W1587</f>
        <v>3000</v>
      </c>
      <c r="Z1587" s="334">
        <f>G1587-X1587</f>
        <v>0</v>
      </c>
      <c r="AA1587" s="334">
        <f>G1587-Y1587</f>
        <v>0</v>
      </c>
      <c r="AB1587" s="334">
        <f>X1587*100/G1587</f>
        <v>100</v>
      </c>
      <c r="AC1587" s="335" t="s">
        <v>651</v>
      </c>
    </row>
    <row r="1588" spans="1:29" ht="17.25" customHeight="1">
      <c r="A1588" s="333"/>
      <c r="B1588" s="322"/>
      <c r="C1588" s="322"/>
      <c r="D1588" s="322"/>
      <c r="E1588" s="338"/>
      <c r="F1588" s="389"/>
      <c r="G1588" s="340"/>
      <c r="H1588" s="333"/>
      <c r="I1588" s="329"/>
      <c r="J1588" s="324"/>
      <c r="K1588" s="215"/>
      <c r="L1588" s="216"/>
      <c r="M1588" s="217"/>
      <c r="N1588" s="217"/>
      <c r="O1588" s="215"/>
      <c r="P1588" s="379"/>
      <c r="Q1588" s="379"/>
      <c r="R1588" s="379"/>
      <c r="S1588" s="379"/>
      <c r="T1588" s="379"/>
      <c r="U1588" s="379"/>
      <c r="V1588" s="379"/>
      <c r="W1588" s="379"/>
      <c r="X1588" s="379"/>
      <c r="Y1588" s="379"/>
      <c r="Z1588" s="334"/>
      <c r="AA1588" s="334"/>
      <c r="AB1588" s="334"/>
      <c r="AC1588" s="335"/>
    </row>
    <row r="1589" spans="1:29" ht="17.25" customHeight="1">
      <c r="A1589" s="333"/>
      <c r="B1589" s="322"/>
      <c r="C1589" s="322"/>
      <c r="D1589" s="322"/>
      <c r="E1589" s="338"/>
      <c r="F1589" s="389"/>
      <c r="G1589" s="340"/>
      <c r="H1589" s="333"/>
      <c r="I1589" s="329"/>
      <c r="J1589" s="324" t="s">
        <v>369</v>
      </c>
      <c r="K1589" s="215" t="s">
        <v>1092</v>
      </c>
      <c r="L1589" s="216" t="s">
        <v>1082</v>
      </c>
      <c r="M1589" s="217">
        <v>3000</v>
      </c>
      <c r="N1589" s="217">
        <v>3000</v>
      </c>
      <c r="O1589" s="215" t="s">
        <v>1073</v>
      </c>
      <c r="P1589" s="379"/>
      <c r="Q1589" s="379"/>
      <c r="R1589" s="379"/>
      <c r="S1589" s="379"/>
      <c r="T1589" s="379"/>
      <c r="U1589" s="379"/>
      <c r="V1589" s="379"/>
      <c r="W1589" s="379"/>
      <c r="X1589" s="379"/>
      <c r="Y1589" s="379"/>
      <c r="Z1589" s="334"/>
      <c r="AA1589" s="334"/>
      <c r="AB1589" s="334"/>
      <c r="AC1589" s="335"/>
    </row>
    <row r="1590" spans="1:29" ht="17.25" customHeight="1">
      <c r="A1590" s="333"/>
      <c r="B1590" s="322"/>
      <c r="C1590" s="322"/>
      <c r="D1590" s="322"/>
      <c r="E1590" s="338"/>
      <c r="F1590" s="389"/>
      <c r="G1590" s="340"/>
      <c r="H1590" s="333"/>
      <c r="I1590" s="329"/>
      <c r="J1590" s="324"/>
      <c r="K1590" s="215"/>
      <c r="L1590" s="216"/>
      <c r="M1590" s="217"/>
      <c r="N1590" s="217"/>
      <c r="O1590" s="215"/>
      <c r="P1590" s="379"/>
      <c r="Q1590" s="379"/>
      <c r="R1590" s="379"/>
      <c r="S1590" s="379"/>
      <c r="T1590" s="379"/>
      <c r="U1590" s="379"/>
      <c r="V1590" s="379"/>
      <c r="W1590" s="379"/>
      <c r="X1590" s="379"/>
      <c r="Y1590" s="379"/>
      <c r="Z1590" s="334"/>
      <c r="AA1590" s="334"/>
      <c r="AB1590" s="334"/>
      <c r="AC1590" s="335"/>
    </row>
    <row r="1591" spans="1:29" ht="17.25" customHeight="1">
      <c r="A1591" s="333"/>
      <c r="B1591" s="322"/>
      <c r="C1591" s="322"/>
      <c r="D1591" s="322"/>
      <c r="E1591" s="338"/>
      <c r="F1591" s="389"/>
      <c r="G1591" s="340"/>
      <c r="H1591" s="333"/>
      <c r="I1591" s="329"/>
      <c r="J1591" s="324" t="s">
        <v>289</v>
      </c>
      <c r="K1591" s="215"/>
      <c r="L1591" s="216"/>
      <c r="M1591" s="217"/>
      <c r="N1591" s="227"/>
      <c r="O1591" s="215"/>
      <c r="P1591" s="379"/>
      <c r="Q1591" s="379"/>
      <c r="R1591" s="379"/>
      <c r="S1591" s="379"/>
      <c r="T1591" s="379"/>
      <c r="U1591" s="379"/>
      <c r="V1591" s="379"/>
      <c r="W1591" s="379"/>
      <c r="X1591" s="379"/>
      <c r="Y1591" s="379"/>
      <c r="Z1591" s="334"/>
      <c r="AA1591" s="334"/>
      <c r="AB1591" s="334"/>
      <c r="AC1591" s="335"/>
    </row>
    <row r="1592" spans="1:29" ht="17.25" customHeight="1">
      <c r="A1592" s="333"/>
      <c r="B1592" s="322"/>
      <c r="C1592" s="322"/>
      <c r="D1592" s="322"/>
      <c r="E1592" s="338"/>
      <c r="F1592" s="389"/>
      <c r="G1592" s="340"/>
      <c r="H1592" s="333"/>
      <c r="I1592" s="329"/>
      <c r="J1592" s="324"/>
      <c r="K1592" s="215"/>
      <c r="L1592" s="216"/>
      <c r="M1592" s="217"/>
      <c r="N1592" s="217"/>
      <c r="O1592" s="215"/>
      <c r="P1592" s="379"/>
      <c r="Q1592" s="379"/>
      <c r="R1592" s="379"/>
      <c r="S1592" s="379"/>
      <c r="T1592" s="379"/>
      <c r="U1592" s="379"/>
      <c r="V1592" s="379"/>
      <c r="W1592" s="379"/>
      <c r="X1592" s="379"/>
      <c r="Y1592" s="379"/>
      <c r="Z1592" s="334"/>
      <c r="AA1592" s="334"/>
      <c r="AB1592" s="334"/>
      <c r="AC1592" s="335"/>
    </row>
    <row r="1593" spans="1:29" ht="17.25" customHeight="1">
      <c r="A1593" s="333"/>
      <c r="B1593" s="322"/>
      <c r="C1593" s="322"/>
      <c r="D1593" s="322"/>
      <c r="E1593" s="338"/>
      <c r="F1593" s="389"/>
      <c r="G1593" s="340"/>
      <c r="H1593" s="333"/>
      <c r="I1593" s="329"/>
      <c r="J1593" s="324" t="s">
        <v>370</v>
      </c>
      <c r="K1593" s="215"/>
      <c r="L1593" s="216"/>
      <c r="M1593" s="217"/>
      <c r="N1593" s="227"/>
      <c r="O1593" s="215"/>
      <c r="P1593" s="379"/>
      <c r="Q1593" s="379"/>
      <c r="R1593" s="379"/>
      <c r="S1593" s="379"/>
      <c r="T1593" s="379"/>
      <c r="U1593" s="379"/>
      <c r="V1593" s="379"/>
      <c r="W1593" s="379"/>
      <c r="X1593" s="379"/>
      <c r="Y1593" s="379"/>
      <c r="Z1593" s="334"/>
      <c r="AA1593" s="334"/>
      <c r="AB1593" s="334"/>
      <c r="AC1593" s="335"/>
    </row>
    <row r="1594" spans="1:29" ht="17.25" customHeight="1">
      <c r="A1594" s="333"/>
      <c r="B1594" s="323"/>
      <c r="C1594" s="323"/>
      <c r="D1594" s="323"/>
      <c r="E1594" s="339"/>
      <c r="F1594" s="389"/>
      <c r="G1594" s="340"/>
      <c r="H1594" s="333"/>
      <c r="I1594" s="329"/>
      <c r="J1594" s="324"/>
      <c r="K1594" s="215"/>
      <c r="L1594" s="215"/>
      <c r="M1594" s="227"/>
      <c r="N1594" s="227"/>
      <c r="O1594" s="215"/>
      <c r="P1594" s="379"/>
      <c r="Q1594" s="379"/>
      <c r="R1594" s="379"/>
      <c r="S1594" s="379"/>
      <c r="T1594" s="379"/>
      <c r="U1594" s="379"/>
      <c r="V1594" s="379"/>
      <c r="W1594" s="379"/>
      <c r="X1594" s="379"/>
      <c r="Y1594" s="379"/>
      <c r="Z1594" s="334"/>
      <c r="AA1594" s="334"/>
      <c r="AB1594" s="334"/>
      <c r="AC1594" s="335"/>
    </row>
    <row r="1595" spans="1:29" ht="17.25" customHeight="1">
      <c r="A1595" s="333">
        <v>33600000</v>
      </c>
      <c r="B1595" s="321" t="s">
        <v>727</v>
      </c>
      <c r="C1595" s="321" t="s">
        <v>525</v>
      </c>
      <c r="D1595" s="321" t="s">
        <v>1158</v>
      </c>
      <c r="E1595" s="337" t="s">
        <v>1090</v>
      </c>
      <c r="F1595" s="389" t="s">
        <v>1082</v>
      </c>
      <c r="G1595" s="340">
        <v>192</v>
      </c>
      <c r="H1595" s="333" t="s">
        <v>550</v>
      </c>
      <c r="I1595" s="329" t="s">
        <v>1073</v>
      </c>
      <c r="J1595" s="324" t="s">
        <v>281</v>
      </c>
      <c r="K1595" s="215"/>
      <c r="L1595" s="216"/>
      <c r="M1595" s="217"/>
      <c r="N1595" s="227"/>
      <c r="O1595" s="215"/>
      <c r="P1595" s="379">
        <f>SUM(M1595:M1596)</f>
        <v>0</v>
      </c>
      <c r="Q1595" s="379">
        <f>SUM(N1595:N1596)</f>
        <v>0</v>
      </c>
      <c r="R1595" s="379">
        <f>SUM(M1597:M1598)</f>
        <v>192</v>
      </c>
      <c r="S1595" s="379">
        <f>SUM(N1597:N1598)</f>
        <v>192</v>
      </c>
      <c r="T1595" s="379">
        <f>SUM(M1599:M1600)</f>
        <v>0</v>
      </c>
      <c r="U1595" s="379">
        <f>SUM(N1599:N1600)</f>
        <v>0</v>
      </c>
      <c r="V1595" s="379">
        <f>SUM(M1601:M1602)</f>
        <v>0</v>
      </c>
      <c r="W1595" s="379">
        <f>SUM(N1601:N1602)</f>
        <v>0</v>
      </c>
      <c r="X1595" s="379">
        <f>P1595+R1595+T1595+V1595</f>
        <v>192</v>
      </c>
      <c r="Y1595" s="379">
        <f>Q1595+S1595+U1595+W1595</f>
        <v>192</v>
      </c>
      <c r="Z1595" s="334">
        <f>G1595-X1595</f>
        <v>0</v>
      </c>
      <c r="AA1595" s="334">
        <f>G1595-Y1595</f>
        <v>0</v>
      </c>
      <c r="AB1595" s="334">
        <f>X1595*100/G1595</f>
        <v>100</v>
      </c>
      <c r="AC1595" s="335" t="s">
        <v>651</v>
      </c>
    </row>
    <row r="1596" spans="1:29" ht="17.25" customHeight="1">
      <c r="A1596" s="333"/>
      <c r="B1596" s="322"/>
      <c r="C1596" s="322"/>
      <c r="D1596" s="322"/>
      <c r="E1596" s="338"/>
      <c r="F1596" s="389"/>
      <c r="G1596" s="340"/>
      <c r="H1596" s="333"/>
      <c r="I1596" s="329"/>
      <c r="J1596" s="324"/>
      <c r="K1596" s="215"/>
      <c r="L1596" s="216"/>
      <c r="M1596" s="217"/>
      <c r="N1596" s="217"/>
      <c r="O1596" s="215"/>
      <c r="P1596" s="379"/>
      <c r="Q1596" s="379"/>
      <c r="R1596" s="379"/>
      <c r="S1596" s="379"/>
      <c r="T1596" s="379"/>
      <c r="U1596" s="379"/>
      <c r="V1596" s="379"/>
      <c r="W1596" s="379"/>
      <c r="X1596" s="379"/>
      <c r="Y1596" s="379"/>
      <c r="Z1596" s="334"/>
      <c r="AA1596" s="334"/>
      <c r="AB1596" s="334"/>
      <c r="AC1596" s="335"/>
    </row>
    <row r="1597" spans="1:29" ht="17.25" customHeight="1">
      <c r="A1597" s="333"/>
      <c r="B1597" s="322"/>
      <c r="C1597" s="322"/>
      <c r="D1597" s="322"/>
      <c r="E1597" s="338"/>
      <c r="F1597" s="389"/>
      <c r="G1597" s="340"/>
      <c r="H1597" s="333"/>
      <c r="I1597" s="329"/>
      <c r="J1597" s="324" t="s">
        <v>369</v>
      </c>
      <c r="K1597" s="215" t="s">
        <v>1157</v>
      </c>
      <c r="L1597" s="216" t="s">
        <v>919</v>
      </c>
      <c r="M1597" s="217">
        <v>192</v>
      </c>
      <c r="N1597" s="217">
        <v>192</v>
      </c>
      <c r="O1597" s="215" t="s">
        <v>1073</v>
      </c>
      <c r="P1597" s="379"/>
      <c r="Q1597" s="379"/>
      <c r="R1597" s="379"/>
      <c r="S1597" s="379"/>
      <c r="T1597" s="379"/>
      <c r="U1597" s="379"/>
      <c r="V1597" s="379"/>
      <c r="W1597" s="379"/>
      <c r="X1597" s="379"/>
      <c r="Y1597" s="379"/>
      <c r="Z1597" s="334"/>
      <c r="AA1597" s="334"/>
      <c r="AB1597" s="334"/>
      <c r="AC1597" s="335"/>
    </row>
    <row r="1598" spans="1:29" ht="17.25" customHeight="1">
      <c r="A1598" s="333"/>
      <c r="B1598" s="322"/>
      <c r="C1598" s="322"/>
      <c r="D1598" s="322"/>
      <c r="E1598" s="338"/>
      <c r="F1598" s="389"/>
      <c r="G1598" s="340"/>
      <c r="H1598" s="333"/>
      <c r="I1598" s="329"/>
      <c r="J1598" s="324"/>
      <c r="K1598" s="215"/>
      <c r="L1598" s="216"/>
      <c r="M1598" s="217"/>
      <c r="N1598" s="217"/>
      <c r="O1598" s="215"/>
      <c r="P1598" s="379"/>
      <c r="Q1598" s="379"/>
      <c r="R1598" s="379"/>
      <c r="S1598" s="379"/>
      <c r="T1598" s="379"/>
      <c r="U1598" s="379"/>
      <c r="V1598" s="379"/>
      <c r="W1598" s="379"/>
      <c r="X1598" s="379"/>
      <c r="Y1598" s="379"/>
      <c r="Z1598" s="334"/>
      <c r="AA1598" s="334"/>
      <c r="AB1598" s="334"/>
      <c r="AC1598" s="335"/>
    </row>
    <row r="1599" spans="1:29" ht="17.25" customHeight="1">
      <c r="A1599" s="333"/>
      <c r="B1599" s="322"/>
      <c r="C1599" s="322"/>
      <c r="D1599" s="322"/>
      <c r="E1599" s="338"/>
      <c r="F1599" s="389"/>
      <c r="G1599" s="340"/>
      <c r="H1599" s="333"/>
      <c r="I1599" s="329"/>
      <c r="J1599" s="324" t="s">
        <v>289</v>
      </c>
      <c r="K1599" s="215"/>
      <c r="L1599" s="216"/>
      <c r="M1599" s="217"/>
      <c r="N1599" s="227"/>
      <c r="O1599" s="215"/>
      <c r="P1599" s="379"/>
      <c r="Q1599" s="379"/>
      <c r="R1599" s="379"/>
      <c r="S1599" s="379"/>
      <c r="T1599" s="379"/>
      <c r="U1599" s="379"/>
      <c r="V1599" s="379"/>
      <c r="W1599" s="379"/>
      <c r="X1599" s="379"/>
      <c r="Y1599" s="379"/>
      <c r="Z1599" s="334"/>
      <c r="AA1599" s="334"/>
      <c r="AB1599" s="334"/>
      <c r="AC1599" s="335"/>
    </row>
    <row r="1600" spans="1:29" ht="17.25" customHeight="1">
      <c r="A1600" s="333"/>
      <c r="B1600" s="322"/>
      <c r="C1600" s="322"/>
      <c r="D1600" s="322"/>
      <c r="E1600" s="338"/>
      <c r="F1600" s="389"/>
      <c r="G1600" s="340"/>
      <c r="H1600" s="333"/>
      <c r="I1600" s="329"/>
      <c r="J1600" s="324"/>
      <c r="K1600" s="215"/>
      <c r="L1600" s="216"/>
      <c r="M1600" s="217"/>
      <c r="N1600" s="217"/>
      <c r="O1600" s="215"/>
      <c r="P1600" s="379"/>
      <c r="Q1600" s="379"/>
      <c r="R1600" s="379"/>
      <c r="S1600" s="379"/>
      <c r="T1600" s="379"/>
      <c r="U1600" s="379"/>
      <c r="V1600" s="379"/>
      <c r="W1600" s="379"/>
      <c r="X1600" s="379"/>
      <c r="Y1600" s="379"/>
      <c r="Z1600" s="334"/>
      <c r="AA1600" s="334"/>
      <c r="AB1600" s="334"/>
      <c r="AC1600" s="335"/>
    </row>
    <row r="1601" spans="1:29" ht="17.25" customHeight="1">
      <c r="A1601" s="333"/>
      <c r="B1601" s="322"/>
      <c r="C1601" s="322"/>
      <c r="D1601" s="322"/>
      <c r="E1601" s="338"/>
      <c r="F1601" s="389"/>
      <c r="G1601" s="340"/>
      <c r="H1601" s="333"/>
      <c r="I1601" s="329"/>
      <c r="J1601" s="324" t="s">
        <v>370</v>
      </c>
      <c r="K1601" s="215"/>
      <c r="L1601" s="216"/>
      <c r="M1601" s="217"/>
      <c r="N1601" s="227"/>
      <c r="O1601" s="215"/>
      <c r="P1601" s="379"/>
      <c r="Q1601" s="379"/>
      <c r="R1601" s="379"/>
      <c r="S1601" s="379"/>
      <c r="T1601" s="379"/>
      <c r="U1601" s="379"/>
      <c r="V1601" s="379"/>
      <c r="W1601" s="379"/>
      <c r="X1601" s="379"/>
      <c r="Y1601" s="379"/>
      <c r="Z1601" s="334"/>
      <c r="AA1601" s="334"/>
      <c r="AB1601" s="334"/>
      <c r="AC1601" s="335"/>
    </row>
    <row r="1602" spans="1:29" ht="17.25" customHeight="1">
      <c r="A1602" s="333"/>
      <c r="B1602" s="323"/>
      <c r="C1602" s="323"/>
      <c r="D1602" s="323"/>
      <c r="E1602" s="339"/>
      <c r="F1602" s="389"/>
      <c r="G1602" s="340"/>
      <c r="H1602" s="333"/>
      <c r="I1602" s="329"/>
      <c r="J1602" s="324"/>
      <c r="K1602" s="215"/>
      <c r="L1602" s="215"/>
      <c r="M1602" s="227"/>
      <c r="N1602" s="227"/>
      <c r="O1602" s="215"/>
      <c r="P1602" s="379"/>
      <c r="Q1602" s="379"/>
      <c r="R1602" s="379"/>
      <c r="S1602" s="379"/>
      <c r="T1602" s="379"/>
      <c r="U1602" s="379"/>
      <c r="V1602" s="379"/>
      <c r="W1602" s="379"/>
      <c r="X1602" s="379"/>
      <c r="Y1602" s="379"/>
      <c r="Z1602" s="334"/>
      <c r="AA1602" s="334"/>
      <c r="AB1602" s="334"/>
      <c r="AC1602" s="335"/>
    </row>
    <row r="1603" spans="1:29" ht="17.25" customHeight="1">
      <c r="A1603" s="333">
        <v>33600000</v>
      </c>
      <c r="B1603" s="321" t="s">
        <v>727</v>
      </c>
      <c r="C1603" s="321" t="s">
        <v>525</v>
      </c>
      <c r="D1603" s="321" t="s">
        <v>1259</v>
      </c>
      <c r="E1603" s="337" t="s">
        <v>1214</v>
      </c>
      <c r="F1603" s="389" t="s">
        <v>1180</v>
      </c>
      <c r="G1603" s="340">
        <v>1000</v>
      </c>
      <c r="H1603" s="333" t="s">
        <v>1091</v>
      </c>
      <c r="I1603" s="329" t="s">
        <v>1215</v>
      </c>
      <c r="J1603" s="324" t="s">
        <v>281</v>
      </c>
      <c r="K1603" s="215"/>
      <c r="L1603" s="216"/>
      <c r="M1603" s="217"/>
      <c r="N1603" s="227"/>
      <c r="O1603" s="215"/>
      <c r="P1603" s="379">
        <f>SUM(M1603:M1604)</f>
        <v>0</v>
      </c>
      <c r="Q1603" s="379">
        <f>SUM(N1603:N1604)</f>
        <v>0</v>
      </c>
      <c r="R1603" s="379">
        <f>SUM(M1605:M1606)</f>
        <v>1000</v>
      </c>
      <c r="S1603" s="379">
        <f>SUM(N1605:N1606)</f>
        <v>1000</v>
      </c>
      <c r="T1603" s="379">
        <f>SUM(M1607:M1608)</f>
        <v>0</v>
      </c>
      <c r="U1603" s="379">
        <f>SUM(N1607:N1608)</f>
        <v>0</v>
      </c>
      <c r="V1603" s="379">
        <f>SUM(M1609:M1610)</f>
        <v>0</v>
      </c>
      <c r="W1603" s="379">
        <f>SUM(N1609:N1610)</f>
        <v>0</v>
      </c>
      <c r="X1603" s="379">
        <f>P1603+R1603+T1603+V1603</f>
        <v>1000</v>
      </c>
      <c r="Y1603" s="379">
        <f>Q1603+S1603+U1603+W1603</f>
        <v>1000</v>
      </c>
      <c r="Z1603" s="334">
        <f>G1603-X1603</f>
        <v>0</v>
      </c>
      <c r="AA1603" s="334">
        <f>G1603-Y1603</f>
        <v>0</v>
      </c>
      <c r="AB1603" s="334">
        <f>X1603*100/G1603</f>
        <v>100</v>
      </c>
      <c r="AC1603" s="335" t="s">
        <v>651</v>
      </c>
    </row>
    <row r="1604" spans="1:29" ht="17.25" customHeight="1">
      <c r="A1604" s="333"/>
      <c r="B1604" s="322"/>
      <c r="C1604" s="322"/>
      <c r="D1604" s="322"/>
      <c r="E1604" s="338"/>
      <c r="F1604" s="389"/>
      <c r="G1604" s="340"/>
      <c r="H1604" s="333"/>
      <c r="I1604" s="329"/>
      <c r="J1604" s="324"/>
      <c r="K1604" s="215"/>
      <c r="L1604" s="216"/>
      <c r="M1604" s="217"/>
      <c r="N1604" s="217"/>
      <c r="O1604" s="215"/>
      <c r="P1604" s="379"/>
      <c r="Q1604" s="379"/>
      <c r="R1604" s="379"/>
      <c r="S1604" s="379"/>
      <c r="T1604" s="379"/>
      <c r="U1604" s="379"/>
      <c r="V1604" s="379"/>
      <c r="W1604" s="379"/>
      <c r="X1604" s="379"/>
      <c r="Y1604" s="379"/>
      <c r="Z1604" s="334"/>
      <c r="AA1604" s="334"/>
      <c r="AB1604" s="334"/>
      <c r="AC1604" s="335"/>
    </row>
    <row r="1605" spans="1:29" ht="17.25" customHeight="1">
      <c r="A1605" s="333"/>
      <c r="B1605" s="322"/>
      <c r="C1605" s="322"/>
      <c r="D1605" s="322"/>
      <c r="E1605" s="338"/>
      <c r="F1605" s="389"/>
      <c r="G1605" s="340"/>
      <c r="H1605" s="333"/>
      <c r="I1605" s="329"/>
      <c r="J1605" s="324" t="s">
        <v>369</v>
      </c>
      <c r="K1605" s="215" t="s">
        <v>1258</v>
      </c>
      <c r="L1605" s="216" t="s">
        <v>1207</v>
      </c>
      <c r="M1605" s="217">
        <v>1000</v>
      </c>
      <c r="N1605" s="217">
        <v>1000</v>
      </c>
      <c r="O1605" s="215" t="s">
        <v>1246</v>
      </c>
      <c r="P1605" s="379"/>
      <c r="Q1605" s="379"/>
      <c r="R1605" s="379"/>
      <c r="S1605" s="379"/>
      <c r="T1605" s="379"/>
      <c r="U1605" s="379"/>
      <c r="V1605" s="379"/>
      <c r="W1605" s="379"/>
      <c r="X1605" s="379"/>
      <c r="Y1605" s="379"/>
      <c r="Z1605" s="334"/>
      <c r="AA1605" s="334"/>
      <c r="AB1605" s="334"/>
      <c r="AC1605" s="335"/>
    </row>
    <row r="1606" spans="1:29" ht="17.25" customHeight="1">
      <c r="A1606" s="333"/>
      <c r="B1606" s="322"/>
      <c r="C1606" s="322"/>
      <c r="D1606" s="322"/>
      <c r="E1606" s="338"/>
      <c r="F1606" s="389"/>
      <c r="G1606" s="340"/>
      <c r="H1606" s="333"/>
      <c r="I1606" s="329"/>
      <c r="J1606" s="324"/>
      <c r="K1606" s="215"/>
      <c r="L1606" s="216"/>
      <c r="M1606" s="217"/>
      <c r="N1606" s="217"/>
      <c r="O1606" s="215"/>
      <c r="P1606" s="379"/>
      <c r="Q1606" s="379"/>
      <c r="R1606" s="379"/>
      <c r="S1606" s="379"/>
      <c r="T1606" s="379"/>
      <c r="U1606" s="379"/>
      <c r="V1606" s="379"/>
      <c r="W1606" s="379"/>
      <c r="X1606" s="379"/>
      <c r="Y1606" s="379"/>
      <c r="Z1606" s="334"/>
      <c r="AA1606" s="334"/>
      <c r="AB1606" s="334"/>
      <c r="AC1606" s="335"/>
    </row>
    <row r="1607" spans="1:29" ht="17.25" customHeight="1">
      <c r="A1607" s="333"/>
      <c r="B1607" s="322"/>
      <c r="C1607" s="322"/>
      <c r="D1607" s="322"/>
      <c r="E1607" s="338"/>
      <c r="F1607" s="389"/>
      <c r="G1607" s="340"/>
      <c r="H1607" s="333"/>
      <c r="I1607" s="329"/>
      <c r="J1607" s="324" t="s">
        <v>289</v>
      </c>
      <c r="K1607" s="215"/>
      <c r="L1607" s="216"/>
      <c r="M1607" s="217"/>
      <c r="N1607" s="227"/>
      <c r="O1607" s="215"/>
      <c r="P1607" s="379"/>
      <c r="Q1607" s="379"/>
      <c r="R1607" s="379"/>
      <c r="S1607" s="379"/>
      <c r="T1607" s="379"/>
      <c r="U1607" s="379"/>
      <c r="V1607" s="379"/>
      <c r="W1607" s="379"/>
      <c r="X1607" s="379"/>
      <c r="Y1607" s="379"/>
      <c r="Z1607" s="334"/>
      <c r="AA1607" s="334"/>
      <c r="AB1607" s="334"/>
      <c r="AC1607" s="335"/>
    </row>
    <row r="1608" spans="1:29" ht="17.25" customHeight="1">
      <c r="A1608" s="333"/>
      <c r="B1608" s="322"/>
      <c r="C1608" s="322"/>
      <c r="D1608" s="322"/>
      <c r="E1608" s="338"/>
      <c r="F1608" s="389"/>
      <c r="G1608" s="340"/>
      <c r="H1608" s="333"/>
      <c r="I1608" s="329"/>
      <c r="J1608" s="324"/>
      <c r="K1608" s="215"/>
      <c r="L1608" s="216"/>
      <c r="M1608" s="217"/>
      <c r="N1608" s="217"/>
      <c r="O1608" s="215"/>
      <c r="P1608" s="379"/>
      <c r="Q1608" s="379"/>
      <c r="R1608" s="379"/>
      <c r="S1608" s="379"/>
      <c r="T1608" s="379"/>
      <c r="U1608" s="379"/>
      <c r="V1608" s="379"/>
      <c r="W1608" s="379"/>
      <c r="X1608" s="379"/>
      <c r="Y1608" s="379"/>
      <c r="Z1608" s="334"/>
      <c r="AA1608" s="334"/>
      <c r="AB1608" s="334"/>
      <c r="AC1608" s="335"/>
    </row>
    <row r="1609" spans="1:29" ht="17.25" customHeight="1">
      <c r="A1609" s="333"/>
      <c r="B1609" s="322"/>
      <c r="C1609" s="322"/>
      <c r="D1609" s="322"/>
      <c r="E1609" s="338"/>
      <c r="F1609" s="389"/>
      <c r="G1609" s="340"/>
      <c r="H1609" s="333"/>
      <c r="I1609" s="329"/>
      <c r="J1609" s="324" t="s">
        <v>370</v>
      </c>
      <c r="K1609" s="215"/>
      <c r="L1609" s="216"/>
      <c r="M1609" s="217"/>
      <c r="N1609" s="227"/>
      <c r="O1609" s="215"/>
      <c r="P1609" s="379"/>
      <c r="Q1609" s="379"/>
      <c r="R1609" s="379"/>
      <c r="S1609" s="379"/>
      <c r="T1609" s="379"/>
      <c r="U1609" s="379"/>
      <c r="V1609" s="379"/>
      <c r="W1609" s="379"/>
      <c r="X1609" s="379"/>
      <c r="Y1609" s="379"/>
      <c r="Z1609" s="334"/>
      <c r="AA1609" s="334"/>
      <c r="AB1609" s="334"/>
      <c r="AC1609" s="335"/>
    </row>
    <row r="1610" spans="1:29" ht="17.25" customHeight="1">
      <c r="A1610" s="333"/>
      <c r="B1610" s="323"/>
      <c r="C1610" s="323"/>
      <c r="D1610" s="323"/>
      <c r="E1610" s="339"/>
      <c r="F1610" s="389"/>
      <c r="G1610" s="340"/>
      <c r="H1610" s="333"/>
      <c r="I1610" s="329"/>
      <c r="J1610" s="324"/>
      <c r="K1610" s="215"/>
      <c r="L1610" s="215"/>
      <c r="M1610" s="227"/>
      <c r="N1610" s="227"/>
      <c r="O1610" s="215"/>
      <c r="P1610" s="379"/>
      <c r="Q1610" s="379"/>
      <c r="R1610" s="379"/>
      <c r="S1610" s="379"/>
      <c r="T1610" s="379"/>
      <c r="U1610" s="379"/>
      <c r="V1610" s="379"/>
      <c r="W1610" s="379"/>
      <c r="X1610" s="379"/>
      <c r="Y1610" s="379"/>
      <c r="Z1610" s="334"/>
      <c r="AA1610" s="334"/>
      <c r="AB1610" s="334"/>
      <c r="AC1610" s="335"/>
    </row>
    <row r="1611" spans="1:29" ht="17.25" customHeight="1">
      <c r="A1611" s="333">
        <v>33600000</v>
      </c>
      <c r="B1611" s="321" t="s">
        <v>727</v>
      </c>
      <c r="C1611" s="321" t="s">
        <v>525</v>
      </c>
      <c r="D1611" s="321" t="s">
        <v>1302</v>
      </c>
      <c r="E1611" s="337" t="s">
        <v>1230</v>
      </c>
      <c r="F1611" s="389" t="s">
        <v>1233</v>
      </c>
      <c r="G1611" s="340">
        <v>441.43</v>
      </c>
      <c r="H1611" s="333" t="s">
        <v>492</v>
      </c>
      <c r="I1611" s="329" t="s">
        <v>1232</v>
      </c>
      <c r="J1611" s="324" t="s">
        <v>281</v>
      </c>
      <c r="K1611" s="216"/>
      <c r="L1611" s="216"/>
      <c r="M1611" s="217"/>
      <c r="N1611" s="227"/>
      <c r="O1611" s="215"/>
      <c r="P1611" s="379">
        <f>SUM(M1611:M1612)</f>
        <v>0</v>
      </c>
      <c r="Q1611" s="379">
        <f>SUM(N1611:N1612)</f>
        <v>0</v>
      </c>
      <c r="R1611" s="379">
        <f>SUM(M1613:M1615)</f>
        <v>441.43000000000006</v>
      </c>
      <c r="S1611" s="379">
        <f>SUM(N1613:N1615)</f>
        <v>441.43000000000006</v>
      </c>
      <c r="T1611" s="379">
        <f>SUM(M1616:M1617)</f>
        <v>0</v>
      </c>
      <c r="U1611" s="379">
        <f>SUM(N1616:N1617)</f>
        <v>0</v>
      </c>
      <c r="V1611" s="379">
        <f>SUM(M1618:M1619)</f>
        <v>0</v>
      </c>
      <c r="W1611" s="379">
        <f>SUM(N1618:N1619)</f>
        <v>0</v>
      </c>
      <c r="X1611" s="379">
        <f>P1611+R1611+T1611+V1611</f>
        <v>441.43000000000006</v>
      </c>
      <c r="Y1611" s="379">
        <f>Q1611+S1611+U1611+W1611</f>
        <v>441.43000000000006</v>
      </c>
      <c r="Z1611" s="334">
        <f>G1611-X1611</f>
        <v>0</v>
      </c>
      <c r="AA1611" s="334">
        <f>G1611-Y1611</f>
        <v>0</v>
      </c>
      <c r="AB1611" s="334">
        <f>X1611*100/G1611</f>
        <v>100.00000000000001</v>
      </c>
      <c r="AC1611" s="335" t="s">
        <v>651</v>
      </c>
    </row>
    <row r="1612" spans="1:29" ht="17.25" customHeight="1">
      <c r="A1612" s="333"/>
      <c r="B1612" s="322"/>
      <c r="C1612" s="322"/>
      <c r="D1612" s="322"/>
      <c r="E1612" s="338"/>
      <c r="F1612" s="389"/>
      <c r="G1612" s="340"/>
      <c r="H1612" s="333"/>
      <c r="I1612" s="329"/>
      <c r="J1612" s="324"/>
      <c r="K1612" s="215"/>
      <c r="L1612" s="216"/>
      <c r="M1612" s="217"/>
      <c r="N1612" s="217"/>
      <c r="O1612" s="215"/>
      <c r="P1612" s="379"/>
      <c r="Q1612" s="379"/>
      <c r="R1612" s="379"/>
      <c r="S1612" s="379"/>
      <c r="T1612" s="379"/>
      <c r="U1612" s="379"/>
      <c r="V1612" s="379"/>
      <c r="W1612" s="379"/>
      <c r="X1612" s="379"/>
      <c r="Y1612" s="379"/>
      <c r="Z1612" s="334"/>
      <c r="AA1612" s="334"/>
      <c r="AB1612" s="334"/>
      <c r="AC1612" s="335"/>
    </row>
    <row r="1613" spans="1:29" ht="17.25" customHeight="1">
      <c r="A1613" s="333"/>
      <c r="B1613" s="322"/>
      <c r="C1613" s="322"/>
      <c r="D1613" s="322"/>
      <c r="E1613" s="338"/>
      <c r="F1613" s="389"/>
      <c r="G1613" s="340"/>
      <c r="H1613" s="333"/>
      <c r="I1613" s="329"/>
      <c r="J1613" s="324" t="s">
        <v>369</v>
      </c>
      <c r="K1613" s="215" t="s">
        <v>1301</v>
      </c>
      <c r="L1613" s="216" t="s">
        <v>1233</v>
      </c>
      <c r="M1613" s="217">
        <v>89.53</v>
      </c>
      <c r="N1613" s="217">
        <v>89.53</v>
      </c>
      <c r="O1613" s="215" t="s">
        <v>1241</v>
      </c>
      <c r="P1613" s="379"/>
      <c r="Q1613" s="379"/>
      <c r="R1613" s="379"/>
      <c r="S1613" s="379"/>
      <c r="T1613" s="379"/>
      <c r="U1613" s="379"/>
      <c r="V1613" s="379"/>
      <c r="W1613" s="379"/>
      <c r="X1613" s="379"/>
      <c r="Y1613" s="379"/>
      <c r="Z1613" s="334"/>
      <c r="AA1613" s="334"/>
      <c r="AB1613" s="334"/>
      <c r="AC1613" s="335"/>
    </row>
    <row r="1614" spans="1:29" ht="17.25" customHeight="1">
      <c r="A1614" s="333"/>
      <c r="B1614" s="322"/>
      <c r="C1614" s="322"/>
      <c r="D1614" s="322"/>
      <c r="E1614" s="338"/>
      <c r="F1614" s="389"/>
      <c r="G1614" s="340"/>
      <c r="H1614" s="333"/>
      <c r="I1614" s="329"/>
      <c r="J1614" s="324"/>
      <c r="K1614" s="215" t="s">
        <v>1304</v>
      </c>
      <c r="L1614" s="216" t="s">
        <v>1278</v>
      </c>
      <c r="M1614" s="217">
        <v>276.3</v>
      </c>
      <c r="N1614" s="217">
        <v>276.3</v>
      </c>
      <c r="O1614" s="215" t="s">
        <v>1241</v>
      </c>
      <c r="P1614" s="379"/>
      <c r="Q1614" s="379"/>
      <c r="R1614" s="379"/>
      <c r="S1614" s="379"/>
      <c r="T1614" s="379"/>
      <c r="U1614" s="379"/>
      <c r="V1614" s="379"/>
      <c r="W1614" s="379"/>
      <c r="X1614" s="379"/>
      <c r="Y1614" s="379"/>
      <c r="Z1614" s="334"/>
      <c r="AA1614" s="334"/>
      <c r="AB1614" s="334"/>
      <c r="AC1614" s="335"/>
    </row>
    <row r="1615" spans="1:29" ht="17.25" customHeight="1">
      <c r="A1615" s="333"/>
      <c r="B1615" s="322"/>
      <c r="C1615" s="322"/>
      <c r="D1615" s="322"/>
      <c r="E1615" s="338"/>
      <c r="F1615" s="389"/>
      <c r="G1615" s="340"/>
      <c r="H1615" s="333"/>
      <c r="I1615" s="329"/>
      <c r="J1615" s="324"/>
      <c r="K1615" s="215" t="s">
        <v>1303</v>
      </c>
      <c r="L1615" s="216" t="s">
        <v>1233</v>
      </c>
      <c r="M1615" s="217">
        <v>75.599999999999994</v>
      </c>
      <c r="N1615" s="217">
        <v>75.599999999999994</v>
      </c>
      <c r="O1615" s="215" t="s">
        <v>1241</v>
      </c>
      <c r="P1615" s="379"/>
      <c r="Q1615" s="379"/>
      <c r="R1615" s="379"/>
      <c r="S1615" s="379"/>
      <c r="T1615" s="379"/>
      <c r="U1615" s="379"/>
      <c r="V1615" s="379"/>
      <c r="W1615" s="379"/>
      <c r="X1615" s="379"/>
      <c r="Y1615" s="379"/>
      <c r="Z1615" s="334"/>
      <c r="AA1615" s="334"/>
      <c r="AB1615" s="334"/>
      <c r="AC1615" s="335"/>
    </row>
    <row r="1616" spans="1:29" ht="17.25" customHeight="1">
      <c r="A1616" s="333"/>
      <c r="B1616" s="322"/>
      <c r="C1616" s="322"/>
      <c r="D1616" s="322"/>
      <c r="E1616" s="338"/>
      <c r="F1616" s="389"/>
      <c r="G1616" s="340"/>
      <c r="H1616" s="333"/>
      <c r="I1616" s="329"/>
      <c r="J1616" s="324" t="s">
        <v>289</v>
      </c>
      <c r="K1616" s="215"/>
      <c r="L1616" s="216"/>
      <c r="M1616" s="217"/>
      <c r="N1616" s="227"/>
      <c r="O1616" s="215"/>
      <c r="P1616" s="379"/>
      <c r="Q1616" s="379"/>
      <c r="R1616" s="379"/>
      <c r="S1616" s="379"/>
      <c r="T1616" s="379"/>
      <c r="U1616" s="379"/>
      <c r="V1616" s="379"/>
      <c r="W1616" s="379"/>
      <c r="X1616" s="379"/>
      <c r="Y1616" s="379"/>
      <c r="Z1616" s="334"/>
      <c r="AA1616" s="334"/>
      <c r="AB1616" s="334"/>
      <c r="AC1616" s="335"/>
    </row>
    <row r="1617" spans="1:29" ht="17.25" customHeight="1">
      <c r="A1617" s="333"/>
      <c r="B1617" s="322"/>
      <c r="C1617" s="322"/>
      <c r="D1617" s="322"/>
      <c r="E1617" s="338"/>
      <c r="F1617" s="389"/>
      <c r="G1617" s="340"/>
      <c r="H1617" s="333"/>
      <c r="I1617" s="329"/>
      <c r="J1617" s="324"/>
      <c r="K1617" s="215"/>
      <c r="L1617" s="216"/>
      <c r="M1617" s="217"/>
      <c r="N1617" s="217"/>
      <c r="O1617" s="215"/>
      <c r="P1617" s="379"/>
      <c r="Q1617" s="379"/>
      <c r="R1617" s="379"/>
      <c r="S1617" s="379"/>
      <c r="T1617" s="379"/>
      <c r="U1617" s="379"/>
      <c r="V1617" s="379"/>
      <c r="W1617" s="379"/>
      <c r="X1617" s="379"/>
      <c r="Y1617" s="379"/>
      <c r="Z1617" s="334"/>
      <c r="AA1617" s="334"/>
      <c r="AB1617" s="334"/>
      <c r="AC1617" s="335"/>
    </row>
    <row r="1618" spans="1:29" ht="17.25" customHeight="1">
      <c r="A1618" s="333"/>
      <c r="B1618" s="322"/>
      <c r="C1618" s="322"/>
      <c r="D1618" s="322"/>
      <c r="E1618" s="338"/>
      <c r="F1618" s="389"/>
      <c r="G1618" s="340"/>
      <c r="H1618" s="333"/>
      <c r="I1618" s="329"/>
      <c r="J1618" s="324" t="s">
        <v>370</v>
      </c>
      <c r="K1618" s="215"/>
      <c r="L1618" s="216"/>
      <c r="M1618" s="217"/>
      <c r="N1618" s="227"/>
      <c r="O1618" s="215"/>
      <c r="P1618" s="379"/>
      <c r="Q1618" s="379"/>
      <c r="R1618" s="379"/>
      <c r="S1618" s="379"/>
      <c r="T1618" s="379"/>
      <c r="U1618" s="379"/>
      <c r="V1618" s="379"/>
      <c r="W1618" s="379"/>
      <c r="X1618" s="379"/>
      <c r="Y1618" s="379"/>
      <c r="Z1618" s="334"/>
      <c r="AA1618" s="334"/>
      <c r="AB1618" s="334"/>
      <c r="AC1618" s="335"/>
    </row>
    <row r="1619" spans="1:29" ht="17.25" customHeight="1">
      <c r="A1619" s="333"/>
      <c r="B1619" s="323"/>
      <c r="C1619" s="323"/>
      <c r="D1619" s="323"/>
      <c r="E1619" s="339"/>
      <c r="F1619" s="389"/>
      <c r="G1619" s="340"/>
      <c r="H1619" s="333"/>
      <c r="I1619" s="329"/>
      <c r="J1619" s="324"/>
      <c r="K1619" s="215"/>
      <c r="L1619" s="215"/>
      <c r="M1619" s="227"/>
      <c r="N1619" s="227"/>
      <c r="O1619" s="215"/>
      <c r="P1619" s="379"/>
      <c r="Q1619" s="379"/>
      <c r="R1619" s="379"/>
      <c r="S1619" s="379"/>
      <c r="T1619" s="379"/>
      <c r="U1619" s="379"/>
      <c r="V1619" s="379"/>
      <c r="W1619" s="379"/>
      <c r="X1619" s="379"/>
      <c r="Y1619" s="379"/>
      <c r="Z1619" s="334"/>
      <c r="AA1619" s="334"/>
      <c r="AB1619" s="334"/>
      <c r="AC1619" s="335"/>
    </row>
    <row r="1620" spans="1:29" ht="17.25" customHeight="1">
      <c r="A1620" s="333">
        <v>33600000</v>
      </c>
      <c r="B1620" s="321" t="s">
        <v>727</v>
      </c>
      <c r="C1620" s="321" t="s">
        <v>525</v>
      </c>
      <c r="D1620" s="321" t="s">
        <v>1418</v>
      </c>
      <c r="E1620" s="337" t="s">
        <v>1231</v>
      </c>
      <c r="F1620" s="389" t="s">
        <v>1233</v>
      </c>
      <c r="G1620" s="340">
        <v>1318.9</v>
      </c>
      <c r="H1620" s="333" t="s">
        <v>555</v>
      </c>
      <c r="I1620" s="329" t="s">
        <v>1232</v>
      </c>
      <c r="J1620" s="324" t="s">
        <v>281</v>
      </c>
      <c r="K1620" s="215"/>
      <c r="L1620" s="216"/>
      <c r="M1620" s="217"/>
      <c r="N1620" s="227"/>
      <c r="O1620" s="215"/>
      <c r="P1620" s="379">
        <f>SUM(M1620:M1621)</f>
        <v>0</v>
      </c>
      <c r="Q1620" s="379">
        <f>SUM(N1620:N1621)</f>
        <v>0</v>
      </c>
      <c r="R1620" s="379">
        <f>SUM(M1622:M1623)</f>
        <v>1318.9</v>
      </c>
      <c r="S1620" s="379">
        <f>SUM(N1622:N1623)</f>
        <v>1318.9</v>
      </c>
      <c r="T1620" s="379">
        <f>SUM(M1624:M1625)</f>
        <v>0</v>
      </c>
      <c r="U1620" s="379">
        <f>SUM(N1624:N1625)</f>
        <v>0</v>
      </c>
      <c r="V1620" s="379">
        <f>SUM(M1626:M1627)</f>
        <v>0</v>
      </c>
      <c r="W1620" s="379">
        <f>SUM(N1626:N1627)</f>
        <v>0</v>
      </c>
      <c r="X1620" s="379">
        <f>P1620+R1620+T1620+V1620</f>
        <v>1318.9</v>
      </c>
      <c r="Y1620" s="379">
        <f>Q1620+S1620+U1620+W1620</f>
        <v>1318.9</v>
      </c>
      <c r="Z1620" s="334">
        <f>G1620-X1620</f>
        <v>0</v>
      </c>
      <c r="AA1620" s="334">
        <f>G1620-Y1620</f>
        <v>0</v>
      </c>
      <c r="AB1620" s="334">
        <f>X1620*100/G1620</f>
        <v>100</v>
      </c>
      <c r="AC1620" s="335" t="s">
        <v>651</v>
      </c>
    </row>
    <row r="1621" spans="1:29" ht="17.25" customHeight="1">
      <c r="A1621" s="333"/>
      <c r="B1621" s="322"/>
      <c r="C1621" s="322"/>
      <c r="D1621" s="322"/>
      <c r="E1621" s="338"/>
      <c r="F1621" s="389"/>
      <c r="G1621" s="340"/>
      <c r="H1621" s="333"/>
      <c r="I1621" s="329"/>
      <c r="J1621" s="324"/>
      <c r="K1621" s="215"/>
      <c r="L1621" s="216"/>
      <c r="M1621" s="217"/>
      <c r="N1621" s="217"/>
      <c r="O1621" s="215"/>
      <c r="P1621" s="379"/>
      <c r="Q1621" s="379"/>
      <c r="R1621" s="379"/>
      <c r="S1621" s="379"/>
      <c r="T1621" s="379"/>
      <c r="U1621" s="379"/>
      <c r="V1621" s="379"/>
      <c r="W1621" s="379"/>
      <c r="X1621" s="379"/>
      <c r="Y1621" s="379"/>
      <c r="Z1621" s="334"/>
      <c r="AA1621" s="334"/>
      <c r="AB1621" s="334"/>
      <c r="AC1621" s="335"/>
    </row>
    <row r="1622" spans="1:29" ht="17.25" customHeight="1">
      <c r="A1622" s="333"/>
      <c r="B1622" s="322"/>
      <c r="C1622" s="322"/>
      <c r="D1622" s="322"/>
      <c r="E1622" s="338"/>
      <c r="F1622" s="389"/>
      <c r="G1622" s="340"/>
      <c r="H1622" s="333"/>
      <c r="I1622" s="329"/>
      <c r="J1622" s="324" t="s">
        <v>369</v>
      </c>
      <c r="K1622" s="215" t="s">
        <v>1293</v>
      </c>
      <c r="L1622" s="216" t="s">
        <v>1252</v>
      </c>
      <c r="M1622" s="217">
        <v>257.89999999999998</v>
      </c>
      <c r="N1622" s="217">
        <v>257.89999999999998</v>
      </c>
      <c r="O1622" s="215" t="s">
        <v>1250</v>
      </c>
      <c r="P1622" s="379"/>
      <c r="Q1622" s="379"/>
      <c r="R1622" s="379"/>
      <c r="S1622" s="379"/>
      <c r="T1622" s="379"/>
      <c r="U1622" s="379"/>
      <c r="V1622" s="379"/>
      <c r="W1622" s="379"/>
      <c r="X1622" s="379"/>
      <c r="Y1622" s="379"/>
      <c r="Z1622" s="334"/>
      <c r="AA1622" s="334"/>
      <c r="AB1622" s="334"/>
      <c r="AC1622" s="335"/>
    </row>
    <row r="1623" spans="1:29" ht="17.25" customHeight="1">
      <c r="A1623" s="333"/>
      <c r="B1623" s="322"/>
      <c r="C1623" s="322"/>
      <c r="D1623" s="322"/>
      <c r="E1623" s="338"/>
      <c r="F1623" s="389"/>
      <c r="G1623" s="340"/>
      <c r="H1623" s="333"/>
      <c r="I1623" s="329"/>
      <c r="J1623" s="324"/>
      <c r="K1623" s="215" t="s">
        <v>1417</v>
      </c>
      <c r="L1623" s="216" t="s">
        <v>1232</v>
      </c>
      <c r="M1623" s="217">
        <v>1061</v>
      </c>
      <c r="N1623" s="217">
        <v>1061</v>
      </c>
      <c r="O1623" s="215" t="s">
        <v>1250</v>
      </c>
      <c r="P1623" s="379"/>
      <c r="Q1623" s="379"/>
      <c r="R1623" s="379"/>
      <c r="S1623" s="379"/>
      <c r="T1623" s="379"/>
      <c r="U1623" s="379"/>
      <c r="V1623" s="379"/>
      <c r="W1623" s="379"/>
      <c r="X1623" s="379"/>
      <c r="Y1623" s="379"/>
      <c r="Z1623" s="334"/>
      <c r="AA1623" s="334"/>
      <c r="AB1623" s="334"/>
      <c r="AC1623" s="335"/>
    </row>
    <row r="1624" spans="1:29" ht="17.25" customHeight="1">
      <c r="A1624" s="333"/>
      <c r="B1624" s="322"/>
      <c r="C1624" s="322"/>
      <c r="D1624" s="322"/>
      <c r="E1624" s="338"/>
      <c r="F1624" s="389"/>
      <c r="G1624" s="340"/>
      <c r="H1624" s="333"/>
      <c r="I1624" s="329"/>
      <c r="J1624" s="324" t="s">
        <v>289</v>
      </c>
      <c r="K1624" s="215"/>
      <c r="L1624" s="216"/>
      <c r="M1624" s="217"/>
      <c r="N1624" s="227"/>
      <c r="O1624" s="215"/>
      <c r="P1624" s="379"/>
      <c r="Q1624" s="379"/>
      <c r="R1624" s="379"/>
      <c r="S1624" s="379"/>
      <c r="T1624" s="379"/>
      <c r="U1624" s="379"/>
      <c r="V1624" s="379"/>
      <c r="W1624" s="379"/>
      <c r="X1624" s="379"/>
      <c r="Y1624" s="379"/>
      <c r="Z1624" s="334"/>
      <c r="AA1624" s="334"/>
      <c r="AB1624" s="334"/>
      <c r="AC1624" s="335"/>
    </row>
    <row r="1625" spans="1:29" ht="17.25" customHeight="1">
      <c r="A1625" s="333"/>
      <c r="B1625" s="322"/>
      <c r="C1625" s="322"/>
      <c r="D1625" s="322"/>
      <c r="E1625" s="338"/>
      <c r="F1625" s="389"/>
      <c r="G1625" s="340"/>
      <c r="H1625" s="333"/>
      <c r="I1625" s="329"/>
      <c r="J1625" s="324"/>
      <c r="K1625" s="215"/>
      <c r="L1625" s="216"/>
      <c r="M1625" s="217"/>
      <c r="N1625" s="217"/>
      <c r="O1625" s="215"/>
      <c r="P1625" s="379"/>
      <c r="Q1625" s="379"/>
      <c r="R1625" s="379"/>
      <c r="S1625" s="379"/>
      <c r="T1625" s="379"/>
      <c r="U1625" s="379"/>
      <c r="V1625" s="379"/>
      <c r="W1625" s="379"/>
      <c r="X1625" s="379"/>
      <c r="Y1625" s="379"/>
      <c r="Z1625" s="334"/>
      <c r="AA1625" s="334"/>
      <c r="AB1625" s="334"/>
      <c r="AC1625" s="335"/>
    </row>
    <row r="1626" spans="1:29" ht="17.25" customHeight="1">
      <c r="A1626" s="333"/>
      <c r="B1626" s="322"/>
      <c r="C1626" s="322"/>
      <c r="D1626" s="322"/>
      <c r="E1626" s="338"/>
      <c r="F1626" s="389"/>
      <c r="G1626" s="340"/>
      <c r="H1626" s="333"/>
      <c r="I1626" s="329"/>
      <c r="J1626" s="324" t="s">
        <v>370</v>
      </c>
      <c r="K1626" s="215"/>
      <c r="L1626" s="216"/>
      <c r="M1626" s="217"/>
      <c r="N1626" s="227"/>
      <c r="O1626" s="215"/>
      <c r="P1626" s="379"/>
      <c r="Q1626" s="379"/>
      <c r="R1626" s="379"/>
      <c r="S1626" s="379"/>
      <c r="T1626" s="379"/>
      <c r="U1626" s="379"/>
      <c r="V1626" s="379"/>
      <c r="W1626" s="379"/>
      <c r="X1626" s="379"/>
      <c r="Y1626" s="379"/>
      <c r="Z1626" s="334"/>
      <c r="AA1626" s="334"/>
      <c r="AB1626" s="334"/>
      <c r="AC1626" s="335"/>
    </row>
    <row r="1627" spans="1:29" ht="17.25" customHeight="1">
      <c r="A1627" s="333"/>
      <c r="B1627" s="323"/>
      <c r="C1627" s="323"/>
      <c r="D1627" s="323"/>
      <c r="E1627" s="339"/>
      <c r="F1627" s="389"/>
      <c r="G1627" s="340"/>
      <c r="H1627" s="333"/>
      <c r="I1627" s="329"/>
      <c r="J1627" s="324"/>
      <c r="K1627" s="215"/>
      <c r="L1627" s="215"/>
      <c r="M1627" s="227"/>
      <c r="N1627" s="227"/>
      <c r="O1627" s="215"/>
      <c r="P1627" s="379"/>
      <c r="Q1627" s="379"/>
      <c r="R1627" s="379"/>
      <c r="S1627" s="379"/>
      <c r="T1627" s="379"/>
      <c r="U1627" s="379"/>
      <c r="V1627" s="379"/>
      <c r="W1627" s="379"/>
      <c r="X1627" s="379"/>
      <c r="Y1627" s="379"/>
      <c r="Z1627" s="334"/>
      <c r="AA1627" s="334"/>
      <c r="AB1627" s="334"/>
      <c r="AC1627" s="335"/>
    </row>
    <row r="1628" spans="1:29" ht="17.25" customHeight="1">
      <c r="A1628" s="333">
        <v>33100000</v>
      </c>
      <c r="B1628" s="321" t="s">
        <v>1028</v>
      </c>
      <c r="C1628" s="321" t="s">
        <v>525</v>
      </c>
      <c r="D1628" s="321" t="s">
        <v>1419</v>
      </c>
      <c r="E1628" s="337" t="s">
        <v>1316</v>
      </c>
      <c r="F1628" s="389" t="s">
        <v>1237</v>
      </c>
      <c r="G1628" s="340">
        <v>968</v>
      </c>
      <c r="H1628" s="333" t="s">
        <v>1027</v>
      </c>
      <c r="I1628" s="329" t="s">
        <v>1318</v>
      </c>
      <c r="J1628" s="324" t="s">
        <v>281</v>
      </c>
      <c r="K1628" s="215"/>
      <c r="L1628" s="216"/>
      <c r="M1628" s="217"/>
      <c r="N1628" s="227"/>
      <c r="O1628" s="215"/>
      <c r="P1628" s="379">
        <f>SUM(M1628:M1629)</f>
        <v>0</v>
      </c>
      <c r="Q1628" s="379">
        <f>SUM(N1628:N1629)</f>
        <v>0</v>
      </c>
      <c r="R1628" s="379">
        <f>SUM(M1630:M1631)</f>
        <v>968</v>
      </c>
      <c r="S1628" s="379">
        <f>SUM(N1630:N1631)</f>
        <v>968</v>
      </c>
      <c r="T1628" s="379">
        <f>SUM(M1632:M1633)</f>
        <v>0</v>
      </c>
      <c r="U1628" s="379">
        <f>SUM(N1632:N1633)</f>
        <v>0</v>
      </c>
      <c r="V1628" s="379">
        <f>SUM(M1634:M1635)</f>
        <v>0</v>
      </c>
      <c r="W1628" s="379">
        <f>SUM(N1634:N1635)</f>
        <v>0</v>
      </c>
      <c r="X1628" s="379">
        <f>P1628+R1628+T1628+V1628</f>
        <v>968</v>
      </c>
      <c r="Y1628" s="379">
        <f>Q1628+S1628+U1628+W1628</f>
        <v>968</v>
      </c>
      <c r="Z1628" s="334">
        <f>G1628-X1628</f>
        <v>0</v>
      </c>
      <c r="AA1628" s="334">
        <f>G1628-Y1628</f>
        <v>0</v>
      </c>
      <c r="AB1628" s="334">
        <f>X1628*100/G1628</f>
        <v>100</v>
      </c>
      <c r="AC1628" s="335" t="s">
        <v>651</v>
      </c>
    </row>
    <row r="1629" spans="1:29" ht="17.25" customHeight="1">
      <c r="A1629" s="333"/>
      <c r="B1629" s="322"/>
      <c r="C1629" s="322"/>
      <c r="D1629" s="322"/>
      <c r="E1629" s="338"/>
      <c r="F1629" s="389"/>
      <c r="G1629" s="340"/>
      <c r="H1629" s="333"/>
      <c r="I1629" s="329"/>
      <c r="J1629" s="324"/>
      <c r="K1629" s="215"/>
      <c r="L1629" s="216"/>
      <c r="M1629" s="217"/>
      <c r="N1629" s="217"/>
      <c r="O1629" s="215"/>
      <c r="P1629" s="379"/>
      <c r="Q1629" s="379"/>
      <c r="R1629" s="379"/>
      <c r="S1629" s="379"/>
      <c r="T1629" s="379"/>
      <c r="U1629" s="379"/>
      <c r="V1629" s="379"/>
      <c r="W1629" s="379"/>
      <c r="X1629" s="379"/>
      <c r="Y1629" s="379"/>
      <c r="Z1629" s="334"/>
      <c r="AA1629" s="334"/>
      <c r="AB1629" s="334"/>
      <c r="AC1629" s="335"/>
    </row>
    <row r="1630" spans="1:29" ht="17.25" customHeight="1">
      <c r="A1630" s="333"/>
      <c r="B1630" s="322"/>
      <c r="C1630" s="322"/>
      <c r="D1630" s="322"/>
      <c r="E1630" s="338"/>
      <c r="F1630" s="389"/>
      <c r="G1630" s="340"/>
      <c r="H1630" s="333"/>
      <c r="I1630" s="329"/>
      <c r="J1630" s="324" t="s">
        <v>369</v>
      </c>
      <c r="K1630" s="215" t="s">
        <v>1420</v>
      </c>
      <c r="L1630" s="216" t="s">
        <v>1341</v>
      </c>
      <c r="M1630" s="217">
        <v>968</v>
      </c>
      <c r="N1630" s="217">
        <v>968</v>
      </c>
      <c r="O1630" s="215" t="s">
        <v>1357</v>
      </c>
      <c r="P1630" s="379"/>
      <c r="Q1630" s="379"/>
      <c r="R1630" s="379"/>
      <c r="S1630" s="379"/>
      <c r="T1630" s="379"/>
      <c r="U1630" s="379"/>
      <c r="V1630" s="379"/>
      <c r="W1630" s="379"/>
      <c r="X1630" s="379"/>
      <c r="Y1630" s="379"/>
      <c r="Z1630" s="334"/>
      <c r="AA1630" s="334"/>
      <c r="AB1630" s="334"/>
      <c r="AC1630" s="335"/>
    </row>
    <row r="1631" spans="1:29" ht="17.25" customHeight="1">
      <c r="A1631" s="333"/>
      <c r="B1631" s="322"/>
      <c r="C1631" s="322"/>
      <c r="D1631" s="322"/>
      <c r="E1631" s="338"/>
      <c r="F1631" s="389"/>
      <c r="G1631" s="340"/>
      <c r="H1631" s="333"/>
      <c r="I1631" s="329"/>
      <c r="J1631" s="324"/>
      <c r="K1631" s="215"/>
      <c r="L1631" s="216"/>
      <c r="M1631" s="217"/>
      <c r="N1631" s="217"/>
      <c r="O1631" s="215"/>
      <c r="P1631" s="379"/>
      <c r="Q1631" s="379"/>
      <c r="R1631" s="379"/>
      <c r="S1631" s="379"/>
      <c r="T1631" s="379"/>
      <c r="U1631" s="379"/>
      <c r="V1631" s="379"/>
      <c r="W1631" s="379"/>
      <c r="X1631" s="379"/>
      <c r="Y1631" s="379"/>
      <c r="Z1631" s="334"/>
      <c r="AA1631" s="334"/>
      <c r="AB1631" s="334"/>
      <c r="AC1631" s="335"/>
    </row>
    <row r="1632" spans="1:29" ht="17.25" customHeight="1">
      <c r="A1632" s="333"/>
      <c r="B1632" s="322"/>
      <c r="C1632" s="322"/>
      <c r="D1632" s="322"/>
      <c r="E1632" s="338"/>
      <c r="F1632" s="389"/>
      <c r="G1632" s="340"/>
      <c r="H1632" s="333"/>
      <c r="I1632" s="329"/>
      <c r="J1632" s="324" t="s">
        <v>289</v>
      </c>
      <c r="K1632" s="215"/>
      <c r="L1632" s="216"/>
      <c r="M1632" s="217"/>
      <c r="N1632" s="227"/>
      <c r="O1632" s="215"/>
      <c r="P1632" s="379"/>
      <c r="Q1632" s="379"/>
      <c r="R1632" s="379"/>
      <c r="S1632" s="379"/>
      <c r="T1632" s="379"/>
      <c r="U1632" s="379"/>
      <c r="V1632" s="379"/>
      <c r="W1632" s="379"/>
      <c r="X1632" s="379"/>
      <c r="Y1632" s="379"/>
      <c r="Z1632" s="334"/>
      <c r="AA1632" s="334"/>
      <c r="AB1632" s="334"/>
      <c r="AC1632" s="335"/>
    </row>
    <row r="1633" spans="1:29" ht="17.25" customHeight="1">
      <c r="A1633" s="333"/>
      <c r="B1633" s="322"/>
      <c r="C1633" s="322"/>
      <c r="D1633" s="322"/>
      <c r="E1633" s="338"/>
      <c r="F1633" s="389"/>
      <c r="G1633" s="340"/>
      <c r="H1633" s="333"/>
      <c r="I1633" s="329"/>
      <c r="J1633" s="324"/>
      <c r="K1633" s="215"/>
      <c r="L1633" s="216"/>
      <c r="M1633" s="217"/>
      <c r="N1633" s="217"/>
      <c r="O1633" s="215"/>
      <c r="P1633" s="379"/>
      <c r="Q1633" s="379"/>
      <c r="R1633" s="379"/>
      <c r="S1633" s="379"/>
      <c r="T1633" s="379"/>
      <c r="U1633" s="379"/>
      <c r="V1633" s="379"/>
      <c r="W1633" s="379"/>
      <c r="X1633" s="379"/>
      <c r="Y1633" s="379"/>
      <c r="Z1633" s="334"/>
      <c r="AA1633" s="334"/>
      <c r="AB1633" s="334"/>
      <c r="AC1633" s="335"/>
    </row>
    <row r="1634" spans="1:29" ht="17.25" customHeight="1">
      <c r="A1634" s="333"/>
      <c r="B1634" s="322"/>
      <c r="C1634" s="322"/>
      <c r="D1634" s="322"/>
      <c r="E1634" s="338"/>
      <c r="F1634" s="389"/>
      <c r="G1634" s="340"/>
      <c r="H1634" s="333"/>
      <c r="I1634" s="329"/>
      <c r="J1634" s="324" t="s">
        <v>370</v>
      </c>
      <c r="K1634" s="215"/>
      <c r="L1634" s="216"/>
      <c r="M1634" s="217"/>
      <c r="N1634" s="227"/>
      <c r="O1634" s="215"/>
      <c r="P1634" s="379"/>
      <c r="Q1634" s="379"/>
      <c r="R1634" s="379"/>
      <c r="S1634" s="379"/>
      <c r="T1634" s="379"/>
      <c r="U1634" s="379"/>
      <c r="V1634" s="379"/>
      <c r="W1634" s="379"/>
      <c r="X1634" s="379"/>
      <c r="Y1634" s="379"/>
      <c r="Z1634" s="334"/>
      <c r="AA1634" s="334"/>
      <c r="AB1634" s="334"/>
      <c r="AC1634" s="335"/>
    </row>
    <row r="1635" spans="1:29" ht="17.25" customHeight="1">
      <c r="A1635" s="333"/>
      <c r="B1635" s="323"/>
      <c r="C1635" s="323"/>
      <c r="D1635" s="323"/>
      <c r="E1635" s="339"/>
      <c r="F1635" s="389"/>
      <c r="G1635" s="340"/>
      <c r="H1635" s="333"/>
      <c r="I1635" s="329"/>
      <c r="J1635" s="324"/>
      <c r="K1635" s="215"/>
      <c r="L1635" s="215"/>
      <c r="M1635" s="227"/>
      <c r="N1635" s="227"/>
      <c r="O1635" s="215"/>
      <c r="P1635" s="379"/>
      <c r="Q1635" s="379"/>
      <c r="R1635" s="379"/>
      <c r="S1635" s="379"/>
      <c r="T1635" s="379"/>
      <c r="U1635" s="379"/>
      <c r="V1635" s="379"/>
      <c r="W1635" s="379"/>
      <c r="X1635" s="379"/>
      <c r="Y1635" s="379"/>
      <c r="Z1635" s="334"/>
      <c r="AA1635" s="334"/>
      <c r="AB1635" s="334"/>
      <c r="AC1635" s="335"/>
    </row>
    <row r="1636" spans="1:29" ht="17.25" customHeight="1">
      <c r="A1636" s="333">
        <v>33100000</v>
      </c>
      <c r="B1636" s="321" t="s">
        <v>1028</v>
      </c>
      <c r="C1636" s="321" t="s">
        <v>525</v>
      </c>
      <c r="D1636" s="321" t="s">
        <v>1415</v>
      </c>
      <c r="E1636" s="337" t="s">
        <v>1317</v>
      </c>
      <c r="F1636" s="389" t="s">
        <v>1237</v>
      </c>
      <c r="G1636" s="340">
        <v>261</v>
      </c>
      <c r="H1636" s="333" t="s">
        <v>550</v>
      </c>
      <c r="I1636" s="329" t="s">
        <v>1318</v>
      </c>
      <c r="J1636" s="324" t="s">
        <v>281</v>
      </c>
      <c r="K1636" s="215"/>
      <c r="L1636" s="216"/>
      <c r="M1636" s="217"/>
      <c r="N1636" s="227"/>
      <c r="O1636" s="215"/>
      <c r="P1636" s="379">
        <f>SUM(M1636:M1637)</f>
        <v>0</v>
      </c>
      <c r="Q1636" s="379">
        <f>SUM(N1636:N1637)</f>
        <v>0</v>
      </c>
      <c r="R1636" s="379">
        <f>SUM(M1638:M1639)</f>
        <v>261</v>
      </c>
      <c r="S1636" s="379">
        <f>SUM(N1638:N1639)</f>
        <v>261</v>
      </c>
      <c r="T1636" s="379">
        <f>SUM(M1640:M1641)</f>
        <v>0</v>
      </c>
      <c r="U1636" s="379">
        <f>SUM(N1640:N1641)</f>
        <v>0</v>
      </c>
      <c r="V1636" s="379">
        <f>SUM(M1642:M1643)</f>
        <v>0</v>
      </c>
      <c r="W1636" s="379">
        <f>SUM(N1642:N1643)</f>
        <v>0</v>
      </c>
      <c r="X1636" s="379">
        <f>P1636+R1636+T1636+V1636</f>
        <v>261</v>
      </c>
      <c r="Y1636" s="379">
        <f>Q1636+S1636+U1636+W1636</f>
        <v>261</v>
      </c>
      <c r="Z1636" s="334">
        <f>G1636-X1636</f>
        <v>0</v>
      </c>
      <c r="AA1636" s="334">
        <f>G1636-Y1636</f>
        <v>0</v>
      </c>
      <c r="AB1636" s="334">
        <f>X1636*100/G1636</f>
        <v>100</v>
      </c>
      <c r="AC1636" s="335" t="s">
        <v>651</v>
      </c>
    </row>
    <row r="1637" spans="1:29" ht="17.25" customHeight="1">
      <c r="A1637" s="333"/>
      <c r="B1637" s="322"/>
      <c r="C1637" s="322"/>
      <c r="D1637" s="322"/>
      <c r="E1637" s="338"/>
      <c r="F1637" s="389"/>
      <c r="G1637" s="340"/>
      <c r="H1637" s="333"/>
      <c r="I1637" s="329"/>
      <c r="J1637" s="324"/>
      <c r="K1637" s="215"/>
      <c r="L1637" s="216"/>
      <c r="M1637" s="217"/>
      <c r="N1637" s="217"/>
      <c r="O1637" s="215"/>
      <c r="P1637" s="379"/>
      <c r="Q1637" s="379"/>
      <c r="R1637" s="379"/>
      <c r="S1637" s="379"/>
      <c r="T1637" s="379"/>
      <c r="U1637" s="379"/>
      <c r="V1637" s="379"/>
      <c r="W1637" s="379"/>
      <c r="X1637" s="379"/>
      <c r="Y1637" s="379"/>
      <c r="Z1637" s="334"/>
      <c r="AA1637" s="334"/>
      <c r="AB1637" s="334"/>
      <c r="AC1637" s="335"/>
    </row>
    <row r="1638" spans="1:29" ht="17.25" customHeight="1">
      <c r="A1638" s="333"/>
      <c r="B1638" s="322"/>
      <c r="C1638" s="322"/>
      <c r="D1638" s="322"/>
      <c r="E1638" s="338"/>
      <c r="F1638" s="389"/>
      <c r="G1638" s="340"/>
      <c r="H1638" s="333"/>
      <c r="I1638" s="329"/>
      <c r="J1638" s="324" t="s">
        <v>369</v>
      </c>
      <c r="K1638" s="215" t="s">
        <v>1414</v>
      </c>
      <c r="L1638" s="216" t="s">
        <v>1341</v>
      </c>
      <c r="M1638" s="217">
        <v>261</v>
      </c>
      <c r="N1638" s="217">
        <v>261</v>
      </c>
      <c r="O1638" s="215" t="s">
        <v>1365</v>
      </c>
      <c r="P1638" s="379"/>
      <c r="Q1638" s="379"/>
      <c r="R1638" s="379"/>
      <c r="S1638" s="379"/>
      <c r="T1638" s="379"/>
      <c r="U1638" s="379"/>
      <c r="V1638" s="379"/>
      <c r="W1638" s="379"/>
      <c r="X1638" s="379"/>
      <c r="Y1638" s="379"/>
      <c r="Z1638" s="334"/>
      <c r="AA1638" s="334"/>
      <c r="AB1638" s="334"/>
      <c r="AC1638" s="335"/>
    </row>
    <row r="1639" spans="1:29" ht="17.25" customHeight="1">
      <c r="A1639" s="333"/>
      <c r="B1639" s="322"/>
      <c r="C1639" s="322"/>
      <c r="D1639" s="322"/>
      <c r="E1639" s="338"/>
      <c r="F1639" s="389"/>
      <c r="G1639" s="340"/>
      <c r="H1639" s="333"/>
      <c r="I1639" s="329"/>
      <c r="J1639" s="324"/>
      <c r="K1639" s="215"/>
      <c r="L1639" s="216"/>
      <c r="M1639" s="217"/>
      <c r="N1639" s="217"/>
      <c r="O1639" s="215"/>
      <c r="P1639" s="379"/>
      <c r="Q1639" s="379"/>
      <c r="R1639" s="379"/>
      <c r="S1639" s="379"/>
      <c r="T1639" s="379"/>
      <c r="U1639" s="379"/>
      <c r="V1639" s="379"/>
      <c r="W1639" s="379"/>
      <c r="X1639" s="379"/>
      <c r="Y1639" s="379"/>
      <c r="Z1639" s="334"/>
      <c r="AA1639" s="334"/>
      <c r="AB1639" s="334"/>
      <c r="AC1639" s="335"/>
    </row>
    <row r="1640" spans="1:29" ht="17.25" customHeight="1">
      <c r="A1640" s="333"/>
      <c r="B1640" s="322"/>
      <c r="C1640" s="322"/>
      <c r="D1640" s="322"/>
      <c r="E1640" s="338"/>
      <c r="F1640" s="389"/>
      <c r="G1640" s="340"/>
      <c r="H1640" s="333"/>
      <c r="I1640" s="329"/>
      <c r="J1640" s="324" t="s">
        <v>289</v>
      </c>
      <c r="K1640" s="215"/>
      <c r="L1640" s="216"/>
      <c r="M1640" s="217"/>
      <c r="N1640" s="227"/>
      <c r="O1640" s="215"/>
      <c r="P1640" s="379"/>
      <c r="Q1640" s="379"/>
      <c r="R1640" s="379"/>
      <c r="S1640" s="379"/>
      <c r="T1640" s="379"/>
      <c r="U1640" s="379"/>
      <c r="V1640" s="379"/>
      <c r="W1640" s="379"/>
      <c r="X1640" s="379"/>
      <c r="Y1640" s="379"/>
      <c r="Z1640" s="334"/>
      <c r="AA1640" s="334"/>
      <c r="AB1640" s="334"/>
      <c r="AC1640" s="335"/>
    </row>
    <row r="1641" spans="1:29" ht="17.25" customHeight="1">
      <c r="A1641" s="333"/>
      <c r="B1641" s="322"/>
      <c r="C1641" s="322"/>
      <c r="D1641" s="322"/>
      <c r="E1641" s="338"/>
      <c r="F1641" s="389"/>
      <c r="G1641" s="340"/>
      <c r="H1641" s="333"/>
      <c r="I1641" s="329"/>
      <c r="J1641" s="324"/>
      <c r="K1641" s="215"/>
      <c r="L1641" s="216"/>
      <c r="M1641" s="217"/>
      <c r="N1641" s="217"/>
      <c r="O1641" s="215"/>
      <c r="P1641" s="379"/>
      <c r="Q1641" s="379"/>
      <c r="R1641" s="379"/>
      <c r="S1641" s="379"/>
      <c r="T1641" s="379"/>
      <c r="U1641" s="379"/>
      <c r="V1641" s="379"/>
      <c r="W1641" s="379"/>
      <c r="X1641" s="379"/>
      <c r="Y1641" s="379"/>
      <c r="Z1641" s="334"/>
      <c r="AA1641" s="334"/>
      <c r="AB1641" s="334"/>
      <c r="AC1641" s="335"/>
    </row>
    <row r="1642" spans="1:29" ht="17.25" customHeight="1">
      <c r="A1642" s="333"/>
      <c r="B1642" s="322"/>
      <c r="C1642" s="322"/>
      <c r="D1642" s="322"/>
      <c r="E1642" s="338"/>
      <c r="F1642" s="389"/>
      <c r="G1642" s="340"/>
      <c r="H1642" s="333"/>
      <c r="I1642" s="329"/>
      <c r="J1642" s="324" t="s">
        <v>370</v>
      </c>
      <c r="K1642" s="215"/>
      <c r="L1642" s="216"/>
      <c r="M1642" s="217"/>
      <c r="N1642" s="227"/>
      <c r="O1642" s="215"/>
      <c r="P1642" s="379"/>
      <c r="Q1642" s="379"/>
      <c r="R1642" s="379"/>
      <c r="S1642" s="379"/>
      <c r="T1642" s="379"/>
      <c r="U1642" s="379"/>
      <c r="V1642" s="379"/>
      <c r="W1642" s="379"/>
      <c r="X1642" s="379"/>
      <c r="Y1642" s="379"/>
      <c r="Z1642" s="334"/>
      <c r="AA1642" s="334"/>
      <c r="AB1642" s="334"/>
      <c r="AC1642" s="335"/>
    </row>
    <row r="1643" spans="1:29" ht="17.25" customHeight="1">
      <c r="A1643" s="333"/>
      <c r="B1643" s="323"/>
      <c r="C1643" s="323"/>
      <c r="D1643" s="323"/>
      <c r="E1643" s="339"/>
      <c r="F1643" s="389"/>
      <c r="G1643" s="340"/>
      <c r="H1643" s="333"/>
      <c r="I1643" s="329"/>
      <c r="J1643" s="324"/>
      <c r="K1643" s="215"/>
      <c r="L1643" s="215"/>
      <c r="M1643" s="227"/>
      <c r="N1643" s="227"/>
      <c r="O1643" s="215"/>
      <c r="P1643" s="379"/>
      <c r="Q1643" s="379"/>
      <c r="R1643" s="379"/>
      <c r="S1643" s="379"/>
      <c r="T1643" s="379"/>
      <c r="U1643" s="379"/>
      <c r="V1643" s="379"/>
      <c r="W1643" s="379"/>
      <c r="X1643" s="379"/>
      <c r="Y1643" s="379"/>
      <c r="Z1643" s="334"/>
      <c r="AA1643" s="334"/>
      <c r="AB1643" s="334"/>
      <c r="AC1643" s="335"/>
    </row>
    <row r="1644" spans="1:29" ht="17.25" customHeight="1">
      <c r="A1644" s="333">
        <v>33600000</v>
      </c>
      <c r="B1644" s="321" t="s">
        <v>1369</v>
      </c>
      <c r="C1644" s="321" t="s">
        <v>525</v>
      </c>
      <c r="D1644" s="321" t="s">
        <v>1391</v>
      </c>
      <c r="E1644" s="328" t="s">
        <v>1367</v>
      </c>
      <c r="F1644" s="389" t="s">
        <v>1357</v>
      </c>
      <c r="G1644" s="340">
        <v>2144</v>
      </c>
      <c r="H1644" s="333" t="s">
        <v>555</v>
      </c>
      <c r="I1644" s="329" t="s">
        <v>1368</v>
      </c>
      <c r="J1644" s="324" t="s">
        <v>281</v>
      </c>
      <c r="K1644" s="215"/>
      <c r="L1644" s="216"/>
      <c r="M1644" s="217"/>
      <c r="N1644" s="227"/>
      <c r="O1644" s="215"/>
      <c r="P1644" s="379">
        <f>SUM(M1644:M1645)</f>
        <v>0</v>
      </c>
      <c r="Q1644" s="379">
        <f>SUM(N1644:N1645)</f>
        <v>0</v>
      </c>
      <c r="R1644" s="379">
        <f>SUM(M1646:M1647)</f>
        <v>2144</v>
      </c>
      <c r="S1644" s="379">
        <f>SUM(N1646:N1647)</f>
        <v>2144</v>
      </c>
      <c r="T1644" s="379">
        <f>SUM(M1648:M1649)</f>
        <v>0</v>
      </c>
      <c r="U1644" s="379">
        <f>SUM(N1648:N1649)</f>
        <v>0</v>
      </c>
      <c r="V1644" s="379">
        <f>SUM(M1650:M1651)</f>
        <v>0</v>
      </c>
      <c r="W1644" s="379">
        <f>SUM(N1650:N1651)</f>
        <v>0</v>
      </c>
      <c r="X1644" s="379">
        <f>P1644+R1644+T1644+V1644</f>
        <v>2144</v>
      </c>
      <c r="Y1644" s="379">
        <f>Q1644+S1644+U1644+W1644</f>
        <v>2144</v>
      </c>
      <c r="Z1644" s="334">
        <f>G1644-X1644</f>
        <v>0</v>
      </c>
      <c r="AA1644" s="334">
        <f>G1644-Y1644</f>
        <v>0</v>
      </c>
      <c r="AB1644" s="334">
        <f>X1644*100/G1644</f>
        <v>100</v>
      </c>
      <c r="AC1644" s="335" t="s">
        <v>651</v>
      </c>
    </row>
    <row r="1645" spans="1:29" ht="17.25" customHeight="1">
      <c r="A1645" s="333"/>
      <c r="B1645" s="322"/>
      <c r="C1645" s="322"/>
      <c r="D1645" s="322"/>
      <c r="E1645" s="328"/>
      <c r="F1645" s="389"/>
      <c r="G1645" s="340"/>
      <c r="H1645" s="333"/>
      <c r="I1645" s="329"/>
      <c r="J1645" s="324"/>
      <c r="K1645" s="215"/>
      <c r="L1645" s="216"/>
      <c r="M1645" s="217"/>
      <c r="N1645" s="217"/>
      <c r="O1645" s="215"/>
      <c r="P1645" s="379"/>
      <c r="Q1645" s="379"/>
      <c r="R1645" s="379"/>
      <c r="S1645" s="379"/>
      <c r="T1645" s="379"/>
      <c r="U1645" s="379"/>
      <c r="V1645" s="379"/>
      <c r="W1645" s="379"/>
      <c r="X1645" s="379"/>
      <c r="Y1645" s="379"/>
      <c r="Z1645" s="334"/>
      <c r="AA1645" s="334"/>
      <c r="AB1645" s="334"/>
      <c r="AC1645" s="335"/>
    </row>
    <row r="1646" spans="1:29" ht="17.25" customHeight="1">
      <c r="A1646" s="333"/>
      <c r="B1646" s="322"/>
      <c r="C1646" s="322"/>
      <c r="D1646" s="322"/>
      <c r="E1646" s="328"/>
      <c r="F1646" s="389"/>
      <c r="G1646" s="340"/>
      <c r="H1646" s="333"/>
      <c r="I1646" s="329"/>
      <c r="J1646" s="324" t="s">
        <v>369</v>
      </c>
      <c r="K1646" s="215" t="s">
        <v>1392</v>
      </c>
      <c r="L1646" s="216" t="s">
        <v>1353</v>
      </c>
      <c r="M1646" s="217">
        <v>804</v>
      </c>
      <c r="N1646" s="217">
        <v>804</v>
      </c>
      <c r="O1646" s="215" t="s">
        <v>1388</v>
      </c>
      <c r="P1646" s="379"/>
      <c r="Q1646" s="379"/>
      <c r="R1646" s="379"/>
      <c r="S1646" s="379"/>
      <c r="T1646" s="379"/>
      <c r="U1646" s="379"/>
      <c r="V1646" s="379"/>
      <c r="W1646" s="379"/>
      <c r="X1646" s="379"/>
      <c r="Y1646" s="379"/>
      <c r="Z1646" s="334"/>
      <c r="AA1646" s="334"/>
      <c r="AB1646" s="334"/>
      <c r="AC1646" s="335"/>
    </row>
    <row r="1647" spans="1:29" ht="17.25" customHeight="1">
      <c r="A1647" s="333"/>
      <c r="B1647" s="322"/>
      <c r="C1647" s="322"/>
      <c r="D1647" s="322"/>
      <c r="E1647" s="328"/>
      <c r="F1647" s="389"/>
      <c r="G1647" s="340"/>
      <c r="H1647" s="333"/>
      <c r="I1647" s="329"/>
      <c r="J1647" s="324"/>
      <c r="K1647" s="215" t="s">
        <v>1452</v>
      </c>
      <c r="L1647" s="216" t="s">
        <v>1368</v>
      </c>
      <c r="M1647" s="217">
        <v>1340</v>
      </c>
      <c r="N1647" s="217">
        <v>1340</v>
      </c>
      <c r="O1647" s="215" t="s">
        <v>1443</v>
      </c>
      <c r="P1647" s="379"/>
      <c r="Q1647" s="379"/>
      <c r="R1647" s="379"/>
      <c r="S1647" s="379"/>
      <c r="T1647" s="379"/>
      <c r="U1647" s="379"/>
      <c r="V1647" s="379"/>
      <c r="W1647" s="379"/>
      <c r="X1647" s="379"/>
      <c r="Y1647" s="379"/>
      <c r="Z1647" s="334"/>
      <c r="AA1647" s="334"/>
      <c r="AB1647" s="334"/>
      <c r="AC1647" s="335"/>
    </row>
    <row r="1648" spans="1:29" ht="17.25" customHeight="1">
      <c r="A1648" s="333"/>
      <c r="B1648" s="322"/>
      <c r="C1648" s="322"/>
      <c r="D1648" s="322"/>
      <c r="E1648" s="328"/>
      <c r="F1648" s="389"/>
      <c r="G1648" s="340"/>
      <c r="H1648" s="333"/>
      <c r="I1648" s="329"/>
      <c r="J1648" s="324" t="s">
        <v>289</v>
      </c>
      <c r="K1648" s="215"/>
      <c r="L1648" s="216"/>
      <c r="M1648" s="217"/>
      <c r="N1648" s="227"/>
      <c r="O1648" s="215"/>
      <c r="P1648" s="379"/>
      <c r="Q1648" s="379"/>
      <c r="R1648" s="379"/>
      <c r="S1648" s="379"/>
      <c r="T1648" s="379"/>
      <c r="U1648" s="379"/>
      <c r="V1648" s="379"/>
      <c r="W1648" s="379"/>
      <c r="X1648" s="379"/>
      <c r="Y1648" s="379"/>
      <c r="Z1648" s="334"/>
      <c r="AA1648" s="334"/>
      <c r="AB1648" s="334"/>
      <c r="AC1648" s="335"/>
    </row>
    <row r="1649" spans="1:29" ht="17.25" customHeight="1">
      <c r="A1649" s="333"/>
      <c r="B1649" s="322"/>
      <c r="C1649" s="322"/>
      <c r="D1649" s="322"/>
      <c r="E1649" s="328"/>
      <c r="F1649" s="389"/>
      <c r="G1649" s="340"/>
      <c r="H1649" s="333"/>
      <c r="I1649" s="329"/>
      <c r="J1649" s="324"/>
      <c r="K1649" s="215"/>
      <c r="L1649" s="216"/>
      <c r="M1649" s="217"/>
      <c r="N1649" s="217"/>
      <c r="O1649" s="215"/>
      <c r="P1649" s="379"/>
      <c r="Q1649" s="379"/>
      <c r="R1649" s="379"/>
      <c r="S1649" s="379"/>
      <c r="T1649" s="379"/>
      <c r="U1649" s="379"/>
      <c r="V1649" s="379"/>
      <c r="W1649" s="379"/>
      <c r="X1649" s="379"/>
      <c r="Y1649" s="379"/>
      <c r="Z1649" s="334"/>
      <c r="AA1649" s="334"/>
      <c r="AB1649" s="334"/>
      <c r="AC1649" s="335"/>
    </row>
    <row r="1650" spans="1:29" ht="17.25" customHeight="1">
      <c r="A1650" s="333"/>
      <c r="B1650" s="322"/>
      <c r="C1650" s="322"/>
      <c r="D1650" s="322"/>
      <c r="E1650" s="328"/>
      <c r="F1650" s="389"/>
      <c r="G1650" s="340"/>
      <c r="H1650" s="333"/>
      <c r="I1650" s="329"/>
      <c r="J1650" s="324" t="s">
        <v>370</v>
      </c>
      <c r="K1650" s="215"/>
      <c r="L1650" s="216"/>
      <c r="M1650" s="217"/>
      <c r="N1650" s="227"/>
      <c r="O1650" s="215"/>
      <c r="P1650" s="379"/>
      <c r="Q1650" s="379"/>
      <c r="R1650" s="379"/>
      <c r="S1650" s="379"/>
      <c r="T1650" s="379"/>
      <c r="U1650" s="379"/>
      <c r="V1650" s="379"/>
      <c r="W1650" s="379"/>
      <c r="X1650" s="379"/>
      <c r="Y1650" s="379"/>
      <c r="Z1650" s="334"/>
      <c r="AA1650" s="334"/>
      <c r="AB1650" s="334"/>
      <c r="AC1650" s="335"/>
    </row>
    <row r="1651" spans="1:29" ht="17.25" customHeight="1">
      <c r="A1651" s="333"/>
      <c r="B1651" s="323"/>
      <c r="C1651" s="323"/>
      <c r="D1651" s="323"/>
      <c r="E1651" s="328"/>
      <c r="F1651" s="389"/>
      <c r="G1651" s="340"/>
      <c r="H1651" s="333"/>
      <c r="I1651" s="329"/>
      <c r="J1651" s="324"/>
      <c r="K1651" s="215"/>
      <c r="L1651" s="215"/>
      <c r="M1651" s="227"/>
      <c r="N1651" s="227"/>
      <c r="O1651" s="215"/>
      <c r="P1651" s="379"/>
      <c r="Q1651" s="379"/>
      <c r="R1651" s="379"/>
      <c r="S1651" s="379"/>
      <c r="T1651" s="379"/>
      <c r="U1651" s="379"/>
      <c r="V1651" s="379"/>
      <c r="W1651" s="379"/>
      <c r="X1651" s="379"/>
      <c r="Y1651" s="379"/>
      <c r="Z1651" s="334"/>
      <c r="AA1651" s="334"/>
      <c r="AB1651" s="334"/>
      <c r="AC1651" s="335"/>
    </row>
    <row r="1652" spans="1:29" ht="17.25" customHeight="1">
      <c r="A1652" s="333">
        <v>33600000</v>
      </c>
      <c r="B1652" s="321" t="s">
        <v>1372</v>
      </c>
      <c r="C1652" s="321" t="s">
        <v>525</v>
      </c>
      <c r="D1652" s="321" t="s">
        <v>1445</v>
      </c>
      <c r="E1652" s="328" t="s">
        <v>1370</v>
      </c>
      <c r="F1652" s="389" t="s">
        <v>1147</v>
      </c>
      <c r="G1652" s="340">
        <v>600</v>
      </c>
      <c r="H1652" s="333" t="s">
        <v>1371</v>
      </c>
      <c r="I1652" s="329" t="s">
        <v>1365</v>
      </c>
      <c r="J1652" s="324" t="s">
        <v>281</v>
      </c>
      <c r="K1652" s="215"/>
      <c r="L1652" s="216"/>
      <c r="M1652" s="217"/>
      <c r="N1652" s="227"/>
      <c r="O1652" s="215"/>
      <c r="P1652" s="379">
        <f>SUM(M1652:M1653)</f>
        <v>0</v>
      </c>
      <c r="Q1652" s="379">
        <f>SUM(N1652:N1653)</f>
        <v>0</v>
      </c>
      <c r="R1652" s="379">
        <f>SUM(M1654:M1655)</f>
        <v>600</v>
      </c>
      <c r="S1652" s="379">
        <f>SUM(N1654:N1655)</f>
        <v>600</v>
      </c>
      <c r="T1652" s="379">
        <f>SUM(M1656:M1657)</f>
        <v>0</v>
      </c>
      <c r="U1652" s="379">
        <f>SUM(N1656:N1657)</f>
        <v>0</v>
      </c>
      <c r="V1652" s="379">
        <f>SUM(M1658:M1659)</f>
        <v>0</v>
      </c>
      <c r="W1652" s="379">
        <f>SUM(N1658:N1659)</f>
        <v>0</v>
      </c>
      <c r="X1652" s="379">
        <f>P1652+R1652+T1652+V1652</f>
        <v>600</v>
      </c>
      <c r="Y1652" s="379">
        <f>Q1652+S1652+U1652+W1652</f>
        <v>600</v>
      </c>
      <c r="Z1652" s="334">
        <f>G1652-X1652</f>
        <v>0</v>
      </c>
      <c r="AA1652" s="334">
        <f>G1652-Y1652</f>
        <v>0</v>
      </c>
      <c r="AB1652" s="334">
        <f>X1652*100/G1652</f>
        <v>100</v>
      </c>
      <c r="AC1652" s="335" t="s">
        <v>651</v>
      </c>
    </row>
    <row r="1653" spans="1:29" ht="17.25" customHeight="1">
      <c r="A1653" s="333"/>
      <c r="B1653" s="322"/>
      <c r="C1653" s="322"/>
      <c r="D1653" s="322"/>
      <c r="E1653" s="328"/>
      <c r="F1653" s="389"/>
      <c r="G1653" s="340"/>
      <c r="H1653" s="333"/>
      <c r="I1653" s="329"/>
      <c r="J1653" s="324"/>
      <c r="K1653" s="215"/>
      <c r="L1653" s="216"/>
      <c r="M1653" s="217"/>
      <c r="N1653" s="217"/>
      <c r="O1653" s="215"/>
      <c r="P1653" s="379"/>
      <c r="Q1653" s="379"/>
      <c r="R1653" s="379"/>
      <c r="S1653" s="379"/>
      <c r="T1653" s="379"/>
      <c r="U1653" s="379"/>
      <c r="V1653" s="379"/>
      <c r="W1653" s="379"/>
      <c r="X1653" s="379"/>
      <c r="Y1653" s="379"/>
      <c r="Z1653" s="334"/>
      <c r="AA1653" s="334"/>
      <c r="AB1653" s="334"/>
      <c r="AC1653" s="335"/>
    </row>
    <row r="1654" spans="1:29" ht="17.25" customHeight="1">
      <c r="A1654" s="333"/>
      <c r="B1654" s="322"/>
      <c r="C1654" s="322"/>
      <c r="D1654" s="322"/>
      <c r="E1654" s="328"/>
      <c r="F1654" s="389"/>
      <c r="G1654" s="340"/>
      <c r="H1654" s="333"/>
      <c r="I1654" s="329"/>
      <c r="J1654" s="324" t="s">
        <v>369</v>
      </c>
      <c r="K1654" s="215" t="s">
        <v>1444</v>
      </c>
      <c r="L1654" s="216" t="s">
        <v>1147</v>
      </c>
      <c r="M1654" s="217">
        <v>600</v>
      </c>
      <c r="N1654" s="217">
        <v>600</v>
      </c>
      <c r="O1654" s="215" t="s">
        <v>1443</v>
      </c>
      <c r="P1654" s="379"/>
      <c r="Q1654" s="379"/>
      <c r="R1654" s="379"/>
      <c r="S1654" s="379"/>
      <c r="T1654" s="379"/>
      <c r="U1654" s="379"/>
      <c r="V1654" s="379"/>
      <c r="W1654" s="379"/>
      <c r="X1654" s="379"/>
      <c r="Y1654" s="379"/>
      <c r="Z1654" s="334"/>
      <c r="AA1654" s="334"/>
      <c r="AB1654" s="334"/>
      <c r="AC1654" s="335"/>
    </row>
    <row r="1655" spans="1:29" ht="17.25" customHeight="1">
      <c r="A1655" s="333"/>
      <c r="B1655" s="322"/>
      <c r="C1655" s="322"/>
      <c r="D1655" s="322"/>
      <c r="E1655" s="328"/>
      <c r="F1655" s="389"/>
      <c r="G1655" s="340"/>
      <c r="H1655" s="333"/>
      <c r="I1655" s="329"/>
      <c r="J1655" s="324"/>
      <c r="K1655" s="215"/>
      <c r="L1655" s="216"/>
      <c r="M1655" s="217"/>
      <c r="N1655" s="217"/>
      <c r="O1655" s="215"/>
      <c r="P1655" s="379"/>
      <c r="Q1655" s="379"/>
      <c r="R1655" s="379"/>
      <c r="S1655" s="379"/>
      <c r="T1655" s="379"/>
      <c r="U1655" s="379"/>
      <c r="V1655" s="379"/>
      <c r="W1655" s="379"/>
      <c r="X1655" s="379"/>
      <c r="Y1655" s="379"/>
      <c r="Z1655" s="334"/>
      <c r="AA1655" s="334"/>
      <c r="AB1655" s="334"/>
      <c r="AC1655" s="335"/>
    </row>
    <row r="1656" spans="1:29" ht="17.25" customHeight="1">
      <c r="A1656" s="333"/>
      <c r="B1656" s="322"/>
      <c r="C1656" s="322"/>
      <c r="D1656" s="322"/>
      <c r="E1656" s="328"/>
      <c r="F1656" s="389"/>
      <c r="G1656" s="340"/>
      <c r="H1656" s="333"/>
      <c r="I1656" s="329"/>
      <c r="J1656" s="324" t="s">
        <v>289</v>
      </c>
      <c r="K1656" s="215"/>
      <c r="L1656" s="216"/>
      <c r="M1656" s="217"/>
      <c r="N1656" s="227"/>
      <c r="O1656" s="215"/>
      <c r="P1656" s="379"/>
      <c r="Q1656" s="379"/>
      <c r="R1656" s="379"/>
      <c r="S1656" s="379"/>
      <c r="T1656" s="379"/>
      <c r="U1656" s="379"/>
      <c r="V1656" s="379"/>
      <c r="W1656" s="379"/>
      <c r="X1656" s="379"/>
      <c r="Y1656" s="379"/>
      <c r="Z1656" s="334"/>
      <c r="AA1656" s="334"/>
      <c r="AB1656" s="334"/>
      <c r="AC1656" s="335"/>
    </row>
    <row r="1657" spans="1:29" ht="17.25" customHeight="1">
      <c r="A1657" s="333"/>
      <c r="B1657" s="322"/>
      <c r="C1657" s="322"/>
      <c r="D1657" s="322"/>
      <c r="E1657" s="328"/>
      <c r="F1657" s="389"/>
      <c r="G1657" s="340"/>
      <c r="H1657" s="333"/>
      <c r="I1657" s="329"/>
      <c r="J1657" s="324"/>
      <c r="K1657" s="215"/>
      <c r="L1657" s="216"/>
      <c r="M1657" s="217"/>
      <c r="N1657" s="217"/>
      <c r="O1657" s="215"/>
      <c r="P1657" s="379"/>
      <c r="Q1657" s="379"/>
      <c r="R1657" s="379"/>
      <c r="S1657" s="379"/>
      <c r="T1657" s="379"/>
      <c r="U1657" s="379"/>
      <c r="V1657" s="379"/>
      <c r="W1657" s="379"/>
      <c r="X1657" s="379"/>
      <c r="Y1657" s="379"/>
      <c r="Z1657" s="334"/>
      <c r="AA1657" s="334"/>
      <c r="AB1657" s="334"/>
      <c r="AC1657" s="335"/>
    </row>
    <row r="1658" spans="1:29" ht="17.25" customHeight="1">
      <c r="A1658" s="333"/>
      <c r="B1658" s="322"/>
      <c r="C1658" s="322"/>
      <c r="D1658" s="322"/>
      <c r="E1658" s="328"/>
      <c r="F1658" s="389"/>
      <c r="G1658" s="340"/>
      <c r="H1658" s="333"/>
      <c r="I1658" s="329"/>
      <c r="J1658" s="324" t="s">
        <v>370</v>
      </c>
      <c r="K1658" s="215"/>
      <c r="L1658" s="216"/>
      <c r="M1658" s="217"/>
      <c r="N1658" s="227"/>
      <c r="O1658" s="215"/>
      <c r="P1658" s="379"/>
      <c r="Q1658" s="379"/>
      <c r="R1658" s="379"/>
      <c r="S1658" s="379"/>
      <c r="T1658" s="379"/>
      <c r="U1658" s="379"/>
      <c r="V1658" s="379"/>
      <c r="W1658" s="379"/>
      <c r="X1658" s="379"/>
      <c r="Y1658" s="379"/>
      <c r="Z1658" s="334"/>
      <c r="AA1658" s="334"/>
      <c r="AB1658" s="334"/>
      <c r="AC1658" s="335"/>
    </row>
    <row r="1659" spans="1:29" ht="17.25" customHeight="1">
      <c r="A1659" s="333"/>
      <c r="B1659" s="323"/>
      <c r="C1659" s="323"/>
      <c r="D1659" s="323"/>
      <c r="E1659" s="328"/>
      <c r="F1659" s="389"/>
      <c r="G1659" s="340"/>
      <c r="H1659" s="333"/>
      <c r="I1659" s="329"/>
      <c r="J1659" s="324"/>
      <c r="K1659" s="215"/>
      <c r="L1659" s="215"/>
      <c r="M1659" s="227"/>
      <c r="N1659" s="227"/>
      <c r="O1659" s="215"/>
      <c r="P1659" s="379"/>
      <c r="Q1659" s="379"/>
      <c r="R1659" s="379"/>
      <c r="S1659" s="379"/>
      <c r="T1659" s="379"/>
      <c r="U1659" s="379"/>
      <c r="V1659" s="379"/>
      <c r="W1659" s="379"/>
      <c r="X1659" s="379"/>
      <c r="Y1659" s="379"/>
      <c r="Z1659" s="334"/>
      <c r="AA1659" s="334"/>
      <c r="AB1659" s="334"/>
      <c r="AC1659" s="335"/>
    </row>
    <row r="1660" spans="1:29" ht="17.25" customHeight="1">
      <c r="A1660" s="333">
        <v>33600000</v>
      </c>
      <c r="B1660" s="321" t="s">
        <v>1369</v>
      </c>
      <c r="C1660" s="321" t="s">
        <v>525</v>
      </c>
      <c r="D1660" s="321" t="s">
        <v>1426</v>
      </c>
      <c r="E1660" s="328" t="s">
        <v>1373</v>
      </c>
      <c r="F1660" s="389" t="s">
        <v>1365</v>
      </c>
      <c r="G1660" s="340">
        <v>3216</v>
      </c>
      <c r="H1660" s="333" t="s">
        <v>555</v>
      </c>
      <c r="I1660" s="329" t="s">
        <v>1374</v>
      </c>
      <c r="J1660" s="324" t="s">
        <v>281</v>
      </c>
      <c r="K1660" s="215"/>
      <c r="L1660" s="216"/>
      <c r="M1660" s="217"/>
      <c r="N1660" s="227"/>
      <c r="O1660" s="215"/>
      <c r="P1660" s="379">
        <f>SUM(M1660:M1661)</f>
        <v>0</v>
      </c>
      <c r="Q1660" s="379">
        <f>SUM(N1660:N1661)</f>
        <v>0</v>
      </c>
      <c r="R1660" s="379">
        <f>SUM(M1662:M1663)</f>
        <v>3216</v>
      </c>
      <c r="S1660" s="379">
        <f>SUM(N1662:N1663)</f>
        <v>3216</v>
      </c>
      <c r="T1660" s="379">
        <f>SUM(M1664:M1665)</f>
        <v>0</v>
      </c>
      <c r="U1660" s="379">
        <f>SUM(N1664:N1665)</f>
        <v>0</v>
      </c>
      <c r="V1660" s="379">
        <f>SUM(M1666:M1667)</f>
        <v>0</v>
      </c>
      <c r="W1660" s="379">
        <f>SUM(N1666:N1667)</f>
        <v>0</v>
      </c>
      <c r="X1660" s="379">
        <f>P1660+R1660+T1660+V1660</f>
        <v>3216</v>
      </c>
      <c r="Y1660" s="379">
        <f>Q1660+S1660+U1660+W1660</f>
        <v>3216</v>
      </c>
      <c r="Z1660" s="334">
        <f>G1660-X1660</f>
        <v>0</v>
      </c>
      <c r="AA1660" s="334">
        <f>G1660-Y1660</f>
        <v>0</v>
      </c>
      <c r="AB1660" s="334">
        <f>X1660*100/G1660</f>
        <v>100</v>
      </c>
      <c r="AC1660" s="335" t="s">
        <v>651</v>
      </c>
    </row>
    <row r="1661" spans="1:29" ht="17.25" customHeight="1">
      <c r="A1661" s="333"/>
      <c r="B1661" s="322"/>
      <c r="C1661" s="322"/>
      <c r="D1661" s="322"/>
      <c r="E1661" s="328"/>
      <c r="F1661" s="389"/>
      <c r="G1661" s="340"/>
      <c r="H1661" s="333"/>
      <c r="I1661" s="329"/>
      <c r="J1661" s="324"/>
      <c r="K1661" s="215"/>
      <c r="L1661" s="216"/>
      <c r="M1661" s="217"/>
      <c r="N1661" s="217"/>
      <c r="O1661" s="215"/>
      <c r="P1661" s="379"/>
      <c r="Q1661" s="379"/>
      <c r="R1661" s="379"/>
      <c r="S1661" s="379"/>
      <c r="T1661" s="379"/>
      <c r="U1661" s="379"/>
      <c r="V1661" s="379"/>
      <c r="W1661" s="379"/>
      <c r="X1661" s="379"/>
      <c r="Y1661" s="379"/>
      <c r="Z1661" s="334"/>
      <c r="AA1661" s="334"/>
      <c r="AB1661" s="334"/>
      <c r="AC1661" s="335"/>
    </row>
    <row r="1662" spans="1:29" ht="17.25" customHeight="1">
      <c r="A1662" s="333"/>
      <c r="B1662" s="322"/>
      <c r="C1662" s="322"/>
      <c r="D1662" s="322"/>
      <c r="E1662" s="328"/>
      <c r="F1662" s="389"/>
      <c r="G1662" s="340"/>
      <c r="H1662" s="333"/>
      <c r="I1662" s="329"/>
      <c r="J1662" s="324" t="s">
        <v>369</v>
      </c>
      <c r="K1662" s="215" t="s">
        <v>1424</v>
      </c>
      <c r="L1662" s="216" t="s">
        <v>1388</v>
      </c>
      <c r="M1662" s="217">
        <v>3216</v>
      </c>
      <c r="N1662" s="217">
        <v>3216</v>
      </c>
      <c r="O1662" s="215" t="s">
        <v>1425</v>
      </c>
      <c r="P1662" s="379"/>
      <c r="Q1662" s="379"/>
      <c r="R1662" s="379"/>
      <c r="S1662" s="379"/>
      <c r="T1662" s="379"/>
      <c r="U1662" s="379"/>
      <c r="V1662" s="379"/>
      <c r="W1662" s="379"/>
      <c r="X1662" s="379"/>
      <c r="Y1662" s="379"/>
      <c r="Z1662" s="334"/>
      <c r="AA1662" s="334"/>
      <c r="AB1662" s="334"/>
      <c r="AC1662" s="335"/>
    </row>
    <row r="1663" spans="1:29" ht="17.25" customHeight="1">
      <c r="A1663" s="333"/>
      <c r="B1663" s="322"/>
      <c r="C1663" s="322"/>
      <c r="D1663" s="322"/>
      <c r="E1663" s="328"/>
      <c r="F1663" s="389"/>
      <c r="G1663" s="340"/>
      <c r="H1663" s="333"/>
      <c r="I1663" s="329"/>
      <c r="J1663" s="324"/>
      <c r="K1663" s="215"/>
      <c r="L1663" s="216"/>
      <c r="M1663" s="217"/>
      <c r="N1663" s="217"/>
      <c r="O1663" s="215"/>
      <c r="P1663" s="379"/>
      <c r="Q1663" s="379"/>
      <c r="R1663" s="379"/>
      <c r="S1663" s="379"/>
      <c r="T1663" s="379"/>
      <c r="U1663" s="379"/>
      <c r="V1663" s="379"/>
      <c r="W1663" s="379"/>
      <c r="X1663" s="379"/>
      <c r="Y1663" s="379"/>
      <c r="Z1663" s="334"/>
      <c r="AA1663" s="334"/>
      <c r="AB1663" s="334"/>
      <c r="AC1663" s="335"/>
    </row>
    <row r="1664" spans="1:29" ht="17.25" customHeight="1">
      <c r="A1664" s="333"/>
      <c r="B1664" s="322"/>
      <c r="C1664" s="322"/>
      <c r="D1664" s="322"/>
      <c r="E1664" s="328"/>
      <c r="F1664" s="389"/>
      <c r="G1664" s="340"/>
      <c r="H1664" s="333"/>
      <c r="I1664" s="329"/>
      <c r="J1664" s="324" t="s">
        <v>289</v>
      </c>
      <c r="K1664" s="215"/>
      <c r="L1664" s="216"/>
      <c r="M1664" s="217"/>
      <c r="N1664" s="227"/>
      <c r="O1664" s="215"/>
      <c r="P1664" s="379"/>
      <c r="Q1664" s="379"/>
      <c r="R1664" s="379"/>
      <c r="S1664" s="379"/>
      <c r="T1664" s="379"/>
      <c r="U1664" s="379"/>
      <c r="V1664" s="379"/>
      <c r="W1664" s="379"/>
      <c r="X1664" s="379"/>
      <c r="Y1664" s="379"/>
      <c r="Z1664" s="334"/>
      <c r="AA1664" s="334"/>
      <c r="AB1664" s="334"/>
      <c r="AC1664" s="335"/>
    </row>
    <row r="1665" spans="1:29" ht="17.25" customHeight="1">
      <c r="A1665" s="333"/>
      <c r="B1665" s="322"/>
      <c r="C1665" s="322"/>
      <c r="D1665" s="322"/>
      <c r="E1665" s="328"/>
      <c r="F1665" s="389"/>
      <c r="G1665" s="340"/>
      <c r="H1665" s="333"/>
      <c r="I1665" s="329"/>
      <c r="J1665" s="324"/>
      <c r="K1665" s="215"/>
      <c r="L1665" s="216"/>
      <c r="M1665" s="217"/>
      <c r="N1665" s="217"/>
      <c r="O1665" s="215"/>
      <c r="P1665" s="379"/>
      <c r="Q1665" s="379"/>
      <c r="R1665" s="379"/>
      <c r="S1665" s="379"/>
      <c r="T1665" s="379"/>
      <c r="U1665" s="379"/>
      <c r="V1665" s="379"/>
      <c r="W1665" s="379"/>
      <c r="X1665" s="379"/>
      <c r="Y1665" s="379"/>
      <c r="Z1665" s="334"/>
      <c r="AA1665" s="334"/>
      <c r="AB1665" s="334"/>
      <c r="AC1665" s="335"/>
    </row>
    <row r="1666" spans="1:29" ht="17.25" customHeight="1">
      <c r="A1666" s="333"/>
      <c r="B1666" s="322"/>
      <c r="C1666" s="322"/>
      <c r="D1666" s="322"/>
      <c r="E1666" s="328"/>
      <c r="F1666" s="389"/>
      <c r="G1666" s="340"/>
      <c r="H1666" s="333"/>
      <c r="I1666" s="329"/>
      <c r="J1666" s="324" t="s">
        <v>370</v>
      </c>
      <c r="K1666" s="215"/>
      <c r="L1666" s="216"/>
      <c r="M1666" s="217"/>
      <c r="N1666" s="227"/>
      <c r="O1666" s="215"/>
      <c r="P1666" s="379"/>
      <c r="Q1666" s="379"/>
      <c r="R1666" s="379"/>
      <c r="S1666" s="379"/>
      <c r="T1666" s="379"/>
      <c r="U1666" s="379"/>
      <c r="V1666" s="379"/>
      <c r="W1666" s="379"/>
      <c r="X1666" s="379"/>
      <c r="Y1666" s="379"/>
      <c r="Z1666" s="334"/>
      <c r="AA1666" s="334"/>
      <c r="AB1666" s="334"/>
      <c r="AC1666" s="335"/>
    </row>
    <row r="1667" spans="1:29" ht="17.25" customHeight="1">
      <c r="A1667" s="333"/>
      <c r="B1667" s="323"/>
      <c r="C1667" s="323"/>
      <c r="D1667" s="323"/>
      <c r="E1667" s="328"/>
      <c r="F1667" s="389"/>
      <c r="G1667" s="340"/>
      <c r="H1667" s="333"/>
      <c r="I1667" s="329"/>
      <c r="J1667" s="324"/>
      <c r="K1667" s="215"/>
      <c r="L1667" s="215"/>
      <c r="M1667" s="227"/>
      <c r="N1667" s="227"/>
      <c r="O1667" s="215"/>
      <c r="P1667" s="379"/>
      <c r="Q1667" s="379"/>
      <c r="R1667" s="379"/>
      <c r="S1667" s="379"/>
      <c r="T1667" s="379"/>
      <c r="U1667" s="379"/>
      <c r="V1667" s="379"/>
      <c r="W1667" s="379"/>
      <c r="X1667" s="379"/>
      <c r="Y1667" s="379"/>
      <c r="Z1667" s="334"/>
      <c r="AA1667" s="334"/>
      <c r="AB1667" s="334"/>
      <c r="AC1667" s="335"/>
    </row>
    <row r="1668" spans="1:29" ht="17.25" customHeight="1">
      <c r="A1668" s="333">
        <v>85100000</v>
      </c>
      <c r="B1668" s="321" t="s">
        <v>1446</v>
      </c>
      <c r="C1668" s="321" t="s">
        <v>525</v>
      </c>
      <c r="D1668" s="321" t="s">
        <v>1496</v>
      </c>
      <c r="E1668" s="328" t="s">
        <v>1447</v>
      </c>
      <c r="F1668" s="389" t="s">
        <v>1448</v>
      </c>
      <c r="G1668" s="340">
        <v>1210</v>
      </c>
      <c r="H1668" s="333" t="s">
        <v>1462</v>
      </c>
      <c r="I1668" s="329" t="s">
        <v>1204</v>
      </c>
      <c r="J1668" s="324" t="s">
        <v>281</v>
      </c>
      <c r="K1668" s="215"/>
      <c r="L1668" s="216"/>
      <c r="M1668" s="217"/>
      <c r="N1668" s="227"/>
      <c r="O1668" s="215"/>
      <c r="P1668" s="379">
        <f>SUM(M1668:M1669)</f>
        <v>0</v>
      </c>
      <c r="Q1668" s="379">
        <f>SUM(N1668:N1669)</f>
        <v>0</v>
      </c>
      <c r="R1668" s="379">
        <f>SUM(M1670:M1671)</f>
        <v>1210</v>
      </c>
      <c r="S1668" s="379">
        <f>SUM(N1670:N1671)</f>
        <v>1210</v>
      </c>
      <c r="T1668" s="379">
        <f>SUM(M1672:M1673)</f>
        <v>0</v>
      </c>
      <c r="U1668" s="379">
        <f>SUM(N1672:N1673)</f>
        <v>0</v>
      </c>
      <c r="V1668" s="379">
        <f>SUM(M1674:M1675)</f>
        <v>0</v>
      </c>
      <c r="W1668" s="379">
        <f>SUM(N1674:N1675)</f>
        <v>0</v>
      </c>
      <c r="X1668" s="379">
        <f>P1668+R1668+T1668+V1668</f>
        <v>1210</v>
      </c>
      <c r="Y1668" s="379">
        <f>Q1668+S1668+U1668+W1668</f>
        <v>1210</v>
      </c>
      <c r="Z1668" s="334">
        <f>G1668-X1668</f>
        <v>0</v>
      </c>
      <c r="AA1668" s="334">
        <f>G1668-Y1668</f>
        <v>0</v>
      </c>
      <c r="AB1668" s="334">
        <f>X1668*100/G1668</f>
        <v>100</v>
      </c>
      <c r="AC1668" s="335" t="s">
        <v>651</v>
      </c>
    </row>
    <row r="1669" spans="1:29" ht="17.25" customHeight="1">
      <c r="A1669" s="333"/>
      <c r="B1669" s="322"/>
      <c r="C1669" s="322"/>
      <c r="D1669" s="322"/>
      <c r="E1669" s="328"/>
      <c r="F1669" s="389"/>
      <c r="G1669" s="340"/>
      <c r="H1669" s="333"/>
      <c r="I1669" s="329"/>
      <c r="J1669" s="324"/>
      <c r="K1669" s="215"/>
      <c r="L1669" s="216"/>
      <c r="M1669" s="217"/>
      <c r="N1669" s="217"/>
      <c r="O1669" s="215"/>
      <c r="P1669" s="379"/>
      <c r="Q1669" s="379"/>
      <c r="R1669" s="379"/>
      <c r="S1669" s="379"/>
      <c r="T1669" s="379"/>
      <c r="U1669" s="379"/>
      <c r="V1669" s="379"/>
      <c r="W1669" s="379"/>
      <c r="X1669" s="379"/>
      <c r="Y1669" s="379"/>
      <c r="Z1669" s="334"/>
      <c r="AA1669" s="334"/>
      <c r="AB1669" s="334"/>
      <c r="AC1669" s="335"/>
    </row>
    <row r="1670" spans="1:29" ht="17.25" customHeight="1">
      <c r="A1670" s="333"/>
      <c r="B1670" s="322"/>
      <c r="C1670" s="322"/>
      <c r="D1670" s="322"/>
      <c r="E1670" s="328"/>
      <c r="F1670" s="389"/>
      <c r="G1670" s="340"/>
      <c r="H1670" s="333"/>
      <c r="I1670" s="329"/>
      <c r="J1670" s="324" t="s">
        <v>369</v>
      </c>
      <c r="K1670" s="215" t="s">
        <v>716</v>
      </c>
      <c r="L1670" s="216" t="s">
        <v>1204</v>
      </c>
      <c r="M1670" s="217">
        <v>1210</v>
      </c>
      <c r="N1670" s="217">
        <v>1210</v>
      </c>
      <c r="O1670" s="215" t="s">
        <v>1488</v>
      </c>
      <c r="P1670" s="379"/>
      <c r="Q1670" s="379"/>
      <c r="R1670" s="379"/>
      <c r="S1670" s="379"/>
      <c r="T1670" s="379"/>
      <c r="U1670" s="379"/>
      <c r="V1670" s="379"/>
      <c r="W1670" s="379"/>
      <c r="X1670" s="379"/>
      <c r="Y1670" s="379"/>
      <c r="Z1670" s="334"/>
      <c r="AA1670" s="334"/>
      <c r="AB1670" s="334"/>
      <c r="AC1670" s="335"/>
    </row>
    <row r="1671" spans="1:29" ht="17.25" customHeight="1">
      <c r="A1671" s="333"/>
      <c r="B1671" s="322"/>
      <c r="C1671" s="322"/>
      <c r="D1671" s="322"/>
      <c r="E1671" s="328"/>
      <c r="F1671" s="389"/>
      <c r="G1671" s="340"/>
      <c r="H1671" s="333"/>
      <c r="I1671" s="329"/>
      <c r="J1671" s="324"/>
      <c r="K1671" s="215"/>
      <c r="L1671" s="216"/>
      <c r="M1671" s="217"/>
      <c r="N1671" s="217"/>
      <c r="O1671" s="215"/>
      <c r="P1671" s="379"/>
      <c r="Q1671" s="379"/>
      <c r="R1671" s="379"/>
      <c r="S1671" s="379"/>
      <c r="T1671" s="379"/>
      <c r="U1671" s="379"/>
      <c r="V1671" s="379"/>
      <c r="W1671" s="379"/>
      <c r="X1671" s="379"/>
      <c r="Y1671" s="379"/>
      <c r="Z1671" s="334"/>
      <c r="AA1671" s="334"/>
      <c r="AB1671" s="334"/>
      <c r="AC1671" s="335"/>
    </row>
    <row r="1672" spans="1:29" ht="17.25" customHeight="1">
      <c r="A1672" s="333"/>
      <c r="B1672" s="322"/>
      <c r="C1672" s="322"/>
      <c r="D1672" s="322"/>
      <c r="E1672" s="328"/>
      <c r="F1672" s="389"/>
      <c r="G1672" s="340"/>
      <c r="H1672" s="333"/>
      <c r="I1672" s="329"/>
      <c r="J1672" s="324" t="s">
        <v>289</v>
      </c>
      <c r="K1672" s="215"/>
      <c r="L1672" s="216"/>
      <c r="M1672" s="217"/>
      <c r="N1672" s="227"/>
      <c r="O1672" s="215"/>
      <c r="P1672" s="379"/>
      <c r="Q1672" s="379"/>
      <c r="R1672" s="379"/>
      <c r="S1672" s="379"/>
      <c r="T1672" s="379"/>
      <c r="U1672" s="379"/>
      <c r="V1672" s="379"/>
      <c r="W1672" s="379"/>
      <c r="X1672" s="379"/>
      <c r="Y1672" s="379"/>
      <c r="Z1672" s="334"/>
      <c r="AA1672" s="334"/>
      <c r="AB1672" s="334"/>
      <c r="AC1672" s="335"/>
    </row>
    <row r="1673" spans="1:29" ht="17.25" customHeight="1">
      <c r="A1673" s="333"/>
      <c r="B1673" s="322"/>
      <c r="C1673" s="322"/>
      <c r="D1673" s="322"/>
      <c r="E1673" s="328"/>
      <c r="F1673" s="389"/>
      <c r="G1673" s="340"/>
      <c r="H1673" s="333"/>
      <c r="I1673" s="329"/>
      <c r="J1673" s="324"/>
      <c r="K1673" s="215"/>
      <c r="L1673" s="216"/>
      <c r="M1673" s="217"/>
      <c r="N1673" s="217"/>
      <c r="O1673" s="215"/>
      <c r="P1673" s="379"/>
      <c r="Q1673" s="379"/>
      <c r="R1673" s="379"/>
      <c r="S1673" s="379"/>
      <c r="T1673" s="379"/>
      <c r="U1673" s="379"/>
      <c r="V1673" s="379"/>
      <c r="W1673" s="379"/>
      <c r="X1673" s="379"/>
      <c r="Y1673" s="379"/>
      <c r="Z1673" s="334"/>
      <c r="AA1673" s="334"/>
      <c r="AB1673" s="334"/>
      <c r="AC1673" s="335"/>
    </row>
    <row r="1674" spans="1:29" ht="17.25" customHeight="1">
      <c r="A1674" s="333"/>
      <c r="B1674" s="322"/>
      <c r="C1674" s="322"/>
      <c r="D1674" s="322"/>
      <c r="E1674" s="328"/>
      <c r="F1674" s="389"/>
      <c r="G1674" s="340"/>
      <c r="H1674" s="333"/>
      <c r="I1674" s="329"/>
      <c r="J1674" s="324" t="s">
        <v>370</v>
      </c>
      <c r="K1674" s="215"/>
      <c r="L1674" s="216"/>
      <c r="M1674" s="217"/>
      <c r="N1674" s="227"/>
      <c r="O1674" s="215"/>
      <c r="P1674" s="379"/>
      <c r="Q1674" s="379"/>
      <c r="R1674" s="379"/>
      <c r="S1674" s="379"/>
      <c r="T1674" s="379"/>
      <c r="U1674" s="379"/>
      <c r="V1674" s="379"/>
      <c r="W1674" s="379"/>
      <c r="X1674" s="379"/>
      <c r="Y1674" s="379"/>
      <c r="Z1674" s="334"/>
      <c r="AA1674" s="334"/>
      <c r="AB1674" s="334"/>
      <c r="AC1674" s="335"/>
    </row>
    <row r="1675" spans="1:29" ht="17.25" customHeight="1">
      <c r="A1675" s="333"/>
      <c r="B1675" s="323"/>
      <c r="C1675" s="323"/>
      <c r="D1675" s="323"/>
      <c r="E1675" s="328"/>
      <c r="F1675" s="389"/>
      <c r="G1675" s="340"/>
      <c r="H1675" s="333"/>
      <c r="I1675" s="329"/>
      <c r="J1675" s="324"/>
      <c r="K1675" s="215"/>
      <c r="L1675" s="215"/>
      <c r="M1675" s="227"/>
      <c r="N1675" s="227"/>
      <c r="O1675" s="215"/>
      <c r="P1675" s="379"/>
      <c r="Q1675" s="379"/>
      <c r="R1675" s="379"/>
      <c r="S1675" s="379"/>
      <c r="T1675" s="379"/>
      <c r="U1675" s="379"/>
      <c r="V1675" s="379"/>
      <c r="W1675" s="379"/>
      <c r="X1675" s="379"/>
      <c r="Y1675" s="379"/>
      <c r="Z1675" s="334"/>
      <c r="AA1675" s="334"/>
      <c r="AB1675" s="334"/>
      <c r="AC1675" s="335"/>
    </row>
    <row r="1676" spans="1:29" ht="17.25" customHeight="1">
      <c r="A1676" s="333">
        <v>33600000</v>
      </c>
      <c r="B1676" s="321" t="s">
        <v>1463</v>
      </c>
      <c r="C1676" s="321" t="s">
        <v>525</v>
      </c>
      <c r="D1676" s="321" t="s">
        <v>1537</v>
      </c>
      <c r="E1676" s="328" t="s">
        <v>1466</v>
      </c>
      <c r="F1676" s="389" t="s">
        <v>1464</v>
      </c>
      <c r="G1676" s="340">
        <v>4824</v>
      </c>
      <c r="H1676" s="333" t="s">
        <v>555</v>
      </c>
      <c r="I1676" s="329" t="s">
        <v>1465</v>
      </c>
      <c r="J1676" s="324" t="s">
        <v>281</v>
      </c>
      <c r="K1676" s="215"/>
      <c r="L1676" s="216"/>
      <c r="M1676" s="217"/>
      <c r="N1676" s="227"/>
      <c r="O1676" s="215"/>
      <c r="P1676" s="379">
        <f>SUM(M1676:M1677)</f>
        <v>0</v>
      </c>
      <c r="Q1676" s="379">
        <f>SUM(N1676:N1677)</f>
        <v>0</v>
      </c>
      <c r="R1676" s="379">
        <f>SUM(M1678:M1679)</f>
        <v>4824</v>
      </c>
      <c r="S1676" s="379">
        <f>SUM(N1678:N1679)</f>
        <v>4824</v>
      </c>
      <c r="T1676" s="379">
        <f>SUM(M1680:M1681)</f>
        <v>0</v>
      </c>
      <c r="U1676" s="379">
        <f>SUM(N1680:N1681)</f>
        <v>0</v>
      </c>
      <c r="V1676" s="379">
        <f>SUM(M1682:M1683)</f>
        <v>0</v>
      </c>
      <c r="W1676" s="379">
        <f>SUM(N1682:N1683)</f>
        <v>0</v>
      </c>
      <c r="X1676" s="379">
        <f>P1676+R1676+T1676+V1676</f>
        <v>4824</v>
      </c>
      <c r="Y1676" s="379">
        <f>Q1676+S1676+U1676+W1676</f>
        <v>4824</v>
      </c>
      <c r="Z1676" s="334">
        <f>G1676-X1676</f>
        <v>0</v>
      </c>
      <c r="AA1676" s="334">
        <f>G1676-Y1676</f>
        <v>0</v>
      </c>
      <c r="AB1676" s="334">
        <f>X1676*100/G1676</f>
        <v>100</v>
      </c>
      <c r="AC1676" s="335" t="s">
        <v>651</v>
      </c>
    </row>
    <row r="1677" spans="1:29" ht="17.25" customHeight="1">
      <c r="A1677" s="333"/>
      <c r="B1677" s="322"/>
      <c r="C1677" s="322"/>
      <c r="D1677" s="322"/>
      <c r="E1677" s="328"/>
      <c r="F1677" s="389"/>
      <c r="G1677" s="340"/>
      <c r="H1677" s="333"/>
      <c r="I1677" s="329"/>
      <c r="J1677" s="324"/>
      <c r="K1677" s="215"/>
      <c r="L1677" s="216"/>
      <c r="M1677" s="217"/>
      <c r="N1677" s="217"/>
      <c r="O1677" s="215"/>
      <c r="P1677" s="379"/>
      <c r="Q1677" s="379"/>
      <c r="R1677" s="379"/>
      <c r="S1677" s="379"/>
      <c r="T1677" s="379"/>
      <c r="U1677" s="379"/>
      <c r="V1677" s="379"/>
      <c r="W1677" s="379"/>
      <c r="X1677" s="379"/>
      <c r="Y1677" s="379"/>
      <c r="Z1677" s="334"/>
      <c r="AA1677" s="334"/>
      <c r="AB1677" s="334"/>
      <c r="AC1677" s="335"/>
    </row>
    <row r="1678" spans="1:29" ht="17.25" customHeight="1">
      <c r="A1678" s="333"/>
      <c r="B1678" s="322"/>
      <c r="C1678" s="322"/>
      <c r="D1678" s="322"/>
      <c r="E1678" s="328"/>
      <c r="F1678" s="389"/>
      <c r="G1678" s="340"/>
      <c r="H1678" s="333"/>
      <c r="I1678" s="329"/>
      <c r="J1678" s="324" t="s">
        <v>369</v>
      </c>
      <c r="K1678" s="215" t="s">
        <v>1536</v>
      </c>
      <c r="L1678" s="216" t="s">
        <v>1527</v>
      </c>
      <c r="M1678" s="217">
        <v>4824</v>
      </c>
      <c r="N1678" s="217">
        <v>4824</v>
      </c>
      <c r="O1678" s="215" t="s">
        <v>1527</v>
      </c>
      <c r="P1678" s="379"/>
      <c r="Q1678" s="379"/>
      <c r="R1678" s="379"/>
      <c r="S1678" s="379"/>
      <c r="T1678" s="379"/>
      <c r="U1678" s="379"/>
      <c r="V1678" s="379"/>
      <c r="W1678" s="379"/>
      <c r="X1678" s="379"/>
      <c r="Y1678" s="379"/>
      <c r="Z1678" s="334"/>
      <c r="AA1678" s="334"/>
      <c r="AB1678" s="334"/>
      <c r="AC1678" s="335"/>
    </row>
    <row r="1679" spans="1:29" ht="17.25" customHeight="1">
      <c r="A1679" s="333"/>
      <c r="B1679" s="322"/>
      <c r="C1679" s="322"/>
      <c r="D1679" s="322"/>
      <c r="E1679" s="328"/>
      <c r="F1679" s="389"/>
      <c r="G1679" s="340"/>
      <c r="H1679" s="333"/>
      <c r="I1679" s="329"/>
      <c r="J1679" s="324"/>
      <c r="K1679" s="215"/>
      <c r="L1679" s="216"/>
      <c r="M1679" s="217"/>
      <c r="N1679" s="217"/>
      <c r="O1679" s="215"/>
      <c r="P1679" s="379"/>
      <c r="Q1679" s="379"/>
      <c r="R1679" s="379"/>
      <c r="S1679" s="379"/>
      <c r="T1679" s="379"/>
      <c r="U1679" s="379"/>
      <c r="V1679" s="379"/>
      <c r="W1679" s="379"/>
      <c r="X1679" s="379"/>
      <c r="Y1679" s="379"/>
      <c r="Z1679" s="334"/>
      <c r="AA1679" s="334"/>
      <c r="AB1679" s="334"/>
      <c r="AC1679" s="335"/>
    </row>
    <row r="1680" spans="1:29" ht="17.25" customHeight="1">
      <c r="A1680" s="333"/>
      <c r="B1680" s="322"/>
      <c r="C1680" s="322"/>
      <c r="D1680" s="322"/>
      <c r="E1680" s="328"/>
      <c r="F1680" s="389"/>
      <c r="G1680" s="340"/>
      <c r="H1680" s="333"/>
      <c r="I1680" s="329"/>
      <c r="J1680" s="324" t="s">
        <v>289</v>
      </c>
      <c r="K1680" s="215"/>
      <c r="L1680" s="216"/>
      <c r="M1680" s="217"/>
      <c r="N1680" s="227"/>
      <c r="O1680" s="215"/>
      <c r="P1680" s="379"/>
      <c r="Q1680" s="379"/>
      <c r="R1680" s="379"/>
      <c r="S1680" s="379"/>
      <c r="T1680" s="379"/>
      <c r="U1680" s="379"/>
      <c r="V1680" s="379"/>
      <c r="W1680" s="379"/>
      <c r="X1680" s="379"/>
      <c r="Y1680" s="379"/>
      <c r="Z1680" s="334"/>
      <c r="AA1680" s="334"/>
      <c r="AB1680" s="334"/>
      <c r="AC1680" s="335"/>
    </row>
    <row r="1681" spans="1:29" ht="17.25" customHeight="1">
      <c r="A1681" s="333"/>
      <c r="B1681" s="322"/>
      <c r="C1681" s="322"/>
      <c r="D1681" s="322"/>
      <c r="E1681" s="328"/>
      <c r="F1681" s="389"/>
      <c r="G1681" s="340"/>
      <c r="H1681" s="333"/>
      <c r="I1681" s="329"/>
      <c r="J1681" s="324"/>
      <c r="K1681" s="215"/>
      <c r="L1681" s="216"/>
      <c r="M1681" s="217"/>
      <c r="N1681" s="217"/>
      <c r="O1681" s="215"/>
      <c r="P1681" s="379"/>
      <c r="Q1681" s="379"/>
      <c r="R1681" s="379"/>
      <c r="S1681" s="379"/>
      <c r="T1681" s="379"/>
      <c r="U1681" s="379"/>
      <c r="V1681" s="379"/>
      <c r="W1681" s="379"/>
      <c r="X1681" s="379"/>
      <c r="Y1681" s="379"/>
      <c r="Z1681" s="334"/>
      <c r="AA1681" s="334"/>
      <c r="AB1681" s="334"/>
      <c r="AC1681" s="335"/>
    </row>
    <row r="1682" spans="1:29" ht="17.25" customHeight="1">
      <c r="A1682" s="333"/>
      <c r="B1682" s="322"/>
      <c r="C1682" s="322"/>
      <c r="D1682" s="322"/>
      <c r="E1682" s="328"/>
      <c r="F1682" s="389"/>
      <c r="G1682" s="340"/>
      <c r="H1682" s="333"/>
      <c r="I1682" s="329"/>
      <c r="J1682" s="324" t="s">
        <v>370</v>
      </c>
      <c r="K1682" s="215"/>
      <c r="L1682" s="216"/>
      <c r="M1682" s="217"/>
      <c r="N1682" s="227"/>
      <c r="O1682" s="215"/>
      <c r="P1682" s="379"/>
      <c r="Q1682" s="379"/>
      <c r="R1682" s="379"/>
      <c r="S1682" s="379"/>
      <c r="T1682" s="379"/>
      <c r="U1682" s="379"/>
      <c r="V1682" s="379"/>
      <c r="W1682" s="379"/>
      <c r="X1682" s="379"/>
      <c r="Y1682" s="379"/>
      <c r="Z1682" s="334"/>
      <c r="AA1682" s="334"/>
      <c r="AB1682" s="334"/>
      <c r="AC1682" s="335"/>
    </row>
    <row r="1683" spans="1:29" ht="17.25" customHeight="1">
      <c r="A1683" s="333"/>
      <c r="B1683" s="323"/>
      <c r="C1683" s="323"/>
      <c r="D1683" s="323"/>
      <c r="E1683" s="328"/>
      <c r="F1683" s="389"/>
      <c r="G1683" s="340"/>
      <c r="H1683" s="333"/>
      <c r="I1683" s="329"/>
      <c r="J1683" s="324"/>
      <c r="K1683" s="215"/>
      <c r="L1683" s="215"/>
      <c r="M1683" s="227"/>
      <c r="N1683" s="227"/>
      <c r="O1683" s="215"/>
      <c r="P1683" s="379"/>
      <c r="Q1683" s="379"/>
      <c r="R1683" s="379"/>
      <c r="S1683" s="379"/>
      <c r="T1683" s="379"/>
      <c r="U1683" s="379"/>
      <c r="V1683" s="379"/>
      <c r="W1683" s="379"/>
      <c r="X1683" s="379"/>
      <c r="Y1683" s="379"/>
      <c r="Z1683" s="334"/>
      <c r="AA1683" s="334"/>
      <c r="AB1683" s="334"/>
      <c r="AC1683" s="335"/>
    </row>
    <row r="1684" spans="1:29" ht="17.25" customHeight="1">
      <c r="A1684" s="333">
        <v>33100000</v>
      </c>
      <c r="B1684" s="321" t="s">
        <v>1028</v>
      </c>
      <c r="C1684" s="321" t="s">
        <v>525</v>
      </c>
      <c r="D1684" s="321" t="s">
        <v>1556</v>
      </c>
      <c r="E1684" s="328" t="s">
        <v>1489</v>
      </c>
      <c r="F1684" s="389" t="s">
        <v>1468</v>
      </c>
      <c r="G1684" s="340">
        <v>6000</v>
      </c>
      <c r="H1684" s="333" t="s">
        <v>1027</v>
      </c>
      <c r="I1684" s="329" t="s">
        <v>1488</v>
      </c>
      <c r="J1684" s="324" t="s">
        <v>281</v>
      </c>
      <c r="K1684" s="215"/>
      <c r="L1684" s="216"/>
      <c r="M1684" s="217"/>
      <c r="N1684" s="227"/>
      <c r="O1684" s="215"/>
      <c r="P1684" s="379">
        <f>SUM(M1684:M1685)</f>
        <v>0</v>
      </c>
      <c r="Q1684" s="379">
        <f>SUM(N1684:N1685)</f>
        <v>0</v>
      </c>
      <c r="R1684" s="379">
        <f>SUM(M1686:M1687)</f>
        <v>6000</v>
      </c>
      <c r="S1684" s="379">
        <f>SUM(N1686:N1687)</f>
        <v>6000</v>
      </c>
      <c r="T1684" s="379">
        <f>SUM(M1688:M1689)</f>
        <v>0</v>
      </c>
      <c r="U1684" s="379">
        <f>SUM(N1688:N1689)</f>
        <v>0</v>
      </c>
      <c r="V1684" s="379">
        <f>SUM(M1690:M1691)</f>
        <v>0</v>
      </c>
      <c r="W1684" s="379">
        <f>SUM(N1690:N1691)</f>
        <v>0</v>
      </c>
      <c r="X1684" s="379">
        <f>P1684+R1684+T1684+V1684</f>
        <v>6000</v>
      </c>
      <c r="Y1684" s="379">
        <f>Q1684+S1684+U1684+W1684</f>
        <v>6000</v>
      </c>
      <c r="Z1684" s="334">
        <f>G1684-X1684</f>
        <v>0</v>
      </c>
      <c r="AA1684" s="334">
        <f>G1684-Y1684</f>
        <v>0</v>
      </c>
      <c r="AB1684" s="334">
        <f>X1684*100/G1684</f>
        <v>100</v>
      </c>
      <c r="AC1684" s="335" t="s">
        <v>651</v>
      </c>
    </row>
    <row r="1685" spans="1:29" ht="17.25" customHeight="1">
      <c r="A1685" s="333"/>
      <c r="B1685" s="322"/>
      <c r="C1685" s="322"/>
      <c r="D1685" s="322"/>
      <c r="E1685" s="328"/>
      <c r="F1685" s="389"/>
      <c r="G1685" s="340"/>
      <c r="H1685" s="333"/>
      <c r="I1685" s="329"/>
      <c r="J1685" s="324"/>
      <c r="K1685" s="215"/>
      <c r="L1685" s="216"/>
      <c r="M1685" s="217"/>
      <c r="N1685" s="217"/>
      <c r="O1685" s="215"/>
      <c r="P1685" s="379"/>
      <c r="Q1685" s="379"/>
      <c r="R1685" s="379"/>
      <c r="S1685" s="379"/>
      <c r="T1685" s="379"/>
      <c r="U1685" s="379"/>
      <c r="V1685" s="379"/>
      <c r="W1685" s="379"/>
      <c r="X1685" s="379"/>
      <c r="Y1685" s="379"/>
      <c r="Z1685" s="334"/>
      <c r="AA1685" s="334"/>
      <c r="AB1685" s="334"/>
      <c r="AC1685" s="335"/>
    </row>
    <row r="1686" spans="1:29" ht="17.25" customHeight="1">
      <c r="A1686" s="333"/>
      <c r="B1686" s="322"/>
      <c r="C1686" s="322"/>
      <c r="D1686" s="322"/>
      <c r="E1686" s="328"/>
      <c r="F1686" s="389"/>
      <c r="G1686" s="340"/>
      <c r="H1686" s="333"/>
      <c r="I1686" s="329"/>
      <c r="J1686" s="324" t="s">
        <v>369</v>
      </c>
      <c r="K1686" s="215" t="s">
        <v>1555</v>
      </c>
      <c r="L1686" s="216" t="s">
        <v>1488</v>
      </c>
      <c r="M1686" s="217">
        <v>6000</v>
      </c>
      <c r="N1686" s="217">
        <v>6000</v>
      </c>
      <c r="O1686" s="215" t="s">
        <v>1542</v>
      </c>
      <c r="P1686" s="379"/>
      <c r="Q1686" s="379"/>
      <c r="R1686" s="379"/>
      <c r="S1686" s="379"/>
      <c r="T1686" s="379"/>
      <c r="U1686" s="379"/>
      <c r="V1686" s="379"/>
      <c r="W1686" s="379"/>
      <c r="X1686" s="379"/>
      <c r="Y1686" s="379"/>
      <c r="Z1686" s="334"/>
      <c r="AA1686" s="334"/>
      <c r="AB1686" s="334"/>
      <c r="AC1686" s="335"/>
    </row>
    <row r="1687" spans="1:29" ht="17.25" customHeight="1">
      <c r="A1687" s="333"/>
      <c r="B1687" s="322"/>
      <c r="C1687" s="322"/>
      <c r="D1687" s="322"/>
      <c r="E1687" s="328"/>
      <c r="F1687" s="389"/>
      <c r="G1687" s="340"/>
      <c r="H1687" s="333"/>
      <c r="I1687" s="329"/>
      <c r="J1687" s="324"/>
      <c r="K1687" s="215"/>
      <c r="L1687" s="216"/>
      <c r="M1687" s="217"/>
      <c r="N1687" s="217"/>
      <c r="O1687" s="215"/>
      <c r="P1687" s="379"/>
      <c r="Q1687" s="379"/>
      <c r="R1687" s="379"/>
      <c r="S1687" s="379"/>
      <c r="T1687" s="379"/>
      <c r="U1687" s="379"/>
      <c r="V1687" s="379"/>
      <c r="W1687" s="379"/>
      <c r="X1687" s="379"/>
      <c r="Y1687" s="379"/>
      <c r="Z1687" s="334"/>
      <c r="AA1687" s="334"/>
      <c r="AB1687" s="334"/>
      <c r="AC1687" s="335"/>
    </row>
    <row r="1688" spans="1:29" ht="17.25" customHeight="1">
      <c r="A1688" s="333"/>
      <c r="B1688" s="322"/>
      <c r="C1688" s="322"/>
      <c r="D1688" s="322"/>
      <c r="E1688" s="328"/>
      <c r="F1688" s="389"/>
      <c r="G1688" s="340"/>
      <c r="H1688" s="333"/>
      <c r="I1688" s="329"/>
      <c r="J1688" s="324" t="s">
        <v>289</v>
      </c>
      <c r="K1688" s="215"/>
      <c r="L1688" s="216"/>
      <c r="M1688" s="217"/>
      <c r="N1688" s="227"/>
      <c r="O1688" s="215"/>
      <c r="P1688" s="379"/>
      <c r="Q1688" s="379"/>
      <c r="R1688" s="379"/>
      <c r="S1688" s="379"/>
      <c r="T1688" s="379"/>
      <c r="U1688" s="379"/>
      <c r="V1688" s="379"/>
      <c r="W1688" s="379"/>
      <c r="X1688" s="379"/>
      <c r="Y1688" s="379"/>
      <c r="Z1688" s="334"/>
      <c r="AA1688" s="334"/>
      <c r="AB1688" s="334"/>
      <c r="AC1688" s="335"/>
    </row>
    <row r="1689" spans="1:29" ht="17.25" customHeight="1">
      <c r="A1689" s="333"/>
      <c r="B1689" s="322"/>
      <c r="C1689" s="322"/>
      <c r="D1689" s="322"/>
      <c r="E1689" s="328"/>
      <c r="F1689" s="389"/>
      <c r="G1689" s="340"/>
      <c r="H1689" s="333"/>
      <c r="I1689" s="329"/>
      <c r="J1689" s="324"/>
      <c r="K1689" s="215"/>
      <c r="L1689" s="216"/>
      <c r="M1689" s="217"/>
      <c r="N1689" s="217"/>
      <c r="O1689" s="215"/>
      <c r="P1689" s="379"/>
      <c r="Q1689" s="379"/>
      <c r="R1689" s="379"/>
      <c r="S1689" s="379"/>
      <c r="T1689" s="379"/>
      <c r="U1689" s="379"/>
      <c r="V1689" s="379"/>
      <c r="W1689" s="379"/>
      <c r="X1689" s="379"/>
      <c r="Y1689" s="379"/>
      <c r="Z1689" s="334"/>
      <c r="AA1689" s="334"/>
      <c r="AB1689" s="334"/>
      <c r="AC1689" s="335"/>
    </row>
    <row r="1690" spans="1:29" ht="17.25" customHeight="1">
      <c r="A1690" s="333"/>
      <c r="B1690" s="322"/>
      <c r="C1690" s="322"/>
      <c r="D1690" s="322"/>
      <c r="E1690" s="328"/>
      <c r="F1690" s="389"/>
      <c r="G1690" s="340"/>
      <c r="H1690" s="333"/>
      <c r="I1690" s="329"/>
      <c r="J1690" s="324" t="s">
        <v>370</v>
      </c>
      <c r="K1690" s="215"/>
      <c r="L1690" s="216"/>
      <c r="M1690" s="217"/>
      <c r="N1690" s="227"/>
      <c r="O1690" s="215"/>
      <c r="P1690" s="379"/>
      <c r="Q1690" s="379"/>
      <c r="R1690" s="379"/>
      <c r="S1690" s="379"/>
      <c r="T1690" s="379"/>
      <c r="U1690" s="379"/>
      <c r="V1690" s="379"/>
      <c r="W1690" s="379"/>
      <c r="X1690" s="379"/>
      <c r="Y1690" s="379"/>
      <c r="Z1690" s="334"/>
      <c r="AA1690" s="334"/>
      <c r="AB1690" s="334"/>
      <c r="AC1690" s="335"/>
    </row>
    <row r="1691" spans="1:29" ht="17.25" customHeight="1">
      <c r="A1691" s="333"/>
      <c r="B1691" s="323"/>
      <c r="C1691" s="323"/>
      <c r="D1691" s="323"/>
      <c r="E1691" s="328"/>
      <c r="F1691" s="389"/>
      <c r="G1691" s="340"/>
      <c r="H1691" s="333"/>
      <c r="I1691" s="329"/>
      <c r="J1691" s="324"/>
      <c r="K1691" s="215"/>
      <c r="L1691" s="215"/>
      <c r="M1691" s="227"/>
      <c r="N1691" s="227"/>
      <c r="O1691" s="215"/>
      <c r="P1691" s="379"/>
      <c r="Q1691" s="379"/>
      <c r="R1691" s="379"/>
      <c r="S1691" s="379"/>
      <c r="T1691" s="379"/>
      <c r="U1691" s="379"/>
      <c r="V1691" s="379"/>
      <c r="W1691" s="379"/>
      <c r="X1691" s="379"/>
      <c r="Y1691" s="379"/>
      <c r="Z1691" s="334"/>
      <c r="AA1691" s="334"/>
      <c r="AB1691" s="334"/>
      <c r="AC1691" s="335"/>
    </row>
    <row r="1692" spans="1:29" ht="17.25" customHeight="1">
      <c r="A1692" s="333">
        <v>33600000</v>
      </c>
      <c r="B1692" s="321" t="s">
        <v>554</v>
      </c>
      <c r="C1692" s="321" t="s">
        <v>525</v>
      </c>
      <c r="D1692" s="321" t="s">
        <v>2087</v>
      </c>
      <c r="E1692" s="328" t="s">
        <v>1467</v>
      </c>
      <c r="F1692" s="389" t="s">
        <v>1468</v>
      </c>
      <c r="G1692" s="340">
        <v>133.80000000000001</v>
      </c>
      <c r="H1692" s="333" t="s">
        <v>555</v>
      </c>
      <c r="I1692" s="329" t="s">
        <v>1469</v>
      </c>
      <c r="J1692" s="324" t="s">
        <v>281</v>
      </c>
      <c r="K1692" s="215"/>
      <c r="L1692" s="216"/>
      <c r="M1692" s="217"/>
      <c r="N1692" s="227"/>
      <c r="O1692" s="215"/>
      <c r="P1692" s="379">
        <f>SUM(M1692:M1693)</f>
        <v>0</v>
      </c>
      <c r="Q1692" s="379">
        <f>SUM(N1692:N1693)</f>
        <v>0</v>
      </c>
      <c r="R1692" s="379">
        <f>SUM(M1694:M1695)</f>
        <v>0</v>
      </c>
      <c r="S1692" s="379">
        <f>SUM(N1694:N1695)</f>
        <v>0</v>
      </c>
      <c r="T1692" s="379">
        <f>SUM(M1696:M1697)</f>
        <v>0</v>
      </c>
      <c r="U1692" s="379">
        <v>133.80000000000001</v>
      </c>
      <c r="V1692" s="379">
        <f>SUM(M1698:M1699)</f>
        <v>0</v>
      </c>
      <c r="W1692" s="379">
        <f>SUM(N1698:N1699)</f>
        <v>0</v>
      </c>
      <c r="X1692" s="379">
        <f>P1692+R1692+T1692+V1692</f>
        <v>0</v>
      </c>
      <c r="Y1692" s="379">
        <f>Q1692+S1692+U1692+W1692</f>
        <v>133.80000000000001</v>
      </c>
      <c r="Z1692" s="330">
        <f>G1692-X1692</f>
        <v>133.80000000000001</v>
      </c>
      <c r="AA1692" s="330">
        <f>G1692-Y1692</f>
        <v>0</v>
      </c>
      <c r="AB1692" s="330">
        <f>X1692*100/G1692</f>
        <v>0</v>
      </c>
      <c r="AC1692" s="331"/>
    </row>
    <row r="1693" spans="1:29" ht="17.25" customHeight="1">
      <c r="A1693" s="333"/>
      <c r="B1693" s="322"/>
      <c r="C1693" s="322"/>
      <c r="D1693" s="322"/>
      <c r="E1693" s="328"/>
      <c r="F1693" s="389"/>
      <c r="G1693" s="340"/>
      <c r="H1693" s="333"/>
      <c r="I1693" s="329"/>
      <c r="J1693" s="324"/>
      <c r="K1693" s="215"/>
      <c r="L1693" s="216"/>
      <c r="M1693" s="217"/>
      <c r="N1693" s="217"/>
      <c r="O1693" s="215"/>
      <c r="P1693" s="379"/>
      <c r="Q1693" s="379"/>
      <c r="R1693" s="379"/>
      <c r="S1693" s="379"/>
      <c r="T1693" s="379"/>
      <c r="U1693" s="379"/>
      <c r="V1693" s="379"/>
      <c r="W1693" s="379"/>
      <c r="X1693" s="379"/>
      <c r="Y1693" s="379"/>
      <c r="Z1693" s="330"/>
      <c r="AA1693" s="330"/>
      <c r="AB1693" s="330"/>
      <c r="AC1693" s="331"/>
    </row>
    <row r="1694" spans="1:29" ht="17.25" customHeight="1">
      <c r="A1694" s="333"/>
      <c r="B1694" s="322"/>
      <c r="C1694" s="322"/>
      <c r="D1694" s="322"/>
      <c r="E1694" s="328"/>
      <c r="F1694" s="389"/>
      <c r="G1694" s="340"/>
      <c r="H1694" s="333"/>
      <c r="I1694" s="329"/>
      <c r="J1694" s="324" t="s">
        <v>369</v>
      </c>
      <c r="K1694" s="215"/>
      <c r="L1694" s="216"/>
      <c r="M1694" s="217"/>
      <c r="N1694" s="217"/>
      <c r="O1694" s="215"/>
      <c r="P1694" s="379"/>
      <c r="Q1694" s="379"/>
      <c r="R1694" s="379"/>
      <c r="S1694" s="379"/>
      <c r="T1694" s="379"/>
      <c r="U1694" s="379"/>
      <c r="V1694" s="379"/>
      <c r="W1694" s="379"/>
      <c r="X1694" s="379"/>
      <c r="Y1694" s="379"/>
      <c r="Z1694" s="330"/>
      <c r="AA1694" s="330"/>
      <c r="AB1694" s="330"/>
      <c r="AC1694" s="331"/>
    </row>
    <row r="1695" spans="1:29" ht="17.25" customHeight="1">
      <c r="A1695" s="333"/>
      <c r="B1695" s="322"/>
      <c r="C1695" s="322"/>
      <c r="D1695" s="322"/>
      <c r="E1695" s="328"/>
      <c r="F1695" s="389"/>
      <c r="G1695" s="340"/>
      <c r="H1695" s="333"/>
      <c r="I1695" s="329"/>
      <c r="J1695" s="324"/>
      <c r="K1695" s="215"/>
      <c r="L1695" s="216"/>
      <c r="M1695" s="217"/>
      <c r="N1695" s="217"/>
      <c r="O1695" s="215"/>
      <c r="P1695" s="379"/>
      <c r="Q1695" s="379"/>
      <c r="R1695" s="379"/>
      <c r="S1695" s="379"/>
      <c r="T1695" s="379"/>
      <c r="U1695" s="379"/>
      <c r="V1695" s="379"/>
      <c r="W1695" s="379"/>
      <c r="X1695" s="379"/>
      <c r="Y1695" s="379"/>
      <c r="Z1695" s="330"/>
      <c r="AA1695" s="330"/>
      <c r="AB1695" s="330"/>
      <c r="AC1695" s="331"/>
    </row>
    <row r="1696" spans="1:29" ht="17.25" customHeight="1">
      <c r="A1696" s="333"/>
      <c r="B1696" s="322"/>
      <c r="C1696" s="322"/>
      <c r="D1696" s="322"/>
      <c r="E1696" s="328"/>
      <c r="F1696" s="389"/>
      <c r="G1696" s="340"/>
      <c r="H1696" s="333"/>
      <c r="I1696" s="329"/>
      <c r="J1696" s="324" t="s">
        <v>289</v>
      </c>
      <c r="K1696" s="215"/>
      <c r="L1696" s="216"/>
      <c r="M1696" s="217"/>
      <c r="N1696" s="227"/>
      <c r="O1696" s="215"/>
      <c r="P1696" s="379"/>
      <c r="Q1696" s="379"/>
      <c r="R1696" s="379"/>
      <c r="S1696" s="379"/>
      <c r="T1696" s="379"/>
      <c r="U1696" s="379"/>
      <c r="V1696" s="379"/>
      <c r="W1696" s="379"/>
      <c r="X1696" s="379"/>
      <c r="Y1696" s="379"/>
      <c r="Z1696" s="330"/>
      <c r="AA1696" s="330"/>
      <c r="AB1696" s="330"/>
      <c r="AC1696" s="331"/>
    </row>
    <row r="1697" spans="1:29" ht="17.25" customHeight="1">
      <c r="A1697" s="333"/>
      <c r="B1697" s="322"/>
      <c r="C1697" s="322"/>
      <c r="D1697" s="322"/>
      <c r="E1697" s="328"/>
      <c r="F1697" s="389"/>
      <c r="G1697" s="340"/>
      <c r="H1697" s="333"/>
      <c r="I1697" s="329"/>
      <c r="J1697" s="324"/>
      <c r="K1697" s="215"/>
      <c r="L1697" s="216"/>
      <c r="M1697" s="217"/>
      <c r="N1697" s="217"/>
      <c r="O1697" s="215"/>
      <c r="P1697" s="379"/>
      <c r="Q1697" s="379"/>
      <c r="R1697" s="379"/>
      <c r="S1697" s="379"/>
      <c r="T1697" s="379"/>
      <c r="U1697" s="379"/>
      <c r="V1697" s="379"/>
      <c r="W1697" s="379"/>
      <c r="X1697" s="379"/>
      <c r="Y1697" s="379"/>
      <c r="Z1697" s="330"/>
      <c r="AA1697" s="330"/>
      <c r="AB1697" s="330"/>
      <c r="AC1697" s="331"/>
    </row>
    <row r="1698" spans="1:29" ht="17.25" customHeight="1">
      <c r="A1698" s="333"/>
      <c r="B1698" s="322"/>
      <c r="C1698" s="322"/>
      <c r="D1698" s="322"/>
      <c r="E1698" s="328"/>
      <c r="F1698" s="389"/>
      <c r="G1698" s="340"/>
      <c r="H1698" s="333"/>
      <c r="I1698" s="329"/>
      <c r="J1698" s="324" t="s">
        <v>370</v>
      </c>
      <c r="K1698" s="215"/>
      <c r="L1698" s="216"/>
      <c r="M1698" s="217"/>
      <c r="N1698" s="227"/>
      <c r="O1698" s="215"/>
      <c r="P1698" s="379"/>
      <c r="Q1698" s="379"/>
      <c r="R1698" s="379"/>
      <c r="S1698" s="379"/>
      <c r="T1698" s="379"/>
      <c r="U1698" s="379"/>
      <c r="V1698" s="379"/>
      <c r="W1698" s="379"/>
      <c r="X1698" s="379"/>
      <c r="Y1698" s="379"/>
      <c r="Z1698" s="330"/>
      <c r="AA1698" s="330"/>
      <c r="AB1698" s="330"/>
      <c r="AC1698" s="331"/>
    </row>
    <row r="1699" spans="1:29" ht="17.25" customHeight="1">
      <c r="A1699" s="333"/>
      <c r="B1699" s="323"/>
      <c r="C1699" s="323"/>
      <c r="D1699" s="323"/>
      <c r="E1699" s="328"/>
      <c r="F1699" s="389"/>
      <c r="G1699" s="340"/>
      <c r="H1699" s="333"/>
      <c r="I1699" s="329"/>
      <c r="J1699" s="324"/>
      <c r="K1699" s="215"/>
      <c r="L1699" s="215"/>
      <c r="M1699" s="227"/>
      <c r="N1699" s="227"/>
      <c r="O1699" s="215"/>
      <c r="P1699" s="379"/>
      <c r="Q1699" s="379"/>
      <c r="R1699" s="379"/>
      <c r="S1699" s="379"/>
      <c r="T1699" s="379"/>
      <c r="U1699" s="379"/>
      <c r="V1699" s="379"/>
      <c r="W1699" s="379"/>
      <c r="X1699" s="379"/>
      <c r="Y1699" s="379"/>
      <c r="Z1699" s="330"/>
      <c r="AA1699" s="330"/>
      <c r="AB1699" s="330"/>
      <c r="AC1699" s="331"/>
    </row>
    <row r="1700" spans="1:29" ht="17.25" customHeight="1">
      <c r="A1700" s="333">
        <v>33100000</v>
      </c>
      <c r="B1700" s="321" t="s">
        <v>1028</v>
      </c>
      <c r="C1700" s="321" t="s">
        <v>525</v>
      </c>
      <c r="D1700" s="321" t="s">
        <v>1530</v>
      </c>
      <c r="E1700" s="328" t="s">
        <v>1487</v>
      </c>
      <c r="F1700" s="389" t="s">
        <v>1488</v>
      </c>
      <c r="G1700" s="340">
        <v>8850</v>
      </c>
      <c r="H1700" s="333" t="s">
        <v>550</v>
      </c>
      <c r="I1700" s="329" t="s">
        <v>1488</v>
      </c>
      <c r="J1700" s="324" t="s">
        <v>281</v>
      </c>
      <c r="K1700" s="215"/>
      <c r="L1700" s="216"/>
      <c r="M1700" s="217"/>
      <c r="N1700" s="227"/>
      <c r="O1700" s="215"/>
      <c r="P1700" s="379">
        <f>SUM(M1700:M1701)</f>
        <v>0</v>
      </c>
      <c r="Q1700" s="379">
        <f>SUM(N1700:N1701)</f>
        <v>0</v>
      </c>
      <c r="R1700" s="379">
        <f>SUM(M1702:M1703)</f>
        <v>8850</v>
      </c>
      <c r="S1700" s="379">
        <f>SUM(N1702:N1703)</f>
        <v>8850</v>
      </c>
      <c r="T1700" s="379">
        <f>SUM(M1704:M1705)</f>
        <v>0</v>
      </c>
      <c r="U1700" s="379">
        <f>SUM(N1704:N1705)</f>
        <v>0</v>
      </c>
      <c r="V1700" s="379">
        <f>SUM(M1706:M1707)</f>
        <v>0</v>
      </c>
      <c r="W1700" s="379">
        <f>SUM(N1706:N1707)</f>
        <v>0</v>
      </c>
      <c r="X1700" s="379">
        <f>P1700+R1700+T1700+V1700</f>
        <v>8850</v>
      </c>
      <c r="Y1700" s="379">
        <f>Q1700+S1700+U1700+W1700</f>
        <v>8850</v>
      </c>
      <c r="Z1700" s="334">
        <f>G1700-X1700</f>
        <v>0</v>
      </c>
      <c r="AA1700" s="334">
        <f>G1700-Y1700</f>
        <v>0</v>
      </c>
      <c r="AB1700" s="334">
        <f>X1700*100/G1700</f>
        <v>100</v>
      </c>
      <c r="AC1700" s="335" t="s">
        <v>651</v>
      </c>
    </row>
    <row r="1701" spans="1:29" ht="17.25" customHeight="1">
      <c r="A1701" s="333"/>
      <c r="B1701" s="322"/>
      <c r="C1701" s="322"/>
      <c r="D1701" s="322"/>
      <c r="E1701" s="328"/>
      <c r="F1701" s="389"/>
      <c r="G1701" s="340"/>
      <c r="H1701" s="333"/>
      <c r="I1701" s="329"/>
      <c r="J1701" s="324"/>
      <c r="K1701" s="215"/>
      <c r="L1701" s="216"/>
      <c r="M1701" s="217"/>
      <c r="N1701" s="217"/>
      <c r="O1701" s="215"/>
      <c r="P1701" s="379"/>
      <c r="Q1701" s="379"/>
      <c r="R1701" s="379"/>
      <c r="S1701" s="379"/>
      <c r="T1701" s="379"/>
      <c r="U1701" s="379"/>
      <c r="V1701" s="379"/>
      <c r="W1701" s="379"/>
      <c r="X1701" s="379"/>
      <c r="Y1701" s="379"/>
      <c r="Z1701" s="334"/>
      <c r="AA1701" s="334"/>
      <c r="AB1701" s="334"/>
      <c r="AC1701" s="335"/>
    </row>
    <row r="1702" spans="1:29" ht="17.25" customHeight="1">
      <c r="A1702" s="333"/>
      <c r="B1702" s="322"/>
      <c r="C1702" s="322"/>
      <c r="D1702" s="322"/>
      <c r="E1702" s="328"/>
      <c r="F1702" s="389"/>
      <c r="G1702" s="340"/>
      <c r="H1702" s="333"/>
      <c r="I1702" s="329"/>
      <c r="J1702" s="324" t="s">
        <v>369</v>
      </c>
      <c r="K1702" s="215"/>
      <c r="L1702" s="216"/>
      <c r="M1702" s="217"/>
      <c r="N1702" s="217"/>
      <c r="O1702" s="215"/>
      <c r="P1702" s="379"/>
      <c r="Q1702" s="379"/>
      <c r="R1702" s="379"/>
      <c r="S1702" s="379"/>
      <c r="T1702" s="379"/>
      <c r="U1702" s="379"/>
      <c r="V1702" s="379"/>
      <c r="W1702" s="379"/>
      <c r="X1702" s="379"/>
      <c r="Y1702" s="379"/>
      <c r="Z1702" s="334"/>
      <c r="AA1702" s="334"/>
      <c r="AB1702" s="334"/>
      <c r="AC1702" s="335"/>
    </row>
    <row r="1703" spans="1:29" ht="17.25" customHeight="1">
      <c r="A1703" s="333"/>
      <c r="B1703" s="322"/>
      <c r="C1703" s="322"/>
      <c r="D1703" s="322"/>
      <c r="E1703" s="328"/>
      <c r="F1703" s="389"/>
      <c r="G1703" s="340"/>
      <c r="H1703" s="333"/>
      <c r="I1703" s="329"/>
      <c r="J1703" s="324"/>
      <c r="K1703" s="215" t="s">
        <v>1529</v>
      </c>
      <c r="L1703" s="216" t="s">
        <v>1465</v>
      </c>
      <c r="M1703" s="217">
        <v>8850</v>
      </c>
      <c r="N1703" s="217">
        <v>8850</v>
      </c>
      <c r="O1703" s="215" t="s">
        <v>1527</v>
      </c>
      <c r="P1703" s="379"/>
      <c r="Q1703" s="379"/>
      <c r="R1703" s="379"/>
      <c r="S1703" s="379"/>
      <c r="T1703" s="379"/>
      <c r="U1703" s="379"/>
      <c r="V1703" s="379"/>
      <c r="W1703" s="379"/>
      <c r="X1703" s="379"/>
      <c r="Y1703" s="379"/>
      <c r="Z1703" s="334"/>
      <c r="AA1703" s="334"/>
      <c r="AB1703" s="334"/>
      <c r="AC1703" s="335"/>
    </row>
    <row r="1704" spans="1:29" ht="17.25" customHeight="1">
      <c r="A1704" s="333"/>
      <c r="B1704" s="322"/>
      <c r="C1704" s="322"/>
      <c r="D1704" s="322"/>
      <c r="E1704" s="328"/>
      <c r="F1704" s="389"/>
      <c r="G1704" s="340"/>
      <c r="H1704" s="333"/>
      <c r="I1704" s="329"/>
      <c r="J1704" s="324" t="s">
        <v>289</v>
      </c>
      <c r="K1704" s="215"/>
      <c r="L1704" s="216"/>
      <c r="M1704" s="217"/>
      <c r="N1704" s="227"/>
      <c r="O1704" s="215"/>
      <c r="P1704" s="379"/>
      <c r="Q1704" s="379"/>
      <c r="R1704" s="379"/>
      <c r="S1704" s="379"/>
      <c r="T1704" s="379"/>
      <c r="U1704" s="379"/>
      <c r="V1704" s="379"/>
      <c r="W1704" s="379"/>
      <c r="X1704" s="379"/>
      <c r="Y1704" s="379"/>
      <c r="Z1704" s="334"/>
      <c r="AA1704" s="334"/>
      <c r="AB1704" s="334"/>
      <c r="AC1704" s="335"/>
    </row>
    <row r="1705" spans="1:29" ht="17.25" customHeight="1">
      <c r="A1705" s="333"/>
      <c r="B1705" s="322"/>
      <c r="C1705" s="322"/>
      <c r="D1705" s="322"/>
      <c r="E1705" s="328"/>
      <c r="F1705" s="389"/>
      <c r="G1705" s="340"/>
      <c r="H1705" s="333"/>
      <c r="I1705" s="329"/>
      <c r="J1705" s="324"/>
      <c r="K1705" s="215"/>
      <c r="L1705" s="216"/>
      <c r="M1705" s="217"/>
      <c r="N1705" s="217"/>
      <c r="O1705" s="215"/>
      <c r="P1705" s="379"/>
      <c r="Q1705" s="379"/>
      <c r="R1705" s="379"/>
      <c r="S1705" s="379"/>
      <c r="T1705" s="379"/>
      <c r="U1705" s="379"/>
      <c r="V1705" s="379"/>
      <c r="W1705" s="379"/>
      <c r="X1705" s="379"/>
      <c r="Y1705" s="379"/>
      <c r="Z1705" s="334"/>
      <c r="AA1705" s="334"/>
      <c r="AB1705" s="334"/>
      <c r="AC1705" s="335"/>
    </row>
    <row r="1706" spans="1:29" ht="17.25" customHeight="1">
      <c r="A1706" s="333"/>
      <c r="B1706" s="322"/>
      <c r="C1706" s="322"/>
      <c r="D1706" s="322"/>
      <c r="E1706" s="328"/>
      <c r="F1706" s="389"/>
      <c r="G1706" s="340"/>
      <c r="H1706" s="333"/>
      <c r="I1706" s="329"/>
      <c r="J1706" s="324" t="s">
        <v>370</v>
      </c>
      <c r="K1706" s="215"/>
      <c r="L1706" s="216"/>
      <c r="M1706" s="217"/>
      <c r="N1706" s="227"/>
      <c r="O1706" s="215"/>
      <c r="P1706" s="379"/>
      <c r="Q1706" s="379"/>
      <c r="R1706" s="379"/>
      <c r="S1706" s="379"/>
      <c r="T1706" s="379"/>
      <c r="U1706" s="379"/>
      <c r="V1706" s="379"/>
      <c r="W1706" s="379"/>
      <c r="X1706" s="379"/>
      <c r="Y1706" s="379"/>
      <c r="Z1706" s="334"/>
      <c r="AA1706" s="334"/>
      <c r="AB1706" s="334"/>
      <c r="AC1706" s="335"/>
    </row>
    <row r="1707" spans="1:29" ht="17.25" customHeight="1">
      <c r="A1707" s="333"/>
      <c r="B1707" s="323"/>
      <c r="C1707" s="323"/>
      <c r="D1707" s="323"/>
      <c r="E1707" s="328"/>
      <c r="F1707" s="389"/>
      <c r="G1707" s="340"/>
      <c r="H1707" s="333"/>
      <c r="I1707" s="329"/>
      <c r="J1707" s="324"/>
      <c r="K1707" s="215"/>
      <c r="L1707" s="215"/>
      <c r="M1707" s="227"/>
      <c r="N1707" s="227"/>
      <c r="O1707" s="215"/>
      <c r="P1707" s="379"/>
      <c r="Q1707" s="379"/>
      <c r="R1707" s="379"/>
      <c r="S1707" s="379"/>
      <c r="T1707" s="379"/>
      <c r="U1707" s="379"/>
      <c r="V1707" s="379"/>
      <c r="W1707" s="379"/>
      <c r="X1707" s="379"/>
      <c r="Y1707" s="379"/>
      <c r="Z1707" s="334"/>
      <c r="AA1707" s="334"/>
      <c r="AB1707" s="334"/>
      <c r="AC1707" s="335"/>
    </row>
    <row r="1708" spans="1:29" ht="17.25" customHeight="1">
      <c r="A1708" s="333">
        <v>33100000</v>
      </c>
      <c r="B1708" s="321" t="s">
        <v>1028</v>
      </c>
      <c r="C1708" s="321" t="s">
        <v>525</v>
      </c>
      <c r="D1708" s="321" t="s">
        <v>1752</v>
      </c>
      <c r="E1708" s="328" t="s">
        <v>1753</v>
      </c>
      <c r="F1708" s="389" t="s">
        <v>1573</v>
      </c>
      <c r="G1708" s="340">
        <v>186</v>
      </c>
      <c r="H1708" s="333" t="s">
        <v>550</v>
      </c>
      <c r="I1708" s="329" t="s">
        <v>1524</v>
      </c>
      <c r="J1708" s="324" t="s">
        <v>281</v>
      </c>
      <c r="K1708" s="215"/>
      <c r="L1708" s="216"/>
      <c r="M1708" s="217"/>
      <c r="N1708" s="227"/>
      <c r="O1708" s="215"/>
      <c r="P1708" s="379">
        <f>SUM(M1708:M1709)</f>
        <v>0</v>
      </c>
      <c r="Q1708" s="379">
        <f>SUM(N1708:N1709)</f>
        <v>0</v>
      </c>
      <c r="R1708" s="379">
        <f>SUM(M1710:M1711)</f>
        <v>0</v>
      </c>
      <c r="S1708" s="379">
        <f>SUM(N1710:N1711)</f>
        <v>0</v>
      </c>
      <c r="T1708" s="379">
        <f>SUM(M1712:M1713)</f>
        <v>186</v>
      </c>
      <c r="U1708" s="379">
        <f>SUM(N1712:N1713)</f>
        <v>186</v>
      </c>
      <c r="V1708" s="379">
        <f>SUM(M1714:M1715)</f>
        <v>0</v>
      </c>
      <c r="W1708" s="379">
        <f>SUM(N1714:N1715)</f>
        <v>0</v>
      </c>
      <c r="X1708" s="379">
        <f>P1708+R1708+T1708+V1708</f>
        <v>186</v>
      </c>
      <c r="Y1708" s="379">
        <f>Q1708+S1708+U1708+W1708</f>
        <v>186</v>
      </c>
      <c r="Z1708" s="334">
        <f>G1708-X1708</f>
        <v>0</v>
      </c>
      <c r="AA1708" s="334">
        <f>G1708-Y1708</f>
        <v>0</v>
      </c>
      <c r="AB1708" s="334">
        <f>X1708*100/G1708</f>
        <v>100</v>
      </c>
      <c r="AC1708" s="335" t="s">
        <v>651</v>
      </c>
    </row>
    <row r="1709" spans="1:29" ht="17.25" customHeight="1">
      <c r="A1709" s="333"/>
      <c r="B1709" s="322"/>
      <c r="C1709" s="322"/>
      <c r="D1709" s="322"/>
      <c r="E1709" s="328"/>
      <c r="F1709" s="389"/>
      <c r="G1709" s="340"/>
      <c r="H1709" s="333"/>
      <c r="I1709" s="329"/>
      <c r="J1709" s="324"/>
      <c r="K1709" s="215"/>
      <c r="L1709" s="216"/>
      <c r="M1709" s="217"/>
      <c r="N1709" s="217"/>
      <c r="O1709" s="215"/>
      <c r="P1709" s="379"/>
      <c r="Q1709" s="379"/>
      <c r="R1709" s="379"/>
      <c r="S1709" s="379"/>
      <c r="T1709" s="379"/>
      <c r="U1709" s="379"/>
      <c r="V1709" s="379"/>
      <c r="W1709" s="379"/>
      <c r="X1709" s="379"/>
      <c r="Y1709" s="379"/>
      <c r="Z1709" s="334"/>
      <c r="AA1709" s="334"/>
      <c r="AB1709" s="334"/>
      <c r="AC1709" s="335"/>
    </row>
    <row r="1710" spans="1:29" ht="17.25" customHeight="1">
      <c r="A1710" s="333"/>
      <c r="B1710" s="322"/>
      <c r="C1710" s="322"/>
      <c r="D1710" s="322"/>
      <c r="E1710" s="328"/>
      <c r="F1710" s="389"/>
      <c r="G1710" s="340"/>
      <c r="H1710" s="333"/>
      <c r="I1710" s="329"/>
      <c r="J1710" s="324" t="s">
        <v>369</v>
      </c>
      <c r="K1710" s="215"/>
      <c r="L1710" s="216"/>
      <c r="M1710" s="217"/>
      <c r="N1710" s="217"/>
      <c r="O1710" s="215"/>
      <c r="P1710" s="379"/>
      <c r="Q1710" s="379"/>
      <c r="R1710" s="379"/>
      <c r="S1710" s="379"/>
      <c r="T1710" s="379"/>
      <c r="U1710" s="379"/>
      <c r="V1710" s="379"/>
      <c r="W1710" s="379"/>
      <c r="X1710" s="379"/>
      <c r="Y1710" s="379"/>
      <c r="Z1710" s="334"/>
      <c r="AA1710" s="334"/>
      <c r="AB1710" s="334"/>
      <c r="AC1710" s="335"/>
    </row>
    <row r="1711" spans="1:29" ht="17.25" customHeight="1">
      <c r="A1711" s="333"/>
      <c r="B1711" s="322"/>
      <c r="C1711" s="322"/>
      <c r="D1711" s="322"/>
      <c r="E1711" s="328"/>
      <c r="F1711" s="389"/>
      <c r="G1711" s="340"/>
      <c r="H1711" s="333"/>
      <c r="I1711" s="329"/>
      <c r="J1711" s="324"/>
      <c r="K1711" s="215"/>
      <c r="L1711" s="216"/>
      <c r="M1711" s="217"/>
      <c r="N1711" s="217"/>
      <c r="O1711" s="215"/>
      <c r="P1711" s="379"/>
      <c r="Q1711" s="379"/>
      <c r="R1711" s="379"/>
      <c r="S1711" s="379"/>
      <c r="T1711" s="379"/>
      <c r="U1711" s="379"/>
      <c r="V1711" s="379"/>
      <c r="W1711" s="379"/>
      <c r="X1711" s="379"/>
      <c r="Y1711" s="379"/>
      <c r="Z1711" s="334"/>
      <c r="AA1711" s="334"/>
      <c r="AB1711" s="334"/>
      <c r="AC1711" s="335"/>
    </row>
    <row r="1712" spans="1:29" ht="17.25" customHeight="1">
      <c r="A1712" s="333"/>
      <c r="B1712" s="322"/>
      <c r="C1712" s="322"/>
      <c r="D1712" s="322"/>
      <c r="E1712" s="328"/>
      <c r="F1712" s="389"/>
      <c r="G1712" s="340"/>
      <c r="H1712" s="333"/>
      <c r="I1712" s="329"/>
      <c r="J1712" s="324" t="s">
        <v>289</v>
      </c>
      <c r="K1712" s="215" t="s">
        <v>1780</v>
      </c>
      <c r="L1712" s="216" t="s">
        <v>1492</v>
      </c>
      <c r="M1712" s="217">
        <v>186</v>
      </c>
      <c r="N1712" s="227">
        <v>186</v>
      </c>
      <c r="O1712" s="215" t="s">
        <v>1609</v>
      </c>
      <c r="P1712" s="379"/>
      <c r="Q1712" s="379"/>
      <c r="R1712" s="379"/>
      <c r="S1712" s="379"/>
      <c r="T1712" s="379"/>
      <c r="U1712" s="379"/>
      <c r="V1712" s="379"/>
      <c r="W1712" s="379"/>
      <c r="X1712" s="379"/>
      <c r="Y1712" s="379"/>
      <c r="Z1712" s="334"/>
      <c r="AA1712" s="334"/>
      <c r="AB1712" s="334"/>
      <c r="AC1712" s="335"/>
    </row>
    <row r="1713" spans="1:29" ht="17.25" customHeight="1">
      <c r="A1713" s="333"/>
      <c r="B1713" s="322"/>
      <c r="C1713" s="322"/>
      <c r="D1713" s="322"/>
      <c r="E1713" s="328"/>
      <c r="F1713" s="389"/>
      <c r="G1713" s="340"/>
      <c r="H1713" s="333"/>
      <c r="I1713" s="329"/>
      <c r="J1713" s="324"/>
      <c r="K1713" s="215"/>
      <c r="L1713" s="216"/>
      <c r="M1713" s="217"/>
      <c r="N1713" s="217"/>
      <c r="O1713" s="215"/>
      <c r="P1713" s="379"/>
      <c r="Q1713" s="379"/>
      <c r="R1713" s="379"/>
      <c r="S1713" s="379"/>
      <c r="T1713" s="379"/>
      <c r="U1713" s="379"/>
      <c r="V1713" s="379"/>
      <c r="W1713" s="379"/>
      <c r="X1713" s="379"/>
      <c r="Y1713" s="379"/>
      <c r="Z1713" s="334"/>
      <c r="AA1713" s="334"/>
      <c r="AB1713" s="334"/>
      <c r="AC1713" s="335"/>
    </row>
    <row r="1714" spans="1:29" ht="17.25" customHeight="1">
      <c r="A1714" s="333"/>
      <c r="B1714" s="322"/>
      <c r="C1714" s="322"/>
      <c r="D1714" s="322"/>
      <c r="E1714" s="328"/>
      <c r="F1714" s="389"/>
      <c r="G1714" s="340"/>
      <c r="H1714" s="333"/>
      <c r="I1714" s="329"/>
      <c r="J1714" s="324" t="s">
        <v>370</v>
      </c>
      <c r="K1714" s="215"/>
      <c r="L1714" s="216"/>
      <c r="M1714" s="217"/>
      <c r="N1714" s="227"/>
      <c r="O1714" s="215"/>
      <c r="P1714" s="379"/>
      <c r="Q1714" s="379"/>
      <c r="R1714" s="379"/>
      <c r="S1714" s="379"/>
      <c r="T1714" s="379"/>
      <c r="U1714" s="379"/>
      <c r="V1714" s="379"/>
      <c r="W1714" s="379"/>
      <c r="X1714" s="379"/>
      <c r="Y1714" s="379"/>
      <c r="Z1714" s="334"/>
      <c r="AA1714" s="334"/>
      <c r="AB1714" s="334"/>
      <c r="AC1714" s="335"/>
    </row>
    <row r="1715" spans="1:29" ht="17.25" customHeight="1">
      <c r="A1715" s="333"/>
      <c r="B1715" s="323"/>
      <c r="C1715" s="323"/>
      <c r="D1715" s="323"/>
      <c r="E1715" s="328"/>
      <c r="F1715" s="389"/>
      <c r="G1715" s="340"/>
      <c r="H1715" s="333"/>
      <c r="I1715" s="329"/>
      <c r="J1715" s="324"/>
      <c r="K1715" s="215"/>
      <c r="L1715" s="215"/>
      <c r="M1715" s="227"/>
      <c r="N1715" s="227"/>
      <c r="O1715" s="215"/>
      <c r="P1715" s="379"/>
      <c r="Q1715" s="379"/>
      <c r="R1715" s="379"/>
      <c r="S1715" s="379"/>
      <c r="T1715" s="379"/>
      <c r="U1715" s="379"/>
      <c r="V1715" s="379"/>
      <c r="W1715" s="379"/>
      <c r="X1715" s="379"/>
      <c r="Y1715" s="379"/>
      <c r="Z1715" s="334"/>
      <c r="AA1715" s="334"/>
      <c r="AB1715" s="334"/>
      <c r="AC1715" s="335"/>
    </row>
    <row r="1716" spans="1:29" ht="17.25" customHeight="1">
      <c r="A1716" s="333">
        <v>71900000</v>
      </c>
      <c r="B1716" s="321" t="s">
        <v>1755</v>
      </c>
      <c r="C1716" s="321" t="s">
        <v>525</v>
      </c>
      <c r="D1716" s="321" t="s">
        <v>1758</v>
      </c>
      <c r="E1716" s="328" t="s">
        <v>1756</v>
      </c>
      <c r="F1716" s="389" t="s">
        <v>1573</v>
      </c>
      <c r="G1716" s="340">
        <v>184</v>
      </c>
      <c r="H1716" s="333" t="s">
        <v>1754</v>
      </c>
      <c r="I1716" s="329" t="s">
        <v>1619</v>
      </c>
      <c r="J1716" s="324" t="s">
        <v>281</v>
      </c>
      <c r="K1716" s="215"/>
      <c r="L1716" s="216"/>
      <c r="M1716" s="217"/>
      <c r="N1716" s="227"/>
      <c r="O1716" s="215"/>
      <c r="P1716" s="379">
        <f>SUM(M1716:M1717)</f>
        <v>0</v>
      </c>
      <c r="Q1716" s="379">
        <f>SUM(N1716:N1717)</f>
        <v>0</v>
      </c>
      <c r="R1716" s="379">
        <f>SUM(M1718:M1719)</f>
        <v>0</v>
      </c>
      <c r="S1716" s="379">
        <f>SUM(N1718:N1719)</f>
        <v>0</v>
      </c>
      <c r="T1716" s="379">
        <f>SUM(M1720:M1721)</f>
        <v>184</v>
      </c>
      <c r="U1716" s="379">
        <f>SUM(N1720:N1721)</f>
        <v>184</v>
      </c>
      <c r="V1716" s="379">
        <f>SUM(M1722:M1723)</f>
        <v>0</v>
      </c>
      <c r="W1716" s="379">
        <f>SUM(N1722:N1723)</f>
        <v>0</v>
      </c>
      <c r="X1716" s="379">
        <f>P1716+R1716+T1716+V1716</f>
        <v>184</v>
      </c>
      <c r="Y1716" s="379">
        <f>Q1716+S1716+U1716+W1716</f>
        <v>184</v>
      </c>
      <c r="Z1716" s="334">
        <f>G1716-X1716</f>
        <v>0</v>
      </c>
      <c r="AA1716" s="334">
        <f>G1716-Y1716</f>
        <v>0</v>
      </c>
      <c r="AB1716" s="334">
        <f>X1716*100/G1716</f>
        <v>100</v>
      </c>
      <c r="AC1716" s="335" t="s">
        <v>651</v>
      </c>
    </row>
    <row r="1717" spans="1:29" ht="17.25" customHeight="1">
      <c r="A1717" s="333"/>
      <c r="B1717" s="322"/>
      <c r="C1717" s="322"/>
      <c r="D1717" s="322"/>
      <c r="E1717" s="328"/>
      <c r="F1717" s="389"/>
      <c r="G1717" s="340"/>
      <c r="H1717" s="333"/>
      <c r="I1717" s="329"/>
      <c r="J1717" s="324"/>
      <c r="K1717" s="215"/>
      <c r="L1717" s="216"/>
      <c r="M1717" s="217"/>
      <c r="N1717" s="217"/>
      <c r="O1717" s="215"/>
      <c r="P1717" s="379"/>
      <c r="Q1717" s="379"/>
      <c r="R1717" s="379"/>
      <c r="S1717" s="379"/>
      <c r="T1717" s="379"/>
      <c r="U1717" s="379"/>
      <c r="V1717" s="379"/>
      <c r="W1717" s="379"/>
      <c r="X1717" s="379"/>
      <c r="Y1717" s="379"/>
      <c r="Z1717" s="334"/>
      <c r="AA1717" s="334"/>
      <c r="AB1717" s="334"/>
      <c r="AC1717" s="335"/>
    </row>
    <row r="1718" spans="1:29" ht="17.25" customHeight="1">
      <c r="A1718" s="333"/>
      <c r="B1718" s="322"/>
      <c r="C1718" s="322"/>
      <c r="D1718" s="322"/>
      <c r="E1718" s="328"/>
      <c r="F1718" s="389"/>
      <c r="G1718" s="340"/>
      <c r="H1718" s="333"/>
      <c r="I1718" s="329"/>
      <c r="J1718" s="324" t="s">
        <v>369</v>
      </c>
      <c r="K1718" s="215"/>
      <c r="L1718" s="216"/>
      <c r="M1718" s="217"/>
      <c r="N1718" s="217"/>
      <c r="O1718" s="215"/>
      <c r="P1718" s="379"/>
      <c r="Q1718" s="379"/>
      <c r="R1718" s="379"/>
      <c r="S1718" s="379"/>
      <c r="T1718" s="379"/>
      <c r="U1718" s="379"/>
      <c r="V1718" s="379"/>
      <c r="W1718" s="379"/>
      <c r="X1718" s="379"/>
      <c r="Y1718" s="379"/>
      <c r="Z1718" s="334"/>
      <c r="AA1718" s="334"/>
      <c r="AB1718" s="334"/>
      <c r="AC1718" s="335"/>
    </row>
    <row r="1719" spans="1:29" ht="17.25" customHeight="1">
      <c r="A1719" s="333"/>
      <c r="B1719" s="322"/>
      <c r="C1719" s="322"/>
      <c r="D1719" s="322"/>
      <c r="E1719" s="328"/>
      <c r="F1719" s="389"/>
      <c r="G1719" s="340"/>
      <c r="H1719" s="333"/>
      <c r="I1719" s="329"/>
      <c r="J1719" s="324"/>
      <c r="K1719" s="215"/>
      <c r="L1719" s="216"/>
      <c r="M1719" s="217"/>
      <c r="N1719" s="217"/>
      <c r="O1719" s="215"/>
      <c r="P1719" s="379"/>
      <c r="Q1719" s="379"/>
      <c r="R1719" s="379"/>
      <c r="S1719" s="379"/>
      <c r="T1719" s="379"/>
      <c r="U1719" s="379"/>
      <c r="V1719" s="379"/>
      <c r="W1719" s="379"/>
      <c r="X1719" s="379"/>
      <c r="Y1719" s="379"/>
      <c r="Z1719" s="334"/>
      <c r="AA1719" s="334"/>
      <c r="AB1719" s="334"/>
      <c r="AC1719" s="335"/>
    </row>
    <row r="1720" spans="1:29" ht="17.25" customHeight="1">
      <c r="A1720" s="333"/>
      <c r="B1720" s="322"/>
      <c r="C1720" s="322"/>
      <c r="D1720" s="322"/>
      <c r="E1720" s="328"/>
      <c r="F1720" s="389"/>
      <c r="G1720" s="340"/>
      <c r="H1720" s="333"/>
      <c r="I1720" s="329"/>
      <c r="J1720" s="324" t="s">
        <v>289</v>
      </c>
      <c r="K1720" s="215" t="s">
        <v>716</v>
      </c>
      <c r="L1720" s="216" t="s">
        <v>1635</v>
      </c>
      <c r="M1720" s="217">
        <v>184</v>
      </c>
      <c r="N1720" s="227">
        <v>184</v>
      </c>
      <c r="O1720" s="215" t="s">
        <v>1633</v>
      </c>
      <c r="P1720" s="379"/>
      <c r="Q1720" s="379"/>
      <c r="R1720" s="379"/>
      <c r="S1720" s="379"/>
      <c r="T1720" s="379"/>
      <c r="U1720" s="379"/>
      <c r="V1720" s="379"/>
      <c r="W1720" s="379"/>
      <c r="X1720" s="379"/>
      <c r="Y1720" s="379"/>
      <c r="Z1720" s="334"/>
      <c r="AA1720" s="334"/>
      <c r="AB1720" s="334"/>
      <c r="AC1720" s="335"/>
    </row>
    <row r="1721" spans="1:29" ht="17.25" customHeight="1">
      <c r="A1721" s="333"/>
      <c r="B1721" s="322"/>
      <c r="C1721" s="322"/>
      <c r="D1721" s="322"/>
      <c r="E1721" s="328"/>
      <c r="F1721" s="389"/>
      <c r="G1721" s="340"/>
      <c r="H1721" s="333"/>
      <c r="I1721" s="329"/>
      <c r="J1721" s="324"/>
      <c r="K1721" s="215"/>
      <c r="L1721" s="216"/>
      <c r="M1721" s="217"/>
      <c r="N1721" s="217"/>
      <c r="O1721" s="215"/>
      <c r="P1721" s="379"/>
      <c r="Q1721" s="379"/>
      <c r="R1721" s="379"/>
      <c r="S1721" s="379"/>
      <c r="T1721" s="379"/>
      <c r="U1721" s="379"/>
      <c r="V1721" s="379"/>
      <c r="W1721" s="379"/>
      <c r="X1721" s="379"/>
      <c r="Y1721" s="379"/>
      <c r="Z1721" s="334"/>
      <c r="AA1721" s="334"/>
      <c r="AB1721" s="334"/>
      <c r="AC1721" s="335"/>
    </row>
    <row r="1722" spans="1:29" ht="17.25" customHeight="1">
      <c r="A1722" s="333"/>
      <c r="B1722" s="322"/>
      <c r="C1722" s="322"/>
      <c r="D1722" s="322"/>
      <c r="E1722" s="328"/>
      <c r="F1722" s="389"/>
      <c r="G1722" s="340"/>
      <c r="H1722" s="333"/>
      <c r="I1722" s="329"/>
      <c r="J1722" s="324" t="s">
        <v>370</v>
      </c>
      <c r="K1722" s="215"/>
      <c r="L1722" s="216"/>
      <c r="M1722" s="217"/>
      <c r="N1722" s="227"/>
      <c r="O1722" s="215"/>
      <c r="P1722" s="379"/>
      <c r="Q1722" s="379"/>
      <c r="R1722" s="379"/>
      <c r="S1722" s="379"/>
      <c r="T1722" s="379"/>
      <c r="U1722" s="379"/>
      <c r="V1722" s="379"/>
      <c r="W1722" s="379"/>
      <c r="X1722" s="379"/>
      <c r="Y1722" s="379"/>
      <c r="Z1722" s="334"/>
      <c r="AA1722" s="334"/>
      <c r="AB1722" s="334"/>
      <c r="AC1722" s="335"/>
    </row>
    <row r="1723" spans="1:29" ht="17.25" customHeight="1">
      <c r="A1723" s="333"/>
      <c r="B1723" s="323"/>
      <c r="C1723" s="323"/>
      <c r="D1723" s="323"/>
      <c r="E1723" s="328"/>
      <c r="F1723" s="389"/>
      <c r="G1723" s="340"/>
      <c r="H1723" s="333"/>
      <c r="I1723" s="329"/>
      <c r="J1723" s="324"/>
      <c r="K1723" s="215"/>
      <c r="L1723" s="215"/>
      <c r="M1723" s="227"/>
      <c r="N1723" s="227"/>
      <c r="O1723" s="215"/>
      <c r="P1723" s="379"/>
      <c r="Q1723" s="379"/>
      <c r="R1723" s="379"/>
      <c r="S1723" s="379"/>
      <c r="T1723" s="379"/>
      <c r="U1723" s="379"/>
      <c r="V1723" s="379"/>
      <c r="W1723" s="379"/>
      <c r="X1723" s="379"/>
      <c r="Y1723" s="379"/>
      <c r="Z1723" s="334"/>
      <c r="AA1723" s="334"/>
      <c r="AB1723" s="334"/>
      <c r="AC1723" s="335"/>
    </row>
    <row r="1724" spans="1:29" ht="17.25" customHeight="1">
      <c r="A1724" s="333">
        <v>71900000</v>
      </c>
      <c r="B1724" s="321" t="s">
        <v>1755</v>
      </c>
      <c r="C1724" s="321" t="s">
        <v>525</v>
      </c>
      <c r="D1724" s="321" t="s">
        <v>1759</v>
      </c>
      <c r="E1724" s="328" t="s">
        <v>1757</v>
      </c>
      <c r="F1724" s="389" t="s">
        <v>1492</v>
      </c>
      <c r="G1724" s="340">
        <v>184</v>
      </c>
      <c r="H1724" s="333" t="s">
        <v>1754</v>
      </c>
      <c r="I1724" s="329" t="s">
        <v>1642</v>
      </c>
      <c r="J1724" s="324" t="s">
        <v>281</v>
      </c>
      <c r="K1724" s="215"/>
      <c r="L1724" s="216"/>
      <c r="M1724" s="217"/>
      <c r="N1724" s="227"/>
      <c r="O1724" s="215"/>
      <c r="P1724" s="379">
        <f>SUM(M1724:M1725)</f>
        <v>0</v>
      </c>
      <c r="Q1724" s="379">
        <f>SUM(N1724:N1725)</f>
        <v>0</v>
      </c>
      <c r="R1724" s="379">
        <f>SUM(M1726:M1727)</f>
        <v>0</v>
      </c>
      <c r="S1724" s="379">
        <f>SUM(N1726:N1727)</f>
        <v>0</v>
      </c>
      <c r="T1724" s="379">
        <f>SUM(M1728:M1729)</f>
        <v>184</v>
      </c>
      <c r="U1724" s="379">
        <f>SUM(N1728:N1729)</f>
        <v>184</v>
      </c>
      <c r="V1724" s="379">
        <f>SUM(M1730:M1731)</f>
        <v>0</v>
      </c>
      <c r="W1724" s="379">
        <f>SUM(N1730:N1731)</f>
        <v>0</v>
      </c>
      <c r="X1724" s="379">
        <f>P1724+R1724+T1724+V1724</f>
        <v>184</v>
      </c>
      <c r="Y1724" s="379">
        <f>Q1724+S1724+U1724+W1724</f>
        <v>184</v>
      </c>
      <c r="Z1724" s="334">
        <f>G1724-X1724</f>
        <v>0</v>
      </c>
      <c r="AA1724" s="334">
        <f>G1724-Y1724</f>
        <v>0</v>
      </c>
      <c r="AB1724" s="334">
        <f>X1724*100/G1724</f>
        <v>100</v>
      </c>
      <c r="AC1724" s="335" t="s">
        <v>651</v>
      </c>
    </row>
    <row r="1725" spans="1:29" ht="17.25" customHeight="1">
      <c r="A1725" s="333"/>
      <c r="B1725" s="322"/>
      <c r="C1725" s="322"/>
      <c r="D1725" s="322"/>
      <c r="E1725" s="328"/>
      <c r="F1725" s="389"/>
      <c r="G1725" s="340"/>
      <c r="H1725" s="333"/>
      <c r="I1725" s="329"/>
      <c r="J1725" s="324"/>
      <c r="K1725" s="215"/>
      <c r="L1725" s="216"/>
      <c r="M1725" s="217"/>
      <c r="N1725" s="217"/>
      <c r="O1725" s="215"/>
      <c r="P1725" s="379"/>
      <c r="Q1725" s="379"/>
      <c r="R1725" s="379"/>
      <c r="S1725" s="379"/>
      <c r="T1725" s="379"/>
      <c r="U1725" s="379"/>
      <c r="V1725" s="379"/>
      <c r="W1725" s="379"/>
      <c r="X1725" s="379"/>
      <c r="Y1725" s="379"/>
      <c r="Z1725" s="334"/>
      <c r="AA1725" s="334"/>
      <c r="AB1725" s="334"/>
      <c r="AC1725" s="335"/>
    </row>
    <row r="1726" spans="1:29" ht="17.25" customHeight="1">
      <c r="A1726" s="333"/>
      <c r="B1726" s="322"/>
      <c r="C1726" s="322"/>
      <c r="D1726" s="322"/>
      <c r="E1726" s="328"/>
      <c r="F1726" s="389"/>
      <c r="G1726" s="340"/>
      <c r="H1726" s="333"/>
      <c r="I1726" s="329"/>
      <c r="J1726" s="324" t="s">
        <v>369</v>
      </c>
      <c r="K1726" s="215"/>
      <c r="L1726" s="216"/>
      <c r="M1726" s="217"/>
      <c r="N1726" s="217"/>
      <c r="O1726" s="215"/>
      <c r="P1726" s="379"/>
      <c r="Q1726" s="379"/>
      <c r="R1726" s="379"/>
      <c r="S1726" s="379"/>
      <c r="T1726" s="379"/>
      <c r="U1726" s="379"/>
      <c r="V1726" s="379"/>
      <c r="W1726" s="379"/>
      <c r="X1726" s="379"/>
      <c r="Y1726" s="379"/>
      <c r="Z1726" s="334"/>
      <c r="AA1726" s="334"/>
      <c r="AB1726" s="334"/>
      <c r="AC1726" s="335"/>
    </row>
    <row r="1727" spans="1:29" ht="17.25" customHeight="1">
      <c r="A1727" s="333"/>
      <c r="B1727" s="322"/>
      <c r="C1727" s="322"/>
      <c r="D1727" s="322"/>
      <c r="E1727" s="328"/>
      <c r="F1727" s="389"/>
      <c r="G1727" s="340"/>
      <c r="H1727" s="333"/>
      <c r="I1727" s="329"/>
      <c r="J1727" s="324"/>
      <c r="K1727" s="215"/>
      <c r="L1727" s="216"/>
      <c r="M1727" s="217"/>
      <c r="N1727" s="217"/>
      <c r="O1727" s="215"/>
      <c r="P1727" s="379"/>
      <c r="Q1727" s="379"/>
      <c r="R1727" s="379"/>
      <c r="S1727" s="379"/>
      <c r="T1727" s="379"/>
      <c r="U1727" s="379"/>
      <c r="V1727" s="379"/>
      <c r="W1727" s="379"/>
      <c r="X1727" s="379"/>
      <c r="Y1727" s="379"/>
      <c r="Z1727" s="334"/>
      <c r="AA1727" s="334"/>
      <c r="AB1727" s="334"/>
      <c r="AC1727" s="335"/>
    </row>
    <row r="1728" spans="1:29" ht="17.25" customHeight="1">
      <c r="A1728" s="333"/>
      <c r="B1728" s="322"/>
      <c r="C1728" s="322"/>
      <c r="D1728" s="322"/>
      <c r="E1728" s="328"/>
      <c r="F1728" s="389"/>
      <c r="G1728" s="340"/>
      <c r="H1728" s="333"/>
      <c r="I1728" s="329"/>
      <c r="J1728" s="324" t="s">
        <v>289</v>
      </c>
      <c r="K1728" s="215" t="s">
        <v>716</v>
      </c>
      <c r="L1728" s="216" t="s">
        <v>1635</v>
      </c>
      <c r="M1728" s="217">
        <v>184</v>
      </c>
      <c r="N1728" s="227">
        <v>184</v>
      </c>
      <c r="O1728" s="215" t="s">
        <v>1633</v>
      </c>
      <c r="P1728" s="379"/>
      <c r="Q1728" s="379"/>
      <c r="R1728" s="379"/>
      <c r="S1728" s="379"/>
      <c r="T1728" s="379"/>
      <c r="U1728" s="379"/>
      <c r="V1728" s="379"/>
      <c r="W1728" s="379"/>
      <c r="X1728" s="379"/>
      <c r="Y1728" s="379"/>
      <c r="Z1728" s="334"/>
      <c r="AA1728" s="334"/>
      <c r="AB1728" s="334"/>
      <c r="AC1728" s="335"/>
    </row>
    <row r="1729" spans="1:29" ht="17.25" customHeight="1">
      <c r="A1729" s="333"/>
      <c r="B1729" s="322"/>
      <c r="C1729" s="322"/>
      <c r="D1729" s="322"/>
      <c r="E1729" s="328"/>
      <c r="F1729" s="389"/>
      <c r="G1729" s="340"/>
      <c r="H1729" s="333"/>
      <c r="I1729" s="329"/>
      <c r="J1729" s="324"/>
      <c r="K1729" s="215"/>
      <c r="L1729" s="216"/>
      <c r="M1729" s="217"/>
      <c r="N1729" s="217"/>
      <c r="O1729" s="215"/>
      <c r="P1729" s="379"/>
      <c r="Q1729" s="379"/>
      <c r="R1729" s="379"/>
      <c r="S1729" s="379"/>
      <c r="T1729" s="379"/>
      <c r="U1729" s="379"/>
      <c r="V1729" s="379"/>
      <c r="W1729" s="379"/>
      <c r="X1729" s="379"/>
      <c r="Y1729" s="379"/>
      <c r="Z1729" s="334"/>
      <c r="AA1729" s="334"/>
      <c r="AB1729" s="334"/>
      <c r="AC1729" s="335"/>
    </row>
    <row r="1730" spans="1:29" ht="17.25" customHeight="1">
      <c r="A1730" s="333"/>
      <c r="B1730" s="322"/>
      <c r="C1730" s="322"/>
      <c r="D1730" s="322"/>
      <c r="E1730" s="328"/>
      <c r="F1730" s="389"/>
      <c r="G1730" s="340"/>
      <c r="H1730" s="333"/>
      <c r="I1730" s="329"/>
      <c r="J1730" s="324" t="s">
        <v>370</v>
      </c>
      <c r="K1730" s="215"/>
      <c r="L1730" s="216"/>
      <c r="M1730" s="217"/>
      <c r="N1730" s="227"/>
      <c r="O1730" s="215"/>
      <c r="P1730" s="379"/>
      <c r="Q1730" s="379"/>
      <c r="R1730" s="379"/>
      <c r="S1730" s="379"/>
      <c r="T1730" s="379"/>
      <c r="U1730" s="379"/>
      <c r="V1730" s="379"/>
      <c r="W1730" s="379"/>
      <c r="X1730" s="379"/>
      <c r="Y1730" s="379"/>
      <c r="Z1730" s="334"/>
      <c r="AA1730" s="334"/>
      <c r="AB1730" s="334"/>
      <c r="AC1730" s="335"/>
    </row>
    <row r="1731" spans="1:29" ht="17.25" customHeight="1">
      <c r="A1731" s="333"/>
      <c r="B1731" s="323"/>
      <c r="C1731" s="323"/>
      <c r="D1731" s="323"/>
      <c r="E1731" s="328"/>
      <c r="F1731" s="389"/>
      <c r="G1731" s="340"/>
      <c r="H1731" s="333"/>
      <c r="I1731" s="329"/>
      <c r="J1731" s="324"/>
      <c r="K1731" s="215"/>
      <c r="L1731" s="215"/>
      <c r="M1731" s="227"/>
      <c r="N1731" s="227"/>
      <c r="O1731" s="215"/>
      <c r="P1731" s="379"/>
      <c r="Q1731" s="379"/>
      <c r="R1731" s="379"/>
      <c r="S1731" s="379"/>
      <c r="T1731" s="379"/>
      <c r="U1731" s="379"/>
      <c r="V1731" s="379"/>
      <c r="W1731" s="379"/>
      <c r="X1731" s="379"/>
      <c r="Y1731" s="379"/>
      <c r="Z1731" s="334"/>
      <c r="AA1731" s="334"/>
      <c r="AB1731" s="334"/>
      <c r="AC1731" s="335"/>
    </row>
    <row r="1732" spans="1:29" ht="17.25" customHeight="1">
      <c r="A1732" s="333">
        <v>33600000</v>
      </c>
      <c r="B1732" s="321" t="s">
        <v>1761</v>
      </c>
      <c r="C1732" s="321" t="s">
        <v>525</v>
      </c>
      <c r="D1732" s="321" t="s">
        <v>1763</v>
      </c>
      <c r="E1732" s="328" t="s">
        <v>1760</v>
      </c>
      <c r="F1732" s="389" t="s">
        <v>1635</v>
      </c>
      <c r="G1732" s="340">
        <v>1500</v>
      </c>
      <c r="H1732" s="333" t="s">
        <v>1762</v>
      </c>
      <c r="I1732" s="329" t="s">
        <v>1662</v>
      </c>
      <c r="J1732" s="324" t="s">
        <v>281</v>
      </c>
      <c r="K1732" s="215"/>
      <c r="L1732" s="216"/>
      <c r="M1732" s="217"/>
      <c r="N1732" s="227"/>
      <c r="O1732" s="215"/>
      <c r="P1732" s="379">
        <f>SUM(M1732:M1733)</f>
        <v>0</v>
      </c>
      <c r="Q1732" s="379">
        <f>SUM(N1732:N1733)</f>
        <v>0</v>
      </c>
      <c r="R1732" s="379">
        <f>SUM(M1734:M1735)</f>
        <v>0</v>
      </c>
      <c r="S1732" s="379">
        <f>SUM(N1734:N1735)</f>
        <v>0</v>
      </c>
      <c r="T1732" s="379">
        <f>SUM(M1736:M1737)</f>
        <v>1500</v>
      </c>
      <c r="U1732" s="379">
        <f>SUM(N1736:N1737)</f>
        <v>1500</v>
      </c>
      <c r="V1732" s="379">
        <f>SUM(M1738:M1739)</f>
        <v>0</v>
      </c>
      <c r="W1732" s="379">
        <f>SUM(N1738:N1739)</f>
        <v>0</v>
      </c>
      <c r="X1732" s="379">
        <f>P1732+R1732+T1732+V1732</f>
        <v>1500</v>
      </c>
      <c r="Y1732" s="379">
        <f>Q1732+S1732+U1732+W1732</f>
        <v>1500</v>
      </c>
      <c r="Z1732" s="334">
        <f>G1732-X1732</f>
        <v>0</v>
      </c>
      <c r="AA1732" s="334">
        <f>G1732-Y1732</f>
        <v>0</v>
      </c>
      <c r="AB1732" s="334">
        <f>X1732*100/G1732</f>
        <v>100</v>
      </c>
      <c r="AC1732" s="335" t="s">
        <v>651</v>
      </c>
    </row>
    <row r="1733" spans="1:29" ht="17.25" customHeight="1">
      <c r="A1733" s="333"/>
      <c r="B1733" s="322"/>
      <c r="C1733" s="322"/>
      <c r="D1733" s="322"/>
      <c r="E1733" s="328"/>
      <c r="F1733" s="389"/>
      <c r="G1733" s="340"/>
      <c r="H1733" s="333"/>
      <c r="I1733" s="329"/>
      <c r="J1733" s="324"/>
      <c r="K1733" s="215"/>
      <c r="L1733" s="216"/>
      <c r="M1733" s="217"/>
      <c r="N1733" s="217"/>
      <c r="O1733" s="215"/>
      <c r="P1733" s="379"/>
      <c r="Q1733" s="379"/>
      <c r="R1733" s="379"/>
      <c r="S1733" s="379"/>
      <c r="T1733" s="379"/>
      <c r="U1733" s="379"/>
      <c r="V1733" s="379"/>
      <c r="W1733" s="379"/>
      <c r="X1733" s="379"/>
      <c r="Y1733" s="379"/>
      <c r="Z1733" s="334"/>
      <c r="AA1733" s="334"/>
      <c r="AB1733" s="334"/>
      <c r="AC1733" s="335"/>
    </row>
    <row r="1734" spans="1:29" ht="17.25" customHeight="1">
      <c r="A1734" s="333"/>
      <c r="B1734" s="322"/>
      <c r="C1734" s="322"/>
      <c r="D1734" s="322"/>
      <c r="E1734" s="328"/>
      <c r="F1734" s="389"/>
      <c r="G1734" s="340"/>
      <c r="H1734" s="333"/>
      <c r="I1734" s="329"/>
      <c r="J1734" s="324" t="s">
        <v>369</v>
      </c>
      <c r="K1734" s="215"/>
      <c r="L1734" s="216"/>
      <c r="M1734" s="217"/>
      <c r="N1734" s="217"/>
      <c r="O1734" s="215"/>
      <c r="P1734" s="379"/>
      <c r="Q1734" s="379"/>
      <c r="R1734" s="379"/>
      <c r="S1734" s="379"/>
      <c r="T1734" s="379"/>
      <c r="U1734" s="379"/>
      <c r="V1734" s="379"/>
      <c r="W1734" s="379"/>
      <c r="X1734" s="379"/>
      <c r="Y1734" s="379"/>
      <c r="Z1734" s="334"/>
      <c r="AA1734" s="334"/>
      <c r="AB1734" s="334"/>
      <c r="AC1734" s="335"/>
    </row>
    <row r="1735" spans="1:29" ht="17.25" customHeight="1">
      <c r="A1735" s="333"/>
      <c r="B1735" s="322"/>
      <c r="C1735" s="322"/>
      <c r="D1735" s="322"/>
      <c r="E1735" s="328"/>
      <c r="F1735" s="389"/>
      <c r="G1735" s="340"/>
      <c r="H1735" s="333"/>
      <c r="I1735" s="329"/>
      <c r="J1735" s="324"/>
      <c r="K1735" s="215"/>
      <c r="L1735" s="216"/>
      <c r="M1735" s="217"/>
      <c r="N1735" s="217"/>
      <c r="O1735" s="215"/>
      <c r="P1735" s="379"/>
      <c r="Q1735" s="379"/>
      <c r="R1735" s="379"/>
      <c r="S1735" s="379"/>
      <c r="T1735" s="379"/>
      <c r="U1735" s="379"/>
      <c r="V1735" s="379"/>
      <c r="W1735" s="379"/>
      <c r="X1735" s="379"/>
      <c r="Y1735" s="379"/>
      <c r="Z1735" s="334"/>
      <c r="AA1735" s="334"/>
      <c r="AB1735" s="334"/>
      <c r="AC1735" s="335"/>
    </row>
    <row r="1736" spans="1:29" ht="17.25" customHeight="1">
      <c r="A1736" s="333"/>
      <c r="B1736" s="322"/>
      <c r="C1736" s="322"/>
      <c r="D1736" s="322"/>
      <c r="E1736" s="328"/>
      <c r="F1736" s="389"/>
      <c r="G1736" s="340"/>
      <c r="H1736" s="333"/>
      <c r="I1736" s="329"/>
      <c r="J1736" s="324" t="s">
        <v>289</v>
      </c>
      <c r="K1736" s="215" t="s">
        <v>1777</v>
      </c>
      <c r="L1736" s="216" t="s">
        <v>1609</v>
      </c>
      <c r="M1736" s="217">
        <v>1500</v>
      </c>
      <c r="N1736" s="227">
        <v>1500</v>
      </c>
      <c r="O1736" s="215" t="s">
        <v>1663</v>
      </c>
      <c r="P1736" s="379"/>
      <c r="Q1736" s="379"/>
      <c r="R1736" s="379"/>
      <c r="S1736" s="379"/>
      <c r="T1736" s="379"/>
      <c r="U1736" s="379"/>
      <c r="V1736" s="379"/>
      <c r="W1736" s="379"/>
      <c r="X1736" s="379"/>
      <c r="Y1736" s="379"/>
      <c r="Z1736" s="334"/>
      <c r="AA1736" s="334"/>
      <c r="AB1736" s="334"/>
      <c r="AC1736" s="335"/>
    </row>
    <row r="1737" spans="1:29" ht="17.25" customHeight="1">
      <c r="A1737" s="333"/>
      <c r="B1737" s="322"/>
      <c r="C1737" s="322"/>
      <c r="D1737" s="322"/>
      <c r="E1737" s="328"/>
      <c r="F1737" s="389"/>
      <c r="G1737" s="340"/>
      <c r="H1737" s="333"/>
      <c r="I1737" s="329"/>
      <c r="J1737" s="324"/>
      <c r="K1737" s="215"/>
      <c r="L1737" s="216"/>
      <c r="M1737" s="217"/>
      <c r="N1737" s="217"/>
      <c r="O1737" s="215"/>
      <c r="P1737" s="379"/>
      <c r="Q1737" s="379"/>
      <c r="R1737" s="379"/>
      <c r="S1737" s="379"/>
      <c r="T1737" s="379"/>
      <c r="U1737" s="379"/>
      <c r="V1737" s="379"/>
      <c r="W1737" s="379"/>
      <c r="X1737" s="379"/>
      <c r="Y1737" s="379"/>
      <c r="Z1737" s="334"/>
      <c r="AA1737" s="334"/>
      <c r="AB1737" s="334"/>
      <c r="AC1737" s="335"/>
    </row>
    <row r="1738" spans="1:29" ht="17.25" customHeight="1">
      <c r="A1738" s="333"/>
      <c r="B1738" s="322"/>
      <c r="C1738" s="322"/>
      <c r="D1738" s="322"/>
      <c r="E1738" s="328"/>
      <c r="F1738" s="389"/>
      <c r="G1738" s="340"/>
      <c r="H1738" s="333"/>
      <c r="I1738" s="329"/>
      <c r="J1738" s="324" t="s">
        <v>370</v>
      </c>
      <c r="K1738" s="215"/>
      <c r="L1738" s="216"/>
      <c r="M1738" s="217"/>
      <c r="N1738" s="227"/>
      <c r="O1738" s="215"/>
      <c r="P1738" s="379"/>
      <c r="Q1738" s="379"/>
      <c r="R1738" s="379"/>
      <c r="S1738" s="379"/>
      <c r="T1738" s="379"/>
      <c r="U1738" s="379"/>
      <c r="V1738" s="379"/>
      <c r="W1738" s="379"/>
      <c r="X1738" s="379"/>
      <c r="Y1738" s="379"/>
      <c r="Z1738" s="334"/>
      <c r="AA1738" s="334"/>
      <c r="AB1738" s="334"/>
      <c r="AC1738" s="335"/>
    </row>
    <row r="1739" spans="1:29" ht="17.25" customHeight="1">
      <c r="A1739" s="333"/>
      <c r="B1739" s="323"/>
      <c r="C1739" s="323"/>
      <c r="D1739" s="323"/>
      <c r="E1739" s="328"/>
      <c r="F1739" s="389"/>
      <c r="G1739" s="340"/>
      <c r="H1739" s="333"/>
      <c r="I1739" s="329"/>
      <c r="J1739" s="324"/>
      <c r="K1739" s="215"/>
      <c r="L1739" s="215"/>
      <c r="M1739" s="227"/>
      <c r="N1739" s="227"/>
      <c r="O1739" s="215"/>
      <c r="P1739" s="379"/>
      <c r="Q1739" s="379"/>
      <c r="R1739" s="379"/>
      <c r="S1739" s="379"/>
      <c r="T1739" s="379"/>
      <c r="U1739" s="379"/>
      <c r="V1739" s="379"/>
      <c r="W1739" s="379"/>
      <c r="X1739" s="379"/>
      <c r="Y1739" s="379"/>
      <c r="Z1739" s="334"/>
      <c r="AA1739" s="334"/>
      <c r="AB1739" s="334"/>
      <c r="AC1739" s="335"/>
    </row>
    <row r="1740" spans="1:29" ht="17.25" customHeight="1">
      <c r="A1740" s="333">
        <v>33600000</v>
      </c>
      <c r="B1740" s="321" t="s">
        <v>554</v>
      </c>
      <c r="C1740" s="321" t="s">
        <v>525</v>
      </c>
      <c r="D1740" s="321" t="s">
        <v>1764</v>
      </c>
      <c r="E1740" s="337" t="s">
        <v>1766</v>
      </c>
      <c r="F1740" s="389" t="s">
        <v>1662</v>
      </c>
      <c r="G1740" s="340">
        <v>144</v>
      </c>
      <c r="H1740" s="333" t="s">
        <v>550</v>
      </c>
      <c r="I1740" s="329" t="s">
        <v>1687</v>
      </c>
      <c r="J1740" s="324" t="s">
        <v>281</v>
      </c>
      <c r="K1740" s="215"/>
      <c r="L1740" s="216"/>
      <c r="M1740" s="217"/>
      <c r="N1740" s="227"/>
      <c r="O1740" s="215"/>
      <c r="P1740" s="379">
        <f>SUM(M1740:M1741)</f>
        <v>0</v>
      </c>
      <c r="Q1740" s="379">
        <f>SUM(N1740:N1741)</f>
        <v>0</v>
      </c>
      <c r="R1740" s="379">
        <f>SUM(M1742:M1743)</f>
        <v>0</v>
      </c>
      <c r="S1740" s="379">
        <f>SUM(N1742:N1743)</f>
        <v>0</v>
      </c>
      <c r="T1740" s="379">
        <f>SUM(M1744:M1745)</f>
        <v>144</v>
      </c>
      <c r="U1740" s="379">
        <f>SUM(N1744:N1745)</f>
        <v>144</v>
      </c>
      <c r="V1740" s="379">
        <f>SUM(M1746:M1747)</f>
        <v>0</v>
      </c>
      <c r="W1740" s="379">
        <f>SUM(N1746:N1747)</f>
        <v>0</v>
      </c>
      <c r="X1740" s="379">
        <f>P1740+R1740+T1740+V1740</f>
        <v>144</v>
      </c>
      <c r="Y1740" s="379">
        <f>Q1740+S1740+U1740+W1740</f>
        <v>144</v>
      </c>
      <c r="Z1740" s="334">
        <f>G1740-X1740</f>
        <v>0</v>
      </c>
      <c r="AA1740" s="334">
        <f>G1740-Y1740</f>
        <v>0</v>
      </c>
      <c r="AB1740" s="334">
        <f>X1740*100/G1740</f>
        <v>100</v>
      </c>
      <c r="AC1740" s="335" t="s">
        <v>651</v>
      </c>
    </row>
    <row r="1741" spans="1:29" ht="17.25" customHeight="1">
      <c r="A1741" s="333"/>
      <c r="B1741" s="322"/>
      <c r="C1741" s="322"/>
      <c r="D1741" s="322"/>
      <c r="E1741" s="338"/>
      <c r="F1741" s="389"/>
      <c r="G1741" s="340"/>
      <c r="H1741" s="333"/>
      <c r="I1741" s="329"/>
      <c r="J1741" s="324"/>
      <c r="K1741" s="215"/>
      <c r="L1741" s="216"/>
      <c r="M1741" s="217"/>
      <c r="N1741" s="217"/>
      <c r="O1741" s="215"/>
      <c r="P1741" s="379"/>
      <c r="Q1741" s="379"/>
      <c r="R1741" s="379"/>
      <c r="S1741" s="379"/>
      <c r="T1741" s="379"/>
      <c r="U1741" s="379"/>
      <c r="V1741" s="379"/>
      <c r="W1741" s="379"/>
      <c r="X1741" s="379"/>
      <c r="Y1741" s="379"/>
      <c r="Z1741" s="334"/>
      <c r="AA1741" s="334"/>
      <c r="AB1741" s="334"/>
      <c r="AC1741" s="335"/>
    </row>
    <row r="1742" spans="1:29" ht="17.25" customHeight="1">
      <c r="A1742" s="333"/>
      <c r="B1742" s="322"/>
      <c r="C1742" s="322"/>
      <c r="D1742" s="322"/>
      <c r="E1742" s="338"/>
      <c r="F1742" s="389"/>
      <c r="G1742" s="340"/>
      <c r="H1742" s="333"/>
      <c r="I1742" s="329"/>
      <c r="J1742" s="324" t="s">
        <v>369</v>
      </c>
      <c r="K1742" s="215"/>
      <c r="L1742" s="216"/>
      <c r="M1742" s="217"/>
      <c r="N1742" s="217"/>
      <c r="O1742" s="215"/>
      <c r="P1742" s="379"/>
      <c r="Q1742" s="379"/>
      <c r="R1742" s="379"/>
      <c r="S1742" s="379"/>
      <c r="T1742" s="379"/>
      <c r="U1742" s="379"/>
      <c r="V1742" s="379"/>
      <c r="W1742" s="379"/>
      <c r="X1742" s="379"/>
      <c r="Y1742" s="379"/>
      <c r="Z1742" s="334"/>
      <c r="AA1742" s="334"/>
      <c r="AB1742" s="334"/>
      <c r="AC1742" s="335"/>
    </row>
    <row r="1743" spans="1:29" ht="17.25" customHeight="1">
      <c r="A1743" s="333"/>
      <c r="B1743" s="322"/>
      <c r="C1743" s="322"/>
      <c r="D1743" s="322"/>
      <c r="E1743" s="338"/>
      <c r="F1743" s="389"/>
      <c r="G1743" s="340"/>
      <c r="H1743" s="333"/>
      <c r="I1743" s="329"/>
      <c r="J1743" s="324"/>
      <c r="K1743" s="215"/>
      <c r="L1743" s="216"/>
      <c r="M1743" s="217"/>
      <c r="N1743" s="217"/>
      <c r="O1743" s="215"/>
      <c r="P1743" s="379"/>
      <c r="Q1743" s="379"/>
      <c r="R1743" s="379"/>
      <c r="S1743" s="379"/>
      <c r="T1743" s="379"/>
      <c r="U1743" s="379"/>
      <c r="V1743" s="379"/>
      <c r="W1743" s="379"/>
      <c r="X1743" s="379"/>
      <c r="Y1743" s="379"/>
      <c r="Z1743" s="334"/>
      <c r="AA1743" s="334"/>
      <c r="AB1743" s="334"/>
      <c r="AC1743" s="335"/>
    </row>
    <row r="1744" spans="1:29" ht="17.25" customHeight="1">
      <c r="A1744" s="333"/>
      <c r="B1744" s="322"/>
      <c r="C1744" s="322"/>
      <c r="D1744" s="322"/>
      <c r="E1744" s="338"/>
      <c r="F1744" s="389"/>
      <c r="G1744" s="340"/>
      <c r="H1744" s="333"/>
      <c r="I1744" s="329"/>
      <c r="J1744" s="324" t="s">
        <v>289</v>
      </c>
      <c r="K1744" s="215" t="s">
        <v>1779</v>
      </c>
      <c r="L1744" s="216" t="s">
        <v>1670</v>
      </c>
      <c r="M1744" s="217">
        <v>144</v>
      </c>
      <c r="N1744" s="227">
        <v>144</v>
      </c>
      <c r="O1744" s="215" t="s">
        <v>1685</v>
      </c>
      <c r="P1744" s="379"/>
      <c r="Q1744" s="379"/>
      <c r="R1744" s="379"/>
      <c r="S1744" s="379"/>
      <c r="T1744" s="379"/>
      <c r="U1744" s="379"/>
      <c r="V1744" s="379"/>
      <c r="W1744" s="379"/>
      <c r="X1744" s="379"/>
      <c r="Y1744" s="379"/>
      <c r="Z1744" s="334"/>
      <c r="AA1744" s="334"/>
      <c r="AB1744" s="334"/>
      <c r="AC1744" s="335"/>
    </row>
    <row r="1745" spans="1:29" ht="17.25" customHeight="1">
      <c r="A1745" s="333"/>
      <c r="B1745" s="322"/>
      <c r="C1745" s="322"/>
      <c r="D1745" s="322"/>
      <c r="E1745" s="338"/>
      <c r="F1745" s="389"/>
      <c r="G1745" s="340"/>
      <c r="H1745" s="333"/>
      <c r="I1745" s="329"/>
      <c r="J1745" s="324"/>
      <c r="K1745" s="215"/>
      <c r="L1745" s="216"/>
      <c r="M1745" s="217"/>
      <c r="N1745" s="217"/>
      <c r="O1745" s="215"/>
      <c r="P1745" s="379"/>
      <c r="Q1745" s="379"/>
      <c r="R1745" s="379"/>
      <c r="S1745" s="379"/>
      <c r="T1745" s="379"/>
      <c r="U1745" s="379"/>
      <c r="V1745" s="379"/>
      <c r="W1745" s="379"/>
      <c r="X1745" s="379"/>
      <c r="Y1745" s="379"/>
      <c r="Z1745" s="334"/>
      <c r="AA1745" s="334"/>
      <c r="AB1745" s="334"/>
      <c r="AC1745" s="335"/>
    </row>
    <row r="1746" spans="1:29" ht="17.25" customHeight="1">
      <c r="A1746" s="333"/>
      <c r="B1746" s="322"/>
      <c r="C1746" s="322"/>
      <c r="D1746" s="322"/>
      <c r="E1746" s="338"/>
      <c r="F1746" s="389"/>
      <c r="G1746" s="340"/>
      <c r="H1746" s="333"/>
      <c r="I1746" s="329"/>
      <c r="J1746" s="324" t="s">
        <v>370</v>
      </c>
      <c r="K1746" s="215"/>
      <c r="L1746" s="216"/>
      <c r="M1746" s="217"/>
      <c r="N1746" s="227"/>
      <c r="O1746" s="215"/>
      <c r="P1746" s="379"/>
      <c r="Q1746" s="379"/>
      <c r="R1746" s="379"/>
      <c r="S1746" s="379"/>
      <c r="T1746" s="379"/>
      <c r="U1746" s="379"/>
      <c r="V1746" s="379"/>
      <c r="W1746" s="379"/>
      <c r="X1746" s="379"/>
      <c r="Y1746" s="379"/>
      <c r="Z1746" s="334"/>
      <c r="AA1746" s="334"/>
      <c r="AB1746" s="334"/>
      <c r="AC1746" s="335"/>
    </row>
    <row r="1747" spans="1:29" ht="17.25" customHeight="1">
      <c r="A1747" s="333"/>
      <c r="B1747" s="323"/>
      <c r="C1747" s="323"/>
      <c r="D1747" s="323"/>
      <c r="E1747" s="339"/>
      <c r="F1747" s="389"/>
      <c r="G1747" s="340"/>
      <c r="H1747" s="333"/>
      <c r="I1747" s="329"/>
      <c r="J1747" s="324"/>
      <c r="K1747" s="215"/>
      <c r="L1747" s="215"/>
      <c r="M1747" s="227"/>
      <c r="N1747" s="227"/>
      <c r="O1747" s="215"/>
      <c r="P1747" s="379"/>
      <c r="Q1747" s="379"/>
      <c r="R1747" s="379"/>
      <c r="S1747" s="379"/>
      <c r="T1747" s="379"/>
      <c r="U1747" s="379"/>
      <c r="V1747" s="379"/>
      <c r="W1747" s="379"/>
      <c r="X1747" s="379"/>
      <c r="Y1747" s="379"/>
      <c r="Z1747" s="334"/>
      <c r="AA1747" s="334"/>
      <c r="AB1747" s="334"/>
      <c r="AC1747" s="335"/>
    </row>
    <row r="1748" spans="1:29" ht="17.25" customHeight="1">
      <c r="A1748" s="333">
        <v>33600000</v>
      </c>
      <c r="B1748" s="321" t="s">
        <v>1765</v>
      </c>
      <c r="C1748" s="321" t="s">
        <v>525</v>
      </c>
      <c r="D1748" s="321" t="s">
        <v>1769</v>
      </c>
      <c r="E1748" s="337" t="s">
        <v>1767</v>
      </c>
      <c r="F1748" s="389" t="s">
        <v>1663</v>
      </c>
      <c r="G1748" s="340">
        <v>1440</v>
      </c>
      <c r="H1748" s="333" t="s">
        <v>1371</v>
      </c>
      <c r="I1748" s="329" t="s">
        <v>1768</v>
      </c>
      <c r="J1748" s="324" t="s">
        <v>281</v>
      </c>
      <c r="K1748" s="215"/>
      <c r="L1748" s="216"/>
      <c r="M1748" s="217"/>
      <c r="N1748" s="217"/>
      <c r="O1748" s="215"/>
      <c r="P1748" s="379">
        <f>SUM(M1748:M1749)</f>
        <v>0</v>
      </c>
      <c r="Q1748" s="379">
        <f>SUM(N1748:N1749)</f>
        <v>0</v>
      </c>
      <c r="R1748" s="379">
        <f>SUM(M1750:M1751)</f>
        <v>0</v>
      </c>
      <c r="S1748" s="379">
        <f>SUM(N1750:N1751)</f>
        <v>0</v>
      </c>
      <c r="T1748" s="379">
        <f>SUM(M1752:M1753)</f>
        <v>1440</v>
      </c>
      <c r="U1748" s="379">
        <f>SUM(N1752:N1753)</f>
        <v>1440</v>
      </c>
      <c r="V1748" s="379">
        <f>SUM(M1754:M1755)</f>
        <v>0</v>
      </c>
      <c r="W1748" s="379">
        <f>SUM(N1754:N1755)</f>
        <v>0</v>
      </c>
      <c r="X1748" s="379">
        <f>P1748+R1748+T1748+V1748</f>
        <v>1440</v>
      </c>
      <c r="Y1748" s="379">
        <f>Q1748+S1748+U1748+W1748</f>
        <v>1440</v>
      </c>
      <c r="Z1748" s="334">
        <f>G1748-X1748</f>
        <v>0</v>
      </c>
      <c r="AA1748" s="334">
        <f>G1748-Y1748</f>
        <v>0</v>
      </c>
      <c r="AB1748" s="334">
        <f>X1748*100/G1748</f>
        <v>100</v>
      </c>
      <c r="AC1748" s="335" t="s">
        <v>651</v>
      </c>
    </row>
    <row r="1749" spans="1:29" ht="17.25" customHeight="1">
      <c r="A1749" s="333"/>
      <c r="B1749" s="322"/>
      <c r="C1749" s="322"/>
      <c r="D1749" s="322"/>
      <c r="E1749" s="338"/>
      <c r="F1749" s="389"/>
      <c r="G1749" s="340"/>
      <c r="H1749" s="333"/>
      <c r="I1749" s="329"/>
      <c r="J1749" s="324"/>
      <c r="K1749" s="215"/>
      <c r="L1749" s="216"/>
      <c r="M1749" s="217"/>
      <c r="N1749" s="217"/>
      <c r="O1749" s="215"/>
      <c r="P1749" s="379"/>
      <c r="Q1749" s="379"/>
      <c r="R1749" s="379"/>
      <c r="S1749" s="379"/>
      <c r="T1749" s="379"/>
      <c r="U1749" s="379"/>
      <c r="V1749" s="379"/>
      <c r="W1749" s="379"/>
      <c r="X1749" s="379"/>
      <c r="Y1749" s="379"/>
      <c r="Z1749" s="334"/>
      <c r="AA1749" s="334"/>
      <c r="AB1749" s="334"/>
      <c r="AC1749" s="335"/>
    </row>
    <row r="1750" spans="1:29" ht="17.25" customHeight="1">
      <c r="A1750" s="333"/>
      <c r="B1750" s="322"/>
      <c r="C1750" s="322"/>
      <c r="D1750" s="322"/>
      <c r="E1750" s="338"/>
      <c r="F1750" s="389"/>
      <c r="G1750" s="340"/>
      <c r="H1750" s="333"/>
      <c r="I1750" s="329"/>
      <c r="J1750" s="324" t="s">
        <v>369</v>
      </c>
      <c r="K1750" s="215"/>
      <c r="L1750" s="216"/>
      <c r="M1750" s="217"/>
      <c r="N1750" s="217"/>
      <c r="O1750" s="215"/>
      <c r="P1750" s="379"/>
      <c r="Q1750" s="379"/>
      <c r="R1750" s="379"/>
      <c r="S1750" s="379"/>
      <c r="T1750" s="379"/>
      <c r="U1750" s="379"/>
      <c r="V1750" s="379"/>
      <c r="W1750" s="379"/>
      <c r="X1750" s="379"/>
      <c r="Y1750" s="379"/>
      <c r="Z1750" s="334"/>
      <c r="AA1750" s="334"/>
      <c r="AB1750" s="334"/>
      <c r="AC1750" s="335"/>
    </row>
    <row r="1751" spans="1:29" ht="17.25" customHeight="1">
      <c r="A1751" s="333"/>
      <c r="B1751" s="322"/>
      <c r="C1751" s="322"/>
      <c r="D1751" s="322"/>
      <c r="E1751" s="338"/>
      <c r="F1751" s="389"/>
      <c r="G1751" s="340"/>
      <c r="H1751" s="333"/>
      <c r="I1751" s="329"/>
      <c r="J1751" s="324"/>
      <c r="K1751" s="215"/>
      <c r="L1751" s="216"/>
      <c r="M1751" s="217"/>
      <c r="N1751" s="217"/>
      <c r="O1751" s="215"/>
      <c r="P1751" s="379"/>
      <c r="Q1751" s="379"/>
      <c r="R1751" s="379"/>
      <c r="S1751" s="379"/>
      <c r="T1751" s="379"/>
      <c r="U1751" s="379"/>
      <c r="V1751" s="379"/>
      <c r="W1751" s="379"/>
      <c r="X1751" s="379"/>
      <c r="Y1751" s="379"/>
      <c r="Z1751" s="334"/>
      <c r="AA1751" s="334"/>
      <c r="AB1751" s="334"/>
      <c r="AC1751" s="335"/>
    </row>
    <row r="1752" spans="1:29" ht="17.25" customHeight="1">
      <c r="A1752" s="333"/>
      <c r="B1752" s="322"/>
      <c r="C1752" s="322"/>
      <c r="D1752" s="322"/>
      <c r="E1752" s="338"/>
      <c r="F1752" s="389"/>
      <c r="G1752" s="340"/>
      <c r="H1752" s="333"/>
      <c r="I1752" s="329"/>
      <c r="J1752" s="324" t="s">
        <v>289</v>
      </c>
      <c r="K1752" s="215" t="s">
        <v>1778</v>
      </c>
      <c r="L1752" s="216" t="s">
        <v>1663</v>
      </c>
      <c r="M1752" s="217">
        <v>1440</v>
      </c>
      <c r="N1752" s="227">
        <v>1440</v>
      </c>
      <c r="O1752" s="215" t="s">
        <v>1671</v>
      </c>
      <c r="P1752" s="379"/>
      <c r="Q1752" s="379"/>
      <c r="R1752" s="379"/>
      <c r="S1752" s="379"/>
      <c r="T1752" s="379"/>
      <c r="U1752" s="379"/>
      <c r="V1752" s="379"/>
      <c r="W1752" s="379"/>
      <c r="X1752" s="379"/>
      <c r="Y1752" s="379"/>
      <c r="Z1752" s="334"/>
      <c r="AA1752" s="334"/>
      <c r="AB1752" s="334"/>
      <c r="AC1752" s="335"/>
    </row>
    <row r="1753" spans="1:29" ht="17.25" customHeight="1">
      <c r="A1753" s="333"/>
      <c r="B1753" s="322"/>
      <c r="C1753" s="322"/>
      <c r="D1753" s="322"/>
      <c r="E1753" s="338"/>
      <c r="F1753" s="389"/>
      <c r="G1753" s="340"/>
      <c r="H1753" s="333"/>
      <c r="I1753" s="329"/>
      <c r="J1753" s="324"/>
      <c r="K1753" s="215"/>
      <c r="L1753" s="216"/>
      <c r="M1753" s="217"/>
      <c r="N1753" s="217"/>
      <c r="O1753" s="215"/>
      <c r="P1753" s="379"/>
      <c r="Q1753" s="379"/>
      <c r="R1753" s="379"/>
      <c r="S1753" s="379"/>
      <c r="T1753" s="379"/>
      <c r="U1753" s="379"/>
      <c r="V1753" s="379"/>
      <c r="W1753" s="379"/>
      <c r="X1753" s="379"/>
      <c r="Y1753" s="379"/>
      <c r="Z1753" s="334"/>
      <c r="AA1753" s="334"/>
      <c r="AB1753" s="334"/>
      <c r="AC1753" s="335"/>
    </row>
    <row r="1754" spans="1:29" ht="17.25" customHeight="1">
      <c r="A1754" s="333"/>
      <c r="B1754" s="322"/>
      <c r="C1754" s="322"/>
      <c r="D1754" s="322"/>
      <c r="E1754" s="338"/>
      <c r="F1754" s="389"/>
      <c r="G1754" s="340"/>
      <c r="H1754" s="333"/>
      <c r="I1754" s="329"/>
      <c r="J1754" s="324" t="s">
        <v>370</v>
      </c>
      <c r="K1754" s="215"/>
      <c r="L1754" s="216"/>
      <c r="M1754" s="217"/>
      <c r="N1754" s="227"/>
      <c r="O1754" s="215"/>
      <c r="P1754" s="379"/>
      <c r="Q1754" s="379"/>
      <c r="R1754" s="379"/>
      <c r="S1754" s="379"/>
      <c r="T1754" s="379"/>
      <c r="U1754" s="379"/>
      <c r="V1754" s="379"/>
      <c r="W1754" s="379"/>
      <c r="X1754" s="379"/>
      <c r="Y1754" s="379"/>
      <c r="Z1754" s="334"/>
      <c r="AA1754" s="334"/>
      <c r="AB1754" s="334"/>
      <c r="AC1754" s="335"/>
    </row>
    <row r="1755" spans="1:29" ht="17.25" customHeight="1">
      <c r="A1755" s="333"/>
      <c r="B1755" s="323"/>
      <c r="C1755" s="323"/>
      <c r="D1755" s="323"/>
      <c r="E1755" s="339"/>
      <c r="F1755" s="389"/>
      <c r="G1755" s="340"/>
      <c r="H1755" s="333"/>
      <c r="I1755" s="329"/>
      <c r="J1755" s="324"/>
      <c r="K1755" s="215"/>
      <c r="L1755" s="215"/>
      <c r="M1755" s="227"/>
      <c r="N1755" s="227"/>
      <c r="O1755" s="215"/>
      <c r="P1755" s="379"/>
      <c r="Q1755" s="379"/>
      <c r="R1755" s="379"/>
      <c r="S1755" s="379"/>
      <c r="T1755" s="379"/>
      <c r="U1755" s="379"/>
      <c r="V1755" s="379"/>
      <c r="W1755" s="379"/>
      <c r="X1755" s="379"/>
      <c r="Y1755" s="379"/>
      <c r="Z1755" s="334"/>
      <c r="AA1755" s="334"/>
      <c r="AB1755" s="334"/>
      <c r="AC1755" s="335"/>
    </row>
    <row r="1756" spans="1:29" ht="17.25" customHeight="1">
      <c r="A1756" s="333">
        <v>71900000</v>
      </c>
      <c r="B1756" s="321" t="s">
        <v>524</v>
      </c>
      <c r="C1756" s="321" t="s">
        <v>525</v>
      </c>
      <c r="D1756" s="321" t="s">
        <v>1774</v>
      </c>
      <c r="E1756" s="337" t="s">
        <v>1770</v>
      </c>
      <c r="F1756" s="389" t="s">
        <v>1663</v>
      </c>
      <c r="G1756" s="340">
        <v>41</v>
      </c>
      <c r="H1756" s="333" t="s">
        <v>1771</v>
      </c>
      <c r="I1756" s="329" t="s">
        <v>1689</v>
      </c>
      <c r="J1756" s="324" t="s">
        <v>281</v>
      </c>
      <c r="K1756" s="215"/>
      <c r="L1756" s="216"/>
      <c r="M1756" s="217"/>
      <c r="N1756" s="227"/>
      <c r="O1756" s="215"/>
      <c r="P1756" s="379">
        <f>SUM(M1756:M1757)</f>
        <v>0</v>
      </c>
      <c r="Q1756" s="379">
        <f>SUM(N1756:N1757)</f>
        <v>0</v>
      </c>
      <c r="R1756" s="379">
        <f>SUM(M1758:M1759)</f>
        <v>0</v>
      </c>
      <c r="S1756" s="379">
        <f>SUM(N1758:N1759)</f>
        <v>0</v>
      </c>
      <c r="T1756" s="379">
        <f>SUM(M1760:M1761)</f>
        <v>41</v>
      </c>
      <c r="U1756" s="379">
        <f>SUM(N1760:N1761)</f>
        <v>41</v>
      </c>
      <c r="V1756" s="379">
        <f>SUM(M1762:M1763)</f>
        <v>0</v>
      </c>
      <c r="W1756" s="379">
        <f>SUM(N1762:N1763)</f>
        <v>0</v>
      </c>
      <c r="X1756" s="379">
        <f>P1756+R1756+T1756+V1756</f>
        <v>41</v>
      </c>
      <c r="Y1756" s="379">
        <f>Q1756+S1756+U1756+W1756</f>
        <v>41</v>
      </c>
      <c r="Z1756" s="334">
        <f>G1756-X1756</f>
        <v>0</v>
      </c>
      <c r="AA1756" s="334">
        <f>G1756-Y1756</f>
        <v>0</v>
      </c>
      <c r="AB1756" s="334">
        <f>X1756*100/G1756</f>
        <v>100</v>
      </c>
      <c r="AC1756" s="335" t="s">
        <v>651</v>
      </c>
    </row>
    <row r="1757" spans="1:29" ht="17.25" customHeight="1">
      <c r="A1757" s="333"/>
      <c r="B1757" s="322"/>
      <c r="C1757" s="322"/>
      <c r="D1757" s="322"/>
      <c r="E1757" s="338"/>
      <c r="F1757" s="389"/>
      <c r="G1757" s="340"/>
      <c r="H1757" s="333"/>
      <c r="I1757" s="329"/>
      <c r="J1757" s="324"/>
      <c r="K1757" s="215"/>
      <c r="L1757" s="216"/>
      <c r="M1757" s="217"/>
      <c r="N1757" s="217"/>
      <c r="O1757" s="215"/>
      <c r="P1757" s="379"/>
      <c r="Q1757" s="379"/>
      <c r="R1757" s="379"/>
      <c r="S1757" s="379"/>
      <c r="T1757" s="379"/>
      <c r="U1757" s="379"/>
      <c r="V1757" s="379"/>
      <c r="W1757" s="379"/>
      <c r="X1757" s="379"/>
      <c r="Y1757" s="379"/>
      <c r="Z1757" s="334"/>
      <c r="AA1757" s="334"/>
      <c r="AB1757" s="334"/>
      <c r="AC1757" s="335"/>
    </row>
    <row r="1758" spans="1:29" ht="17.25" customHeight="1">
      <c r="A1758" s="333"/>
      <c r="B1758" s="322"/>
      <c r="C1758" s="322"/>
      <c r="D1758" s="322"/>
      <c r="E1758" s="338"/>
      <c r="F1758" s="389"/>
      <c r="G1758" s="340"/>
      <c r="H1758" s="333"/>
      <c r="I1758" s="329"/>
      <c r="J1758" s="324" t="s">
        <v>369</v>
      </c>
      <c r="K1758" s="215"/>
      <c r="L1758" s="216"/>
      <c r="M1758" s="217"/>
      <c r="N1758" s="217"/>
      <c r="O1758" s="215"/>
      <c r="P1758" s="379"/>
      <c r="Q1758" s="379"/>
      <c r="R1758" s="379"/>
      <c r="S1758" s="379"/>
      <c r="T1758" s="379"/>
      <c r="U1758" s="379"/>
      <c r="V1758" s="379"/>
      <c r="W1758" s="379"/>
      <c r="X1758" s="379"/>
      <c r="Y1758" s="379"/>
      <c r="Z1758" s="334"/>
      <c r="AA1758" s="334"/>
      <c r="AB1758" s="334"/>
      <c r="AC1758" s="335"/>
    </row>
    <row r="1759" spans="1:29" ht="17.25" customHeight="1">
      <c r="A1759" s="333"/>
      <c r="B1759" s="322"/>
      <c r="C1759" s="322"/>
      <c r="D1759" s="322"/>
      <c r="E1759" s="338"/>
      <c r="F1759" s="389"/>
      <c r="G1759" s="340"/>
      <c r="H1759" s="333"/>
      <c r="I1759" s="329"/>
      <c r="J1759" s="324"/>
      <c r="K1759" s="215"/>
      <c r="L1759" s="216"/>
      <c r="M1759" s="217"/>
      <c r="N1759" s="217"/>
      <c r="O1759" s="215"/>
      <c r="P1759" s="379"/>
      <c r="Q1759" s="379"/>
      <c r="R1759" s="379"/>
      <c r="S1759" s="379"/>
      <c r="T1759" s="379"/>
      <c r="U1759" s="379"/>
      <c r="V1759" s="379"/>
      <c r="W1759" s="379"/>
      <c r="X1759" s="379"/>
      <c r="Y1759" s="379"/>
      <c r="Z1759" s="334"/>
      <c r="AA1759" s="334"/>
      <c r="AB1759" s="334"/>
      <c r="AC1759" s="335"/>
    </row>
    <row r="1760" spans="1:29" ht="17.25" customHeight="1">
      <c r="A1760" s="333"/>
      <c r="B1760" s="322"/>
      <c r="C1760" s="322"/>
      <c r="D1760" s="322"/>
      <c r="E1760" s="338"/>
      <c r="F1760" s="389"/>
      <c r="G1760" s="340"/>
      <c r="H1760" s="333"/>
      <c r="I1760" s="329"/>
      <c r="J1760" s="324" t="s">
        <v>289</v>
      </c>
      <c r="K1760" s="215" t="s">
        <v>716</v>
      </c>
      <c r="L1760" s="216" t="s">
        <v>1804</v>
      </c>
      <c r="M1760" s="217">
        <v>41</v>
      </c>
      <c r="N1760" s="227">
        <v>41</v>
      </c>
      <c r="O1760" s="215" t="s">
        <v>1869</v>
      </c>
      <c r="P1760" s="379"/>
      <c r="Q1760" s="379"/>
      <c r="R1760" s="379"/>
      <c r="S1760" s="379"/>
      <c r="T1760" s="379"/>
      <c r="U1760" s="379"/>
      <c r="V1760" s="379"/>
      <c r="W1760" s="379"/>
      <c r="X1760" s="379"/>
      <c r="Y1760" s="379"/>
      <c r="Z1760" s="334"/>
      <c r="AA1760" s="334"/>
      <c r="AB1760" s="334"/>
      <c r="AC1760" s="335"/>
    </row>
    <row r="1761" spans="1:29" ht="17.25" customHeight="1">
      <c r="A1761" s="333"/>
      <c r="B1761" s="322"/>
      <c r="C1761" s="322"/>
      <c r="D1761" s="322"/>
      <c r="E1761" s="338"/>
      <c r="F1761" s="389"/>
      <c r="G1761" s="340"/>
      <c r="H1761" s="333"/>
      <c r="I1761" s="329"/>
      <c r="J1761" s="324"/>
      <c r="K1761" s="215"/>
      <c r="L1761" s="216"/>
      <c r="M1761" s="217"/>
      <c r="N1761" s="217"/>
      <c r="O1761" s="215"/>
      <c r="P1761" s="379"/>
      <c r="Q1761" s="379"/>
      <c r="R1761" s="379"/>
      <c r="S1761" s="379"/>
      <c r="T1761" s="379"/>
      <c r="U1761" s="379"/>
      <c r="V1761" s="379"/>
      <c r="W1761" s="379"/>
      <c r="X1761" s="379"/>
      <c r="Y1761" s="379"/>
      <c r="Z1761" s="334"/>
      <c r="AA1761" s="334"/>
      <c r="AB1761" s="334"/>
      <c r="AC1761" s="335"/>
    </row>
    <row r="1762" spans="1:29" ht="17.25" customHeight="1">
      <c r="A1762" s="333"/>
      <c r="B1762" s="322"/>
      <c r="C1762" s="322"/>
      <c r="D1762" s="322"/>
      <c r="E1762" s="338"/>
      <c r="F1762" s="389"/>
      <c r="G1762" s="340"/>
      <c r="H1762" s="333"/>
      <c r="I1762" s="329"/>
      <c r="J1762" s="324" t="s">
        <v>370</v>
      </c>
      <c r="K1762" s="215"/>
      <c r="L1762" s="216"/>
      <c r="M1762" s="217"/>
      <c r="N1762" s="227"/>
      <c r="O1762" s="215"/>
      <c r="P1762" s="379"/>
      <c r="Q1762" s="379"/>
      <c r="R1762" s="379"/>
      <c r="S1762" s="379"/>
      <c r="T1762" s="379"/>
      <c r="U1762" s="379"/>
      <c r="V1762" s="379"/>
      <c r="W1762" s="379"/>
      <c r="X1762" s="379"/>
      <c r="Y1762" s="379"/>
      <c r="Z1762" s="334"/>
      <c r="AA1762" s="334"/>
      <c r="AB1762" s="334"/>
      <c r="AC1762" s="335"/>
    </row>
    <row r="1763" spans="1:29" ht="17.25" customHeight="1">
      <c r="A1763" s="333"/>
      <c r="B1763" s="323"/>
      <c r="C1763" s="323"/>
      <c r="D1763" s="323"/>
      <c r="E1763" s="339"/>
      <c r="F1763" s="389"/>
      <c r="G1763" s="340"/>
      <c r="H1763" s="333"/>
      <c r="I1763" s="329"/>
      <c r="J1763" s="324"/>
      <c r="K1763" s="215"/>
      <c r="L1763" s="215"/>
      <c r="M1763" s="227"/>
      <c r="N1763" s="227"/>
      <c r="O1763" s="215"/>
      <c r="P1763" s="379"/>
      <c r="Q1763" s="379"/>
      <c r="R1763" s="379"/>
      <c r="S1763" s="379"/>
      <c r="T1763" s="379"/>
      <c r="U1763" s="379"/>
      <c r="V1763" s="379"/>
      <c r="W1763" s="379"/>
      <c r="X1763" s="379"/>
      <c r="Y1763" s="379"/>
      <c r="Z1763" s="334"/>
      <c r="AA1763" s="334"/>
      <c r="AB1763" s="334"/>
      <c r="AC1763" s="335"/>
    </row>
    <row r="1764" spans="1:29" ht="17.25" customHeight="1">
      <c r="A1764" s="333">
        <v>33600000</v>
      </c>
      <c r="B1764" s="321" t="s">
        <v>554</v>
      </c>
      <c r="C1764" s="321" t="s">
        <v>525</v>
      </c>
      <c r="D1764" s="321" t="s">
        <v>1845</v>
      </c>
      <c r="E1764" s="337" t="s">
        <v>1772</v>
      </c>
      <c r="F1764" s="389" t="s">
        <v>1689</v>
      </c>
      <c r="G1764" s="340">
        <v>2100</v>
      </c>
      <c r="H1764" s="333" t="s">
        <v>550</v>
      </c>
      <c r="I1764" s="329" t="s">
        <v>1773</v>
      </c>
      <c r="J1764" s="324" t="s">
        <v>281</v>
      </c>
      <c r="K1764" s="215"/>
      <c r="L1764" s="216"/>
      <c r="M1764" s="383"/>
      <c r="N1764" s="227"/>
      <c r="O1764" s="215"/>
      <c r="P1764" s="379">
        <f>SUM(M1764:M1765)</f>
        <v>0</v>
      </c>
      <c r="Q1764" s="379">
        <f>SUM(N1764:N1765)</f>
        <v>0</v>
      </c>
      <c r="R1764" s="379">
        <f>SUM(M1766:M1767)</f>
        <v>0</v>
      </c>
      <c r="S1764" s="379">
        <f>SUM(N1766:N1767)</f>
        <v>0</v>
      </c>
      <c r="T1764" s="379">
        <f>SUM(M1768:M1769)</f>
        <v>2100</v>
      </c>
      <c r="U1764" s="379">
        <f>SUM(N1768:N1769)</f>
        <v>2100</v>
      </c>
      <c r="V1764" s="379">
        <f>SUM(M1770:M1771)</f>
        <v>0</v>
      </c>
      <c r="W1764" s="379">
        <f>SUM(N1770:N1771)</f>
        <v>0</v>
      </c>
      <c r="X1764" s="379">
        <f>P1764+R1764+T1764+V1764</f>
        <v>2100</v>
      </c>
      <c r="Y1764" s="379">
        <f>Q1764+S1764+U1764+W1764</f>
        <v>2100</v>
      </c>
      <c r="Z1764" s="334">
        <f>G1764-X1764</f>
        <v>0</v>
      </c>
      <c r="AA1764" s="334">
        <f>G1764-Y1764</f>
        <v>0</v>
      </c>
      <c r="AB1764" s="334">
        <f>X1764*100/G1764</f>
        <v>100</v>
      </c>
      <c r="AC1764" s="335" t="s">
        <v>651</v>
      </c>
    </row>
    <row r="1765" spans="1:29" ht="17.25" customHeight="1">
      <c r="A1765" s="333"/>
      <c r="B1765" s="322"/>
      <c r="C1765" s="322"/>
      <c r="D1765" s="322"/>
      <c r="E1765" s="338"/>
      <c r="F1765" s="389"/>
      <c r="G1765" s="340"/>
      <c r="H1765" s="333"/>
      <c r="I1765" s="329"/>
      <c r="J1765" s="324"/>
      <c r="K1765" s="215"/>
      <c r="L1765" s="216"/>
      <c r="M1765" s="217"/>
      <c r="N1765" s="217"/>
      <c r="O1765" s="215"/>
      <c r="P1765" s="379"/>
      <c r="Q1765" s="379"/>
      <c r="R1765" s="379"/>
      <c r="S1765" s="379"/>
      <c r="T1765" s="379"/>
      <c r="U1765" s="379"/>
      <c r="V1765" s="379"/>
      <c r="W1765" s="379"/>
      <c r="X1765" s="379"/>
      <c r="Y1765" s="379"/>
      <c r="Z1765" s="334"/>
      <c r="AA1765" s="334"/>
      <c r="AB1765" s="334"/>
      <c r="AC1765" s="335"/>
    </row>
    <row r="1766" spans="1:29" ht="17.25" customHeight="1">
      <c r="A1766" s="333"/>
      <c r="B1766" s="322"/>
      <c r="C1766" s="322"/>
      <c r="D1766" s="322"/>
      <c r="E1766" s="338"/>
      <c r="F1766" s="389"/>
      <c r="G1766" s="340"/>
      <c r="H1766" s="333"/>
      <c r="I1766" s="329"/>
      <c r="J1766" s="324" t="s">
        <v>369</v>
      </c>
      <c r="K1766" s="215"/>
      <c r="L1766" s="216"/>
      <c r="M1766" s="217"/>
      <c r="N1766" s="217"/>
      <c r="O1766" s="215"/>
      <c r="P1766" s="379"/>
      <c r="Q1766" s="379"/>
      <c r="R1766" s="379"/>
      <c r="S1766" s="379"/>
      <c r="T1766" s="379"/>
      <c r="U1766" s="379"/>
      <c r="V1766" s="379"/>
      <c r="W1766" s="379"/>
      <c r="X1766" s="379"/>
      <c r="Y1766" s="379"/>
      <c r="Z1766" s="334"/>
      <c r="AA1766" s="334"/>
      <c r="AB1766" s="334"/>
      <c r="AC1766" s="335"/>
    </row>
    <row r="1767" spans="1:29" ht="17.25" customHeight="1">
      <c r="A1767" s="333"/>
      <c r="B1767" s="322"/>
      <c r="C1767" s="322"/>
      <c r="D1767" s="322"/>
      <c r="E1767" s="338"/>
      <c r="F1767" s="389"/>
      <c r="G1767" s="340"/>
      <c r="H1767" s="333"/>
      <c r="I1767" s="329"/>
      <c r="J1767" s="324"/>
      <c r="K1767" s="215"/>
      <c r="L1767" s="216"/>
      <c r="M1767" s="217"/>
      <c r="N1767" s="217"/>
      <c r="O1767" s="215"/>
      <c r="P1767" s="379"/>
      <c r="Q1767" s="379"/>
      <c r="R1767" s="379"/>
      <c r="S1767" s="379"/>
      <c r="T1767" s="379"/>
      <c r="U1767" s="379"/>
      <c r="V1767" s="379"/>
      <c r="W1767" s="379"/>
      <c r="X1767" s="379"/>
      <c r="Y1767" s="379"/>
      <c r="Z1767" s="334"/>
      <c r="AA1767" s="334"/>
      <c r="AB1767" s="334"/>
      <c r="AC1767" s="335"/>
    </row>
    <row r="1768" spans="1:29" ht="17.25" customHeight="1">
      <c r="A1768" s="333"/>
      <c r="B1768" s="322"/>
      <c r="C1768" s="322"/>
      <c r="D1768" s="322"/>
      <c r="E1768" s="338"/>
      <c r="F1768" s="389"/>
      <c r="G1768" s="340"/>
      <c r="H1768" s="333"/>
      <c r="I1768" s="329"/>
      <c r="J1768" s="324" t="s">
        <v>289</v>
      </c>
      <c r="K1768" s="215" t="s">
        <v>1844</v>
      </c>
      <c r="L1768" s="216" t="s">
        <v>1689</v>
      </c>
      <c r="M1768" s="217">
        <v>2100</v>
      </c>
      <c r="N1768" s="227">
        <v>2100</v>
      </c>
      <c r="O1768" s="215" t="s">
        <v>1804</v>
      </c>
      <c r="P1768" s="379"/>
      <c r="Q1768" s="379"/>
      <c r="R1768" s="379"/>
      <c r="S1768" s="379"/>
      <c r="T1768" s="379"/>
      <c r="U1768" s="379"/>
      <c r="V1768" s="379"/>
      <c r="W1768" s="379"/>
      <c r="X1768" s="379"/>
      <c r="Y1768" s="379"/>
      <c r="Z1768" s="334"/>
      <c r="AA1768" s="334"/>
      <c r="AB1768" s="334"/>
      <c r="AC1768" s="335"/>
    </row>
    <row r="1769" spans="1:29" ht="17.25" customHeight="1">
      <c r="A1769" s="333"/>
      <c r="B1769" s="322"/>
      <c r="C1769" s="322"/>
      <c r="D1769" s="322"/>
      <c r="E1769" s="338"/>
      <c r="F1769" s="389"/>
      <c r="G1769" s="340"/>
      <c r="H1769" s="333"/>
      <c r="I1769" s="329"/>
      <c r="J1769" s="324"/>
      <c r="K1769" s="215"/>
      <c r="L1769" s="216"/>
      <c r="M1769" s="217"/>
      <c r="N1769" s="217"/>
      <c r="O1769" s="215"/>
      <c r="P1769" s="379"/>
      <c r="Q1769" s="379"/>
      <c r="R1769" s="379"/>
      <c r="S1769" s="379"/>
      <c r="T1769" s="379"/>
      <c r="U1769" s="379"/>
      <c r="V1769" s="379"/>
      <c r="W1769" s="379"/>
      <c r="X1769" s="379"/>
      <c r="Y1769" s="379"/>
      <c r="Z1769" s="334"/>
      <c r="AA1769" s="334"/>
      <c r="AB1769" s="334"/>
      <c r="AC1769" s="335"/>
    </row>
    <row r="1770" spans="1:29" ht="17.25" customHeight="1">
      <c r="A1770" s="333"/>
      <c r="B1770" s="322"/>
      <c r="C1770" s="322"/>
      <c r="D1770" s="322"/>
      <c r="E1770" s="338"/>
      <c r="F1770" s="389"/>
      <c r="G1770" s="340"/>
      <c r="H1770" s="333"/>
      <c r="I1770" s="329"/>
      <c r="J1770" s="324" t="s">
        <v>370</v>
      </c>
      <c r="K1770" s="215"/>
      <c r="L1770" s="216"/>
      <c r="M1770" s="217"/>
      <c r="N1770" s="227"/>
      <c r="O1770" s="215"/>
      <c r="P1770" s="379"/>
      <c r="Q1770" s="379"/>
      <c r="R1770" s="379"/>
      <c r="S1770" s="379"/>
      <c r="T1770" s="379"/>
      <c r="U1770" s="379"/>
      <c r="V1770" s="379"/>
      <c r="W1770" s="379"/>
      <c r="X1770" s="379"/>
      <c r="Y1770" s="379"/>
      <c r="Z1770" s="334"/>
      <c r="AA1770" s="334"/>
      <c r="AB1770" s="334"/>
      <c r="AC1770" s="335"/>
    </row>
    <row r="1771" spans="1:29" ht="17.25" customHeight="1">
      <c r="A1771" s="333"/>
      <c r="B1771" s="323"/>
      <c r="C1771" s="323"/>
      <c r="D1771" s="323"/>
      <c r="E1771" s="339"/>
      <c r="F1771" s="389"/>
      <c r="G1771" s="340"/>
      <c r="H1771" s="333"/>
      <c r="I1771" s="329"/>
      <c r="J1771" s="324"/>
      <c r="K1771" s="215"/>
      <c r="L1771" s="215"/>
      <c r="M1771" s="227"/>
      <c r="N1771" s="227"/>
      <c r="O1771" s="215"/>
      <c r="P1771" s="379"/>
      <c r="Q1771" s="379"/>
      <c r="R1771" s="379"/>
      <c r="S1771" s="379"/>
      <c r="T1771" s="379"/>
      <c r="U1771" s="379"/>
      <c r="V1771" s="379"/>
      <c r="W1771" s="379"/>
      <c r="X1771" s="379"/>
      <c r="Y1771" s="379"/>
      <c r="Z1771" s="334"/>
      <c r="AA1771" s="334"/>
      <c r="AB1771" s="334"/>
      <c r="AC1771" s="335"/>
    </row>
    <row r="1772" spans="1:29" ht="17.25" customHeight="1">
      <c r="A1772" s="333">
        <v>33100000</v>
      </c>
      <c r="B1772" s="321" t="s">
        <v>1028</v>
      </c>
      <c r="C1772" s="321" t="s">
        <v>525</v>
      </c>
      <c r="D1772" s="321" t="s">
        <v>1847</v>
      </c>
      <c r="E1772" s="337" t="s">
        <v>1775</v>
      </c>
      <c r="F1772" s="389" t="s">
        <v>1685</v>
      </c>
      <c r="G1772" s="340">
        <v>674</v>
      </c>
      <c r="H1772" s="333" t="s">
        <v>550</v>
      </c>
      <c r="I1772" s="329" t="s">
        <v>1776</v>
      </c>
      <c r="J1772" s="324" t="s">
        <v>281</v>
      </c>
      <c r="K1772" s="215"/>
      <c r="L1772" s="216"/>
      <c r="M1772" s="217"/>
      <c r="N1772" s="227"/>
      <c r="O1772" s="215"/>
      <c r="P1772" s="379">
        <f>SUM(M1772:M1773)</f>
        <v>0</v>
      </c>
      <c r="Q1772" s="379">
        <f>SUM(N1772:N1773)</f>
        <v>0</v>
      </c>
      <c r="R1772" s="379">
        <f>SUM(M1774:M1775)</f>
        <v>0</v>
      </c>
      <c r="S1772" s="379">
        <f>SUM(N1774:N1775)</f>
        <v>0</v>
      </c>
      <c r="T1772" s="379">
        <f>SUM(M1776:M1777)</f>
        <v>674</v>
      </c>
      <c r="U1772" s="379">
        <f>SUM(N1776:N1777)</f>
        <v>674</v>
      </c>
      <c r="V1772" s="379">
        <f>SUM(M1778:M1779)</f>
        <v>0</v>
      </c>
      <c r="W1772" s="379">
        <f>SUM(N1778:N1779)</f>
        <v>0</v>
      </c>
      <c r="X1772" s="379">
        <f>P1772+R1772+T1772+V1772</f>
        <v>674</v>
      </c>
      <c r="Y1772" s="379">
        <f>Q1772+S1772+U1772+W1772</f>
        <v>674</v>
      </c>
      <c r="Z1772" s="334">
        <f>G1772-X1772</f>
        <v>0</v>
      </c>
      <c r="AA1772" s="334">
        <f>G1772-Y1772</f>
        <v>0</v>
      </c>
      <c r="AB1772" s="334">
        <f>X1772*100/G1772</f>
        <v>100</v>
      </c>
      <c r="AC1772" s="335" t="s">
        <v>651</v>
      </c>
    </row>
    <row r="1773" spans="1:29" ht="17.25" customHeight="1">
      <c r="A1773" s="333"/>
      <c r="B1773" s="322"/>
      <c r="C1773" s="322"/>
      <c r="D1773" s="322"/>
      <c r="E1773" s="338"/>
      <c r="F1773" s="389"/>
      <c r="G1773" s="340"/>
      <c r="H1773" s="333"/>
      <c r="I1773" s="329"/>
      <c r="J1773" s="324"/>
      <c r="K1773" s="215"/>
      <c r="L1773" s="216"/>
      <c r="M1773" s="217"/>
      <c r="N1773" s="217"/>
      <c r="O1773" s="215"/>
      <c r="P1773" s="379"/>
      <c r="Q1773" s="379"/>
      <c r="R1773" s="379"/>
      <c r="S1773" s="379"/>
      <c r="T1773" s="379"/>
      <c r="U1773" s="379"/>
      <c r="V1773" s="379"/>
      <c r="W1773" s="379"/>
      <c r="X1773" s="379"/>
      <c r="Y1773" s="379"/>
      <c r="Z1773" s="334"/>
      <c r="AA1773" s="334"/>
      <c r="AB1773" s="334"/>
      <c r="AC1773" s="335"/>
    </row>
    <row r="1774" spans="1:29" ht="17.25" customHeight="1">
      <c r="A1774" s="333"/>
      <c r="B1774" s="322"/>
      <c r="C1774" s="322"/>
      <c r="D1774" s="322"/>
      <c r="E1774" s="338"/>
      <c r="F1774" s="389"/>
      <c r="G1774" s="340"/>
      <c r="H1774" s="333"/>
      <c r="I1774" s="329"/>
      <c r="J1774" s="324" t="s">
        <v>369</v>
      </c>
      <c r="K1774" s="215"/>
      <c r="L1774" s="216"/>
      <c r="M1774" s="217"/>
      <c r="N1774" s="217"/>
      <c r="O1774" s="215"/>
      <c r="P1774" s="379"/>
      <c r="Q1774" s="379"/>
      <c r="R1774" s="379"/>
      <c r="S1774" s="379"/>
      <c r="T1774" s="379"/>
      <c r="U1774" s="379"/>
      <c r="V1774" s="379"/>
      <c r="W1774" s="379"/>
      <c r="X1774" s="379"/>
      <c r="Y1774" s="379"/>
      <c r="Z1774" s="334"/>
      <c r="AA1774" s="334"/>
      <c r="AB1774" s="334"/>
      <c r="AC1774" s="335"/>
    </row>
    <row r="1775" spans="1:29" ht="17.25" customHeight="1">
      <c r="A1775" s="333"/>
      <c r="B1775" s="322"/>
      <c r="C1775" s="322"/>
      <c r="D1775" s="322"/>
      <c r="E1775" s="338"/>
      <c r="F1775" s="389"/>
      <c r="G1775" s="340"/>
      <c r="H1775" s="333"/>
      <c r="I1775" s="329"/>
      <c r="J1775" s="324"/>
      <c r="K1775" s="215"/>
      <c r="L1775" s="216"/>
      <c r="M1775" s="217"/>
      <c r="N1775" s="217"/>
      <c r="O1775" s="215"/>
      <c r="P1775" s="379"/>
      <c r="Q1775" s="379"/>
      <c r="R1775" s="379"/>
      <c r="S1775" s="379"/>
      <c r="T1775" s="379"/>
      <c r="U1775" s="379"/>
      <c r="V1775" s="379"/>
      <c r="W1775" s="379"/>
      <c r="X1775" s="379"/>
      <c r="Y1775" s="379"/>
      <c r="Z1775" s="334"/>
      <c r="AA1775" s="334"/>
      <c r="AB1775" s="334"/>
      <c r="AC1775" s="335"/>
    </row>
    <row r="1776" spans="1:29" ht="17.25" customHeight="1">
      <c r="A1776" s="333"/>
      <c r="B1776" s="322"/>
      <c r="C1776" s="322"/>
      <c r="D1776" s="322"/>
      <c r="E1776" s="338"/>
      <c r="F1776" s="389"/>
      <c r="G1776" s="340"/>
      <c r="H1776" s="333"/>
      <c r="I1776" s="329"/>
      <c r="J1776" s="324" t="s">
        <v>289</v>
      </c>
      <c r="K1776" s="215" t="s">
        <v>1846</v>
      </c>
      <c r="L1776" s="216" t="s">
        <v>1773</v>
      </c>
      <c r="M1776" s="217">
        <v>674</v>
      </c>
      <c r="N1776" s="227">
        <v>674</v>
      </c>
      <c r="O1776" s="215" t="s">
        <v>1804</v>
      </c>
      <c r="P1776" s="379"/>
      <c r="Q1776" s="379"/>
      <c r="R1776" s="379"/>
      <c r="S1776" s="379"/>
      <c r="T1776" s="379"/>
      <c r="U1776" s="379"/>
      <c r="V1776" s="379"/>
      <c r="W1776" s="379"/>
      <c r="X1776" s="379"/>
      <c r="Y1776" s="379"/>
      <c r="Z1776" s="334"/>
      <c r="AA1776" s="334"/>
      <c r="AB1776" s="334"/>
      <c r="AC1776" s="335"/>
    </row>
    <row r="1777" spans="1:29" ht="17.25" customHeight="1">
      <c r="A1777" s="333"/>
      <c r="B1777" s="322"/>
      <c r="C1777" s="322"/>
      <c r="D1777" s="322"/>
      <c r="E1777" s="338"/>
      <c r="F1777" s="389"/>
      <c r="G1777" s="340"/>
      <c r="H1777" s="333"/>
      <c r="I1777" s="329"/>
      <c r="J1777" s="324"/>
      <c r="K1777" s="215"/>
      <c r="L1777" s="216"/>
      <c r="M1777" s="217"/>
      <c r="N1777" s="217"/>
      <c r="O1777" s="215"/>
      <c r="P1777" s="379"/>
      <c r="Q1777" s="379"/>
      <c r="R1777" s="379"/>
      <c r="S1777" s="379"/>
      <c r="T1777" s="379"/>
      <c r="U1777" s="379"/>
      <c r="V1777" s="379"/>
      <c r="W1777" s="379"/>
      <c r="X1777" s="379"/>
      <c r="Y1777" s="379"/>
      <c r="Z1777" s="334"/>
      <c r="AA1777" s="334"/>
      <c r="AB1777" s="334"/>
      <c r="AC1777" s="335"/>
    </row>
    <row r="1778" spans="1:29" ht="17.25" customHeight="1">
      <c r="A1778" s="333"/>
      <c r="B1778" s="322"/>
      <c r="C1778" s="322"/>
      <c r="D1778" s="322"/>
      <c r="E1778" s="338"/>
      <c r="F1778" s="389"/>
      <c r="G1778" s="340"/>
      <c r="H1778" s="333"/>
      <c r="I1778" s="329"/>
      <c r="J1778" s="324" t="s">
        <v>370</v>
      </c>
      <c r="K1778" s="215"/>
      <c r="L1778" s="216"/>
      <c r="M1778" s="217"/>
      <c r="N1778" s="227"/>
      <c r="O1778" s="215"/>
      <c r="P1778" s="379"/>
      <c r="Q1778" s="379"/>
      <c r="R1778" s="379"/>
      <c r="S1778" s="379"/>
      <c r="T1778" s="379"/>
      <c r="U1778" s="379"/>
      <c r="V1778" s="379"/>
      <c r="W1778" s="379"/>
      <c r="X1778" s="379"/>
      <c r="Y1778" s="379"/>
      <c r="Z1778" s="334"/>
      <c r="AA1778" s="334"/>
      <c r="AB1778" s="334"/>
      <c r="AC1778" s="335"/>
    </row>
    <row r="1779" spans="1:29" ht="17.25" customHeight="1">
      <c r="A1779" s="333"/>
      <c r="B1779" s="323"/>
      <c r="C1779" s="323"/>
      <c r="D1779" s="323"/>
      <c r="E1779" s="339"/>
      <c r="F1779" s="389"/>
      <c r="G1779" s="340"/>
      <c r="H1779" s="333"/>
      <c r="I1779" s="329"/>
      <c r="J1779" s="324"/>
      <c r="K1779" s="215"/>
      <c r="L1779" s="215"/>
      <c r="M1779" s="227"/>
      <c r="N1779" s="227"/>
      <c r="O1779" s="215"/>
      <c r="P1779" s="379"/>
      <c r="Q1779" s="379"/>
      <c r="R1779" s="379"/>
      <c r="S1779" s="379"/>
      <c r="T1779" s="379"/>
      <c r="U1779" s="379"/>
      <c r="V1779" s="379"/>
      <c r="W1779" s="379"/>
      <c r="X1779" s="379"/>
      <c r="Y1779" s="379"/>
      <c r="Z1779" s="334"/>
      <c r="AA1779" s="334"/>
      <c r="AB1779" s="334"/>
      <c r="AC1779" s="335"/>
    </row>
    <row r="1780" spans="1:29" ht="17.25" customHeight="1">
      <c r="A1780" s="333">
        <v>33600000</v>
      </c>
      <c r="B1780" s="321" t="s">
        <v>766</v>
      </c>
      <c r="C1780" s="321" t="s">
        <v>525</v>
      </c>
      <c r="D1780" s="321" t="s">
        <v>1936</v>
      </c>
      <c r="E1780" s="337" t="s">
        <v>1934</v>
      </c>
      <c r="F1780" s="389" t="s">
        <v>1899</v>
      </c>
      <c r="G1780" s="340">
        <v>554</v>
      </c>
      <c r="H1780" s="333" t="s">
        <v>557</v>
      </c>
      <c r="I1780" s="329" t="s">
        <v>1926</v>
      </c>
      <c r="J1780" s="324" t="s">
        <v>281</v>
      </c>
      <c r="K1780" s="215"/>
      <c r="L1780" s="216"/>
      <c r="M1780" s="217"/>
      <c r="N1780" s="227"/>
      <c r="O1780" s="215"/>
      <c r="P1780" s="379">
        <f>SUM(M1780:M1781)</f>
        <v>0</v>
      </c>
      <c r="Q1780" s="379">
        <f>SUM(N1780:N1781)</f>
        <v>0</v>
      </c>
      <c r="R1780" s="379">
        <f>SUM(M1782:M1783)</f>
        <v>0</v>
      </c>
      <c r="S1780" s="379">
        <f>SUM(N1782:N1783)</f>
        <v>0</v>
      </c>
      <c r="T1780" s="379">
        <f>SUM(M1784:M1785)</f>
        <v>554</v>
      </c>
      <c r="U1780" s="379">
        <f>SUM(N1784:N1785)</f>
        <v>554</v>
      </c>
      <c r="V1780" s="379">
        <f>SUM(M1786:M1787)</f>
        <v>0</v>
      </c>
      <c r="W1780" s="379">
        <f>SUM(N1786:N1787)</f>
        <v>0</v>
      </c>
      <c r="X1780" s="379">
        <f>P1780+R1780+T1780+V1780</f>
        <v>554</v>
      </c>
      <c r="Y1780" s="379">
        <f>Q1780+S1780+U1780+W1780</f>
        <v>554</v>
      </c>
      <c r="Z1780" s="334">
        <f>G1780-X1780</f>
        <v>0</v>
      </c>
      <c r="AA1780" s="334">
        <f>G1780-Y1780</f>
        <v>0</v>
      </c>
      <c r="AB1780" s="334">
        <f>X1780*100/G1780</f>
        <v>100</v>
      </c>
      <c r="AC1780" s="335" t="s">
        <v>651</v>
      </c>
    </row>
    <row r="1781" spans="1:29" ht="17.25" customHeight="1">
      <c r="A1781" s="333"/>
      <c r="B1781" s="322"/>
      <c r="C1781" s="322"/>
      <c r="D1781" s="322"/>
      <c r="E1781" s="338"/>
      <c r="F1781" s="389"/>
      <c r="G1781" s="340"/>
      <c r="H1781" s="333"/>
      <c r="I1781" s="329"/>
      <c r="J1781" s="324"/>
      <c r="K1781" s="215"/>
      <c r="L1781" s="216"/>
      <c r="M1781" s="217"/>
      <c r="N1781" s="217"/>
      <c r="O1781" s="215"/>
      <c r="P1781" s="379"/>
      <c r="Q1781" s="379"/>
      <c r="R1781" s="379"/>
      <c r="S1781" s="379"/>
      <c r="T1781" s="379"/>
      <c r="U1781" s="379"/>
      <c r="V1781" s="379"/>
      <c r="W1781" s="379"/>
      <c r="X1781" s="379"/>
      <c r="Y1781" s="379"/>
      <c r="Z1781" s="334"/>
      <c r="AA1781" s="334"/>
      <c r="AB1781" s="334"/>
      <c r="AC1781" s="335"/>
    </row>
    <row r="1782" spans="1:29" ht="17.25" customHeight="1">
      <c r="A1782" s="333"/>
      <c r="B1782" s="322"/>
      <c r="C1782" s="322"/>
      <c r="D1782" s="322"/>
      <c r="E1782" s="338"/>
      <c r="F1782" s="389"/>
      <c r="G1782" s="340"/>
      <c r="H1782" s="333"/>
      <c r="I1782" s="329"/>
      <c r="J1782" s="324" t="s">
        <v>369</v>
      </c>
      <c r="K1782" s="215"/>
      <c r="L1782" s="216"/>
      <c r="M1782" s="217"/>
      <c r="N1782" s="217"/>
      <c r="O1782" s="215"/>
      <c r="P1782" s="379"/>
      <c r="Q1782" s="379"/>
      <c r="R1782" s="379"/>
      <c r="S1782" s="379"/>
      <c r="T1782" s="379"/>
      <c r="U1782" s="379"/>
      <c r="V1782" s="379"/>
      <c r="W1782" s="379"/>
      <c r="X1782" s="379"/>
      <c r="Y1782" s="379"/>
      <c r="Z1782" s="334"/>
      <c r="AA1782" s="334"/>
      <c r="AB1782" s="334"/>
      <c r="AC1782" s="335"/>
    </row>
    <row r="1783" spans="1:29" ht="17.25" customHeight="1">
      <c r="A1783" s="333"/>
      <c r="B1783" s="322"/>
      <c r="C1783" s="322"/>
      <c r="D1783" s="322"/>
      <c r="E1783" s="338"/>
      <c r="F1783" s="389"/>
      <c r="G1783" s="340"/>
      <c r="H1783" s="333"/>
      <c r="I1783" s="329"/>
      <c r="J1783" s="324"/>
      <c r="K1783" s="215"/>
      <c r="L1783" s="216"/>
      <c r="M1783" s="217"/>
      <c r="N1783" s="217"/>
      <c r="O1783" s="215"/>
      <c r="P1783" s="379"/>
      <c r="Q1783" s="379"/>
      <c r="R1783" s="379"/>
      <c r="S1783" s="379"/>
      <c r="T1783" s="379"/>
      <c r="U1783" s="379"/>
      <c r="V1783" s="379"/>
      <c r="W1783" s="379"/>
      <c r="X1783" s="379"/>
      <c r="Y1783" s="379"/>
      <c r="Z1783" s="334"/>
      <c r="AA1783" s="334"/>
      <c r="AB1783" s="334"/>
      <c r="AC1783" s="335"/>
    </row>
    <row r="1784" spans="1:29" ht="17.25" customHeight="1">
      <c r="A1784" s="333"/>
      <c r="B1784" s="322"/>
      <c r="C1784" s="322"/>
      <c r="D1784" s="322"/>
      <c r="E1784" s="338"/>
      <c r="F1784" s="389"/>
      <c r="G1784" s="340"/>
      <c r="H1784" s="333"/>
      <c r="I1784" s="329"/>
      <c r="J1784" s="324" t="s">
        <v>289</v>
      </c>
      <c r="K1784" s="215" t="s">
        <v>1935</v>
      </c>
      <c r="L1784" s="216" t="s">
        <v>1899</v>
      </c>
      <c r="M1784" s="217">
        <v>554</v>
      </c>
      <c r="N1784" s="227">
        <v>554</v>
      </c>
      <c r="O1784" s="215" t="s">
        <v>1917</v>
      </c>
      <c r="P1784" s="379"/>
      <c r="Q1784" s="379"/>
      <c r="R1784" s="379"/>
      <c r="S1784" s="379"/>
      <c r="T1784" s="379"/>
      <c r="U1784" s="379"/>
      <c r="V1784" s="379"/>
      <c r="W1784" s="379"/>
      <c r="X1784" s="379"/>
      <c r="Y1784" s="379"/>
      <c r="Z1784" s="334"/>
      <c r="AA1784" s="334"/>
      <c r="AB1784" s="334"/>
      <c r="AC1784" s="335"/>
    </row>
    <row r="1785" spans="1:29" ht="17.25" customHeight="1">
      <c r="A1785" s="333"/>
      <c r="B1785" s="322"/>
      <c r="C1785" s="322"/>
      <c r="D1785" s="322"/>
      <c r="E1785" s="338"/>
      <c r="F1785" s="389"/>
      <c r="G1785" s="340"/>
      <c r="H1785" s="333"/>
      <c r="I1785" s="329"/>
      <c r="J1785" s="324"/>
      <c r="K1785" s="215"/>
      <c r="L1785" s="216"/>
      <c r="M1785" s="217"/>
      <c r="N1785" s="217"/>
      <c r="O1785" s="215"/>
      <c r="P1785" s="379"/>
      <c r="Q1785" s="379"/>
      <c r="R1785" s="379"/>
      <c r="S1785" s="379"/>
      <c r="T1785" s="379"/>
      <c r="U1785" s="379"/>
      <c r="V1785" s="379"/>
      <c r="W1785" s="379"/>
      <c r="X1785" s="379"/>
      <c r="Y1785" s="379"/>
      <c r="Z1785" s="334"/>
      <c r="AA1785" s="334"/>
      <c r="AB1785" s="334"/>
      <c r="AC1785" s="335"/>
    </row>
    <row r="1786" spans="1:29" ht="17.25" customHeight="1">
      <c r="A1786" s="333"/>
      <c r="B1786" s="322"/>
      <c r="C1786" s="322"/>
      <c r="D1786" s="322"/>
      <c r="E1786" s="338"/>
      <c r="F1786" s="389"/>
      <c r="G1786" s="340"/>
      <c r="H1786" s="333"/>
      <c r="I1786" s="329"/>
      <c r="J1786" s="324" t="s">
        <v>370</v>
      </c>
      <c r="K1786" s="215"/>
      <c r="L1786" s="216"/>
      <c r="M1786" s="217"/>
      <c r="N1786" s="227"/>
      <c r="O1786" s="215"/>
      <c r="P1786" s="379"/>
      <c r="Q1786" s="379"/>
      <c r="R1786" s="379"/>
      <c r="S1786" s="379"/>
      <c r="T1786" s="379"/>
      <c r="U1786" s="379"/>
      <c r="V1786" s="379"/>
      <c r="W1786" s="379"/>
      <c r="X1786" s="379"/>
      <c r="Y1786" s="379"/>
      <c r="Z1786" s="334"/>
      <c r="AA1786" s="334"/>
      <c r="AB1786" s="334"/>
      <c r="AC1786" s="335"/>
    </row>
    <row r="1787" spans="1:29" ht="17.25" customHeight="1">
      <c r="A1787" s="333"/>
      <c r="B1787" s="323"/>
      <c r="C1787" s="323"/>
      <c r="D1787" s="323"/>
      <c r="E1787" s="339"/>
      <c r="F1787" s="389"/>
      <c r="G1787" s="340"/>
      <c r="H1787" s="333"/>
      <c r="I1787" s="329"/>
      <c r="J1787" s="324"/>
      <c r="K1787" s="215"/>
      <c r="L1787" s="215"/>
      <c r="M1787" s="227"/>
      <c r="N1787" s="227"/>
      <c r="O1787" s="215"/>
      <c r="P1787" s="379"/>
      <c r="Q1787" s="379"/>
      <c r="R1787" s="379"/>
      <c r="S1787" s="379"/>
      <c r="T1787" s="379"/>
      <c r="U1787" s="379"/>
      <c r="V1787" s="379"/>
      <c r="W1787" s="379"/>
      <c r="X1787" s="379"/>
      <c r="Y1787" s="379"/>
      <c r="Z1787" s="334"/>
      <c r="AA1787" s="334"/>
      <c r="AB1787" s="334"/>
      <c r="AC1787" s="335"/>
    </row>
    <row r="1788" spans="1:29" ht="17.25" customHeight="1">
      <c r="A1788" s="333">
        <v>14400000</v>
      </c>
      <c r="B1788" s="321" t="s">
        <v>1977</v>
      </c>
      <c r="C1788" s="321" t="s">
        <v>525</v>
      </c>
      <c r="D1788" s="321" t="s">
        <v>1976</v>
      </c>
      <c r="E1788" s="337" t="s">
        <v>1974</v>
      </c>
      <c r="F1788" s="389" t="s">
        <v>1905</v>
      </c>
      <c r="G1788" s="340">
        <v>2100</v>
      </c>
      <c r="H1788" s="333" t="s">
        <v>550</v>
      </c>
      <c r="I1788" s="329" t="s">
        <v>1917</v>
      </c>
      <c r="J1788" s="324" t="s">
        <v>281</v>
      </c>
      <c r="K1788" s="215"/>
      <c r="L1788" s="216"/>
      <c r="M1788" s="217"/>
      <c r="N1788" s="227"/>
      <c r="O1788" s="215"/>
      <c r="P1788" s="379">
        <f>SUM(M1788:M1789)</f>
        <v>0</v>
      </c>
      <c r="Q1788" s="379">
        <f>SUM(N1788:N1789)</f>
        <v>0</v>
      </c>
      <c r="R1788" s="379">
        <f>SUM(M1790:M1791)</f>
        <v>0</v>
      </c>
      <c r="S1788" s="379">
        <f>SUM(N1790:N1791)</f>
        <v>0</v>
      </c>
      <c r="T1788" s="379">
        <f>SUM(M1792:M1793)</f>
        <v>2100</v>
      </c>
      <c r="U1788" s="379">
        <f>SUM(N1792:N1793)</f>
        <v>2100</v>
      </c>
      <c r="V1788" s="379">
        <f>SUM(M1794:M1795)</f>
        <v>0</v>
      </c>
      <c r="W1788" s="379">
        <f>SUM(N1794:N1795)</f>
        <v>0</v>
      </c>
      <c r="X1788" s="379">
        <f>P1788+R1788+T1788+V1788</f>
        <v>2100</v>
      </c>
      <c r="Y1788" s="379">
        <f>Q1788+S1788+U1788+W1788</f>
        <v>2100</v>
      </c>
      <c r="Z1788" s="334">
        <f>G1788-X1788</f>
        <v>0</v>
      </c>
      <c r="AA1788" s="334">
        <f>G1788-Y1788</f>
        <v>0</v>
      </c>
      <c r="AB1788" s="334">
        <f>X1788*100/G1788</f>
        <v>100</v>
      </c>
      <c r="AC1788" s="335" t="s">
        <v>651</v>
      </c>
    </row>
    <row r="1789" spans="1:29" ht="17.25" customHeight="1">
      <c r="A1789" s="333"/>
      <c r="B1789" s="322"/>
      <c r="C1789" s="322"/>
      <c r="D1789" s="322"/>
      <c r="E1789" s="338"/>
      <c r="F1789" s="389"/>
      <c r="G1789" s="340"/>
      <c r="H1789" s="333"/>
      <c r="I1789" s="329"/>
      <c r="J1789" s="324"/>
      <c r="K1789" s="215"/>
      <c r="L1789" s="216"/>
      <c r="M1789" s="217"/>
      <c r="N1789" s="217"/>
      <c r="O1789" s="215"/>
      <c r="P1789" s="379"/>
      <c r="Q1789" s="379"/>
      <c r="R1789" s="379"/>
      <c r="S1789" s="379"/>
      <c r="T1789" s="379"/>
      <c r="U1789" s="379"/>
      <c r="V1789" s="379"/>
      <c r="W1789" s="379"/>
      <c r="X1789" s="379"/>
      <c r="Y1789" s="379"/>
      <c r="Z1789" s="334"/>
      <c r="AA1789" s="334"/>
      <c r="AB1789" s="334"/>
      <c r="AC1789" s="335"/>
    </row>
    <row r="1790" spans="1:29" ht="17.25" customHeight="1">
      <c r="A1790" s="333"/>
      <c r="B1790" s="322"/>
      <c r="C1790" s="322"/>
      <c r="D1790" s="322"/>
      <c r="E1790" s="338"/>
      <c r="F1790" s="389"/>
      <c r="G1790" s="340"/>
      <c r="H1790" s="333"/>
      <c r="I1790" s="329"/>
      <c r="J1790" s="324" t="s">
        <v>369</v>
      </c>
      <c r="K1790" s="215"/>
      <c r="L1790" s="216"/>
      <c r="M1790" s="217"/>
      <c r="N1790" s="217"/>
      <c r="O1790" s="215"/>
      <c r="P1790" s="379"/>
      <c r="Q1790" s="379"/>
      <c r="R1790" s="379"/>
      <c r="S1790" s="379"/>
      <c r="T1790" s="379"/>
      <c r="U1790" s="379"/>
      <c r="V1790" s="379"/>
      <c r="W1790" s="379"/>
      <c r="X1790" s="379"/>
      <c r="Y1790" s="379"/>
      <c r="Z1790" s="334"/>
      <c r="AA1790" s="334"/>
      <c r="AB1790" s="334"/>
      <c r="AC1790" s="335"/>
    </row>
    <row r="1791" spans="1:29" ht="17.25" customHeight="1">
      <c r="A1791" s="333"/>
      <c r="B1791" s="322"/>
      <c r="C1791" s="322"/>
      <c r="D1791" s="322"/>
      <c r="E1791" s="338"/>
      <c r="F1791" s="389"/>
      <c r="G1791" s="340"/>
      <c r="H1791" s="333"/>
      <c r="I1791" s="329"/>
      <c r="J1791" s="324"/>
      <c r="K1791" s="215"/>
      <c r="L1791" s="216"/>
      <c r="M1791" s="217"/>
      <c r="N1791" s="217"/>
      <c r="O1791" s="215"/>
      <c r="P1791" s="379"/>
      <c r="Q1791" s="379"/>
      <c r="R1791" s="379"/>
      <c r="S1791" s="379"/>
      <c r="T1791" s="379"/>
      <c r="U1791" s="379"/>
      <c r="V1791" s="379"/>
      <c r="W1791" s="379"/>
      <c r="X1791" s="379"/>
      <c r="Y1791" s="379"/>
      <c r="Z1791" s="334"/>
      <c r="AA1791" s="334"/>
      <c r="AB1791" s="334"/>
      <c r="AC1791" s="335"/>
    </row>
    <row r="1792" spans="1:29" ht="17.25" customHeight="1">
      <c r="A1792" s="333"/>
      <c r="B1792" s="322"/>
      <c r="C1792" s="322"/>
      <c r="D1792" s="322"/>
      <c r="E1792" s="338"/>
      <c r="F1792" s="389"/>
      <c r="G1792" s="340"/>
      <c r="H1792" s="333"/>
      <c r="I1792" s="329"/>
      <c r="J1792" s="324" t="s">
        <v>289</v>
      </c>
      <c r="K1792" s="215" t="s">
        <v>1975</v>
      </c>
      <c r="L1792" s="216" t="s">
        <v>1950</v>
      </c>
      <c r="M1792" s="217">
        <v>2100</v>
      </c>
      <c r="N1792" s="227">
        <v>2100</v>
      </c>
      <c r="O1792" s="215" t="s">
        <v>1958</v>
      </c>
      <c r="P1792" s="379"/>
      <c r="Q1792" s="379"/>
      <c r="R1792" s="379"/>
      <c r="S1792" s="379"/>
      <c r="T1792" s="379"/>
      <c r="U1792" s="379"/>
      <c r="V1792" s="379"/>
      <c r="W1792" s="379"/>
      <c r="X1792" s="379"/>
      <c r="Y1792" s="379"/>
      <c r="Z1792" s="334"/>
      <c r="AA1792" s="334"/>
      <c r="AB1792" s="334"/>
      <c r="AC1792" s="335"/>
    </row>
    <row r="1793" spans="1:29" ht="17.25" customHeight="1">
      <c r="A1793" s="333"/>
      <c r="B1793" s="322"/>
      <c r="C1793" s="322"/>
      <c r="D1793" s="322"/>
      <c r="E1793" s="338"/>
      <c r="F1793" s="389"/>
      <c r="G1793" s="340"/>
      <c r="H1793" s="333"/>
      <c r="I1793" s="329"/>
      <c r="J1793" s="324"/>
      <c r="K1793" s="215"/>
      <c r="L1793" s="216"/>
      <c r="M1793" s="217"/>
      <c r="N1793" s="217"/>
      <c r="O1793" s="215"/>
      <c r="P1793" s="379"/>
      <c r="Q1793" s="379"/>
      <c r="R1793" s="379"/>
      <c r="S1793" s="379"/>
      <c r="T1793" s="379"/>
      <c r="U1793" s="379"/>
      <c r="V1793" s="379"/>
      <c r="W1793" s="379"/>
      <c r="X1793" s="379"/>
      <c r="Y1793" s="379"/>
      <c r="Z1793" s="334"/>
      <c r="AA1793" s="334"/>
      <c r="AB1793" s="334"/>
      <c r="AC1793" s="335"/>
    </row>
    <row r="1794" spans="1:29" ht="17.25" customHeight="1">
      <c r="A1794" s="333"/>
      <c r="B1794" s="322"/>
      <c r="C1794" s="322"/>
      <c r="D1794" s="322"/>
      <c r="E1794" s="338"/>
      <c r="F1794" s="389"/>
      <c r="G1794" s="340"/>
      <c r="H1794" s="333"/>
      <c r="I1794" s="329"/>
      <c r="J1794" s="324" t="s">
        <v>370</v>
      </c>
      <c r="K1794" s="215"/>
      <c r="L1794" s="216"/>
      <c r="M1794" s="217"/>
      <c r="N1794" s="227"/>
      <c r="O1794" s="215"/>
      <c r="P1794" s="379"/>
      <c r="Q1794" s="379"/>
      <c r="R1794" s="379"/>
      <c r="S1794" s="379"/>
      <c r="T1794" s="379"/>
      <c r="U1794" s="379"/>
      <c r="V1794" s="379"/>
      <c r="W1794" s="379"/>
      <c r="X1794" s="379"/>
      <c r="Y1794" s="379"/>
      <c r="Z1794" s="334"/>
      <c r="AA1794" s="334"/>
      <c r="AB1794" s="334"/>
      <c r="AC1794" s="335"/>
    </row>
    <row r="1795" spans="1:29" ht="17.25" customHeight="1">
      <c r="A1795" s="333"/>
      <c r="B1795" s="323"/>
      <c r="C1795" s="323"/>
      <c r="D1795" s="323"/>
      <c r="E1795" s="339"/>
      <c r="F1795" s="389"/>
      <c r="G1795" s="340"/>
      <c r="H1795" s="333"/>
      <c r="I1795" s="329"/>
      <c r="J1795" s="324"/>
      <c r="K1795" s="215"/>
      <c r="L1795" s="215"/>
      <c r="M1795" s="227"/>
      <c r="N1795" s="227"/>
      <c r="O1795" s="215"/>
      <c r="P1795" s="379"/>
      <c r="Q1795" s="379"/>
      <c r="R1795" s="379"/>
      <c r="S1795" s="379"/>
      <c r="T1795" s="379"/>
      <c r="U1795" s="379"/>
      <c r="V1795" s="379"/>
      <c r="W1795" s="379"/>
      <c r="X1795" s="379"/>
      <c r="Y1795" s="379"/>
      <c r="Z1795" s="334"/>
      <c r="AA1795" s="334"/>
      <c r="AB1795" s="334"/>
      <c r="AC1795" s="335"/>
    </row>
    <row r="1796" spans="1:29" ht="17.25" customHeight="1">
      <c r="A1796" s="333">
        <v>14400000</v>
      </c>
      <c r="B1796" s="321" t="s">
        <v>1954</v>
      </c>
      <c r="C1796" s="321" t="s">
        <v>525</v>
      </c>
      <c r="D1796" s="321" t="s">
        <v>1953</v>
      </c>
      <c r="E1796" s="337" t="s">
        <v>1952</v>
      </c>
      <c r="F1796" s="389" t="s">
        <v>1915</v>
      </c>
      <c r="G1796" s="340">
        <v>690</v>
      </c>
      <c r="H1796" s="333" t="s">
        <v>1955</v>
      </c>
      <c r="I1796" s="329" t="s">
        <v>1956</v>
      </c>
      <c r="J1796" s="324" t="s">
        <v>281</v>
      </c>
      <c r="K1796" s="215"/>
      <c r="L1796" s="216"/>
      <c r="M1796" s="217"/>
      <c r="N1796" s="227"/>
      <c r="O1796" s="215"/>
      <c r="P1796" s="379">
        <f>SUM(M1796:M1797)</f>
        <v>0</v>
      </c>
      <c r="Q1796" s="379">
        <f>SUM(N1796:N1797)</f>
        <v>0</v>
      </c>
      <c r="R1796" s="379">
        <f>SUM(M1798:M1799)</f>
        <v>0</v>
      </c>
      <c r="S1796" s="379">
        <f>SUM(N1798:N1799)</f>
        <v>0</v>
      </c>
      <c r="T1796" s="379">
        <f>SUM(M1800:M1801)</f>
        <v>690</v>
      </c>
      <c r="U1796" s="379">
        <f>SUM(N1800:N1801)</f>
        <v>690</v>
      </c>
      <c r="V1796" s="379">
        <f>SUM(M1802:M1803)</f>
        <v>0</v>
      </c>
      <c r="W1796" s="379">
        <f>SUM(N1802:N1803)</f>
        <v>0</v>
      </c>
      <c r="X1796" s="379">
        <f>P1796+R1796+T1796+V1796</f>
        <v>690</v>
      </c>
      <c r="Y1796" s="379">
        <f>Q1796+S1796+U1796+W1796</f>
        <v>690</v>
      </c>
      <c r="Z1796" s="334">
        <f>G1796-X1796</f>
        <v>0</v>
      </c>
      <c r="AA1796" s="334">
        <f>G1796-Y1796</f>
        <v>0</v>
      </c>
      <c r="AB1796" s="334">
        <f>X1796*100/G1796</f>
        <v>100</v>
      </c>
      <c r="AC1796" s="335" t="s">
        <v>651</v>
      </c>
    </row>
    <row r="1797" spans="1:29" ht="17.25" customHeight="1">
      <c r="A1797" s="333"/>
      <c r="B1797" s="322"/>
      <c r="C1797" s="322"/>
      <c r="D1797" s="322"/>
      <c r="E1797" s="338"/>
      <c r="F1797" s="389"/>
      <c r="G1797" s="340"/>
      <c r="H1797" s="333"/>
      <c r="I1797" s="329"/>
      <c r="J1797" s="324"/>
      <c r="K1797" s="215"/>
      <c r="L1797" s="216"/>
      <c r="M1797" s="217"/>
      <c r="N1797" s="217"/>
      <c r="O1797" s="215"/>
      <c r="P1797" s="379"/>
      <c r="Q1797" s="379"/>
      <c r="R1797" s="379"/>
      <c r="S1797" s="379"/>
      <c r="T1797" s="379"/>
      <c r="U1797" s="379"/>
      <c r="V1797" s="379"/>
      <c r="W1797" s="379"/>
      <c r="X1797" s="379"/>
      <c r="Y1797" s="379"/>
      <c r="Z1797" s="334"/>
      <c r="AA1797" s="334"/>
      <c r="AB1797" s="334"/>
      <c r="AC1797" s="335"/>
    </row>
    <row r="1798" spans="1:29" ht="17.25" customHeight="1">
      <c r="A1798" s="333"/>
      <c r="B1798" s="322"/>
      <c r="C1798" s="322"/>
      <c r="D1798" s="322"/>
      <c r="E1798" s="338"/>
      <c r="F1798" s="389"/>
      <c r="G1798" s="340"/>
      <c r="H1798" s="333"/>
      <c r="I1798" s="329"/>
      <c r="J1798" s="324" t="s">
        <v>369</v>
      </c>
      <c r="K1798" s="215"/>
      <c r="L1798" s="216"/>
      <c r="M1798" s="217"/>
      <c r="N1798" s="217"/>
      <c r="O1798" s="215"/>
      <c r="P1798" s="379"/>
      <c r="Q1798" s="379"/>
      <c r="R1798" s="379"/>
      <c r="S1798" s="379"/>
      <c r="T1798" s="379"/>
      <c r="U1798" s="379"/>
      <c r="V1798" s="379"/>
      <c r="W1798" s="379"/>
      <c r="X1798" s="379"/>
      <c r="Y1798" s="379"/>
      <c r="Z1798" s="334"/>
      <c r="AA1798" s="334"/>
      <c r="AB1798" s="334"/>
      <c r="AC1798" s="335"/>
    </row>
    <row r="1799" spans="1:29" ht="17.25" customHeight="1">
      <c r="A1799" s="333"/>
      <c r="B1799" s="322"/>
      <c r="C1799" s="322"/>
      <c r="D1799" s="322"/>
      <c r="E1799" s="338"/>
      <c r="F1799" s="389"/>
      <c r="G1799" s="340"/>
      <c r="H1799" s="333"/>
      <c r="I1799" s="329"/>
      <c r="J1799" s="324"/>
      <c r="K1799" s="215"/>
      <c r="L1799" s="216"/>
      <c r="M1799" s="217"/>
      <c r="N1799" s="217"/>
      <c r="O1799" s="215"/>
      <c r="P1799" s="379"/>
      <c r="Q1799" s="379"/>
      <c r="R1799" s="379"/>
      <c r="S1799" s="379"/>
      <c r="T1799" s="379"/>
      <c r="U1799" s="379"/>
      <c r="V1799" s="379"/>
      <c r="W1799" s="379"/>
      <c r="X1799" s="379"/>
      <c r="Y1799" s="379"/>
      <c r="Z1799" s="334"/>
      <c r="AA1799" s="334"/>
      <c r="AB1799" s="334"/>
      <c r="AC1799" s="335"/>
    </row>
    <row r="1800" spans="1:29" ht="17.25" customHeight="1">
      <c r="A1800" s="333"/>
      <c r="B1800" s="322"/>
      <c r="C1800" s="322"/>
      <c r="D1800" s="322"/>
      <c r="E1800" s="338"/>
      <c r="F1800" s="389"/>
      <c r="G1800" s="340"/>
      <c r="H1800" s="333"/>
      <c r="I1800" s="329"/>
      <c r="J1800" s="324" t="s">
        <v>289</v>
      </c>
      <c r="K1800" s="215" t="s">
        <v>1957</v>
      </c>
      <c r="L1800" s="216" t="s">
        <v>1945</v>
      </c>
      <c r="M1800" s="217">
        <v>690</v>
      </c>
      <c r="N1800" s="227">
        <v>690</v>
      </c>
      <c r="O1800" s="215" t="s">
        <v>1958</v>
      </c>
      <c r="P1800" s="379"/>
      <c r="Q1800" s="379"/>
      <c r="R1800" s="379"/>
      <c r="S1800" s="379"/>
      <c r="T1800" s="379"/>
      <c r="U1800" s="379"/>
      <c r="V1800" s="379"/>
      <c r="W1800" s="379"/>
      <c r="X1800" s="379"/>
      <c r="Y1800" s="379"/>
      <c r="Z1800" s="334"/>
      <c r="AA1800" s="334"/>
      <c r="AB1800" s="334"/>
      <c r="AC1800" s="335"/>
    </row>
    <row r="1801" spans="1:29" ht="17.25" customHeight="1">
      <c r="A1801" s="333"/>
      <c r="B1801" s="322"/>
      <c r="C1801" s="322"/>
      <c r="D1801" s="322"/>
      <c r="E1801" s="338"/>
      <c r="F1801" s="389"/>
      <c r="G1801" s="340"/>
      <c r="H1801" s="333"/>
      <c r="I1801" s="329"/>
      <c r="J1801" s="324"/>
      <c r="K1801" s="215"/>
      <c r="L1801" s="216"/>
      <c r="M1801" s="217"/>
      <c r="N1801" s="217"/>
      <c r="O1801" s="215"/>
      <c r="P1801" s="379"/>
      <c r="Q1801" s="379"/>
      <c r="R1801" s="379"/>
      <c r="S1801" s="379"/>
      <c r="T1801" s="379"/>
      <c r="U1801" s="379"/>
      <c r="V1801" s="379"/>
      <c r="W1801" s="379"/>
      <c r="X1801" s="379"/>
      <c r="Y1801" s="379"/>
      <c r="Z1801" s="334"/>
      <c r="AA1801" s="334"/>
      <c r="AB1801" s="334"/>
      <c r="AC1801" s="335"/>
    </row>
    <row r="1802" spans="1:29" ht="17.25" customHeight="1">
      <c r="A1802" s="333"/>
      <c r="B1802" s="322"/>
      <c r="C1802" s="322"/>
      <c r="D1802" s="322"/>
      <c r="E1802" s="338"/>
      <c r="F1802" s="389"/>
      <c r="G1802" s="340"/>
      <c r="H1802" s="333"/>
      <c r="I1802" s="329"/>
      <c r="J1802" s="324" t="s">
        <v>370</v>
      </c>
      <c r="K1802" s="215"/>
      <c r="L1802" s="216"/>
      <c r="M1802" s="217"/>
      <c r="N1802" s="227"/>
      <c r="O1802" s="215"/>
      <c r="P1802" s="379"/>
      <c r="Q1802" s="379"/>
      <c r="R1802" s="379"/>
      <c r="S1802" s="379"/>
      <c r="T1802" s="379"/>
      <c r="U1802" s="379"/>
      <c r="V1802" s="379"/>
      <c r="W1802" s="379"/>
      <c r="X1802" s="379"/>
      <c r="Y1802" s="379"/>
      <c r="Z1802" s="334"/>
      <c r="AA1802" s="334"/>
      <c r="AB1802" s="334"/>
      <c r="AC1802" s="335"/>
    </row>
    <row r="1803" spans="1:29" ht="17.25" customHeight="1">
      <c r="A1803" s="333"/>
      <c r="B1803" s="323"/>
      <c r="C1803" s="323"/>
      <c r="D1803" s="323"/>
      <c r="E1803" s="339"/>
      <c r="F1803" s="389"/>
      <c r="G1803" s="340"/>
      <c r="H1803" s="333"/>
      <c r="I1803" s="329"/>
      <c r="J1803" s="324"/>
      <c r="K1803" s="215"/>
      <c r="L1803" s="215"/>
      <c r="M1803" s="227"/>
      <c r="N1803" s="227"/>
      <c r="O1803" s="215"/>
      <c r="P1803" s="379"/>
      <c r="Q1803" s="379"/>
      <c r="R1803" s="379"/>
      <c r="S1803" s="379"/>
      <c r="T1803" s="379"/>
      <c r="U1803" s="379"/>
      <c r="V1803" s="379"/>
      <c r="W1803" s="379"/>
      <c r="X1803" s="379"/>
      <c r="Y1803" s="379"/>
      <c r="Z1803" s="334"/>
      <c r="AA1803" s="334"/>
      <c r="AB1803" s="334"/>
      <c r="AC1803" s="335"/>
    </row>
    <row r="1804" spans="1:29" ht="17.25" customHeight="1">
      <c r="A1804" s="333">
        <v>71900000</v>
      </c>
      <c r="B1804" s="321" t="s">
        <v>1372</v>
      </c>
      <c r="C1804" s="321" t="s">
        <v>525</v>
      </c>
      <c r="D1804" s="321" t="s">
        <v>2020</v>
      </c>
      <c r="E1804" s="337" t="s">
        <v>2012</v>
      </c>
      <c r="F1804" s="389" t="s">
        <v>1956</v>
      </c>
      <c r="G1804" s="340">
        <v>1206</v>
      </c>
      <c r="H1804" s="333" t="s">
        <v>2018</v>
      </c>
      <c r="I1804" s="329" t="s">
        <v>1996</v>
      </c>
      <c r="J1804" s="324" t="s">
        <v>281</v>
      </c>
      <c r="K1804" s="215"/>
      <c r="L1804" s="216"/>
      <c r="M1804" s="217"/>
      <c r="N1804" s="227"/>
      <c r="O1804" s="215"/>
      <c r="P1804" s="379">
        <f>SUM(M1804:M1805)</f>
        <v>0</v>
      </c>
      <c r="Q1804" s="379">
        <f>SUM(N1804:N1805)</f>
        <v>0</v>
      </c>
      <c r="R1804" s="379">
        <f>SUM(M1806:M1807)</f>
        <v>0</v>
      </c>
      <c r="S1804" s="379">
        <f>SUM(N1806:N1807)</f>
        <v>0</v>
      </c>
      <c r="T1804" s="379">
        <f>SUM(M1808:M1809)</f>
        <v>1206</v>
      </c>
      <c r="U1804" s="379">
        <f>SUM(N1808:N1809)</f>
        <v>1206</v>
      </c>
      <c r="V1804" s="379">
        <f>SUM(M1810:M1811)</f>
        <v>0</v>
      </c>
      <c r="W1804" s="379">
        <f>SUM(N1810:N1811)</f>
        <v>0</v>
      </c>
      <c r="X1804" s="379">
        <f>P1804+R1804+T1804+V1804</f>
        <v>1206</v>
      </c>
      <c r="Y1804" s="379">
        <f>Q1804+S1804+U1804+W1804</f>
        <v>1206</v>
      </c>
      <c r="Z1804" s="334">
        <f>G1804-X1804</f>
        <v>0</v>
      </c>
      <c r="AA1804" s="334">
        <f>G1804-Y1804</f>
        <v>0</v>
      </c>
      <c r="AB1804" s="334">
        <f>X1804*100/G1804</f>
        <v>100</v>
      </c>
      <c r="AC1804" s="335" t="s">
        <v>651</v>
      </c>
    </row>
    <row r="1805" spans="1:29" ht="17.25" customHeight="1">
      <c r="A1805" s="333"/>
      <c r="B1805" s="322"/>
      <c r="C1805" s="322"/>
      <c r="D1805" s="322"/>
      <c r="E1805" s="338"/>
      <c r="F1805" s="389"/>
      <c r="G1805" s="340"/>
      <c r="H1805" s="333"/>
      <c r="I1805" s="329"/>
      <c r="J1805" s="324"/>
      <c r="K1805" s="215"/>
      <c r="L1805" s="216"/>
      <c r="M1805" s="217"/>
      <c r="N1805" s="217"/>
      <c r="O1805" s="215"/>
      <c r="P1805" s="379"/>
      <c r="Q1805" s="379"/>
      <c r="R1805" s="379"/>
      <c r="S1805" s="379"/>
      <c r="T1805" s="379"/>
      <c r="U1805" s="379"/>
      <c r="V1805" s="379"/>
      <c r="W1805" s="379"/>
      <c r="X1805" s="379"/>
      <c r="Y1805" s="379"/>
      <c r="Z1805" s="334"/>
      <c r="AA1805" s="334"/>
      <c r="AB1805" s="334"/>
      <c r="AC1805" s="335"/>
    </row>
    <row r="1806" spans="1:29" ht="17.25" customHeight="1">
      <c r="A1806" s="333"/>
      <c r="B1806" s="322"/>
      <c r="C1806" s="322"/>
      <c r="D1806" s="322"/>
      <c r="E1806" s="338"/>
      <c r="F1806" s="389"/>
      <c r="G1806" s="340"/>
      <c r="H1806" s="333"/>
      <c r="I1806" s="329"/>
      <c r="J1806" s="324" t="s">
        <v>369</v>
      </c>
      <c r="K1806" s="215"/>
      <c r="L1806" s="216"/>
      <c r="M1806" s="217"/>
      <c r="N1806" s="217"/>
      <c r="O1806" s="215"/>
      <c r="P1806" s="379"/>
      <c r="Q1806" s="379"/>
      <c r="R1806" s="379"/>
      <c r="S1806" s="379"/>
      <c r="T1806" s="379"/>
      <c r="U1806" s="379"/>
      <c r="V1806" s="379"/>
      <c r="W1806" s="379"/>
      <c r="X1806" s="379"/>
      <c r="Y1806" s="379"/>
      <c r="Z1806" s="334"/>
      <c r="AA1806" s="334"/>
      <c r="AB1806" s="334"/>
      <c r="AC1806" s="335"/>
    </row>
    <row r="1807" spans="1:29" ht="17.25" customHeight="1">
      <c r="A1807" s="333"/>
      <c r="B1807" s="322"/>
      <c r="C1807" s="322"/>
      <c r="D1807" s="322"/>
      <c r="E1807" s="338"/>
      <c r="F1807" s="389"/>
      <c r="G1807" s="340"/>
      <c r="H1807" s="333"/>
      <c r="I1807" s="329"/>
      <c r="J1807" s="324"/>
      <c r="K1807" s="215"/>
      <c r="L1807" s="216"/>
      <c r="M1807" s="217"/>
      <c r="N1807" s="217"/>
      <c r="O1807" s="215"/>
      <c r="P1807" s="379"/>
      <c r="Q1807" s="379"/>
      <c r="R1807" s="379"/>
      <c r="S1807" s="379"/>
      <c r="T1807" s="379"/>
      <c r="U1807" s="379"/>
      <c r="V1807" s="379"/>
      <c r="W1807" s="379"/>
      <c r="X1807" s="379"/>
      <c r="Y1807" s="379"/>
      <c r="Z1807" s="334"/>
      <c r="AA1807" s="334"/>
      <c r="AB1807" s="334"/>
      <c r="AC1807" s="335"/>
    </row>
    <row r="1808" spans="1:29" ht="17.25" customHeight="1">
      <c r="A1808" s="333"/>
      <c r="B1808" s="322"/>
      <c r="C1808" s="322"/>
      <c r="D1808" s="322"/>
      <c r="E1808" s="338"/>
      <c r="F1808" s="389"/>
      <c r="G1808" s="340"/>
      <c r="H1808" s="333"/>
      <c r="I1808" s="329"/>
      <c r="J1808" s="324" t="s">
        <v>289</v>
      </c>
      <c r="K1808" s="215" t="s">
        <v>2019</v>
      </c>
      <c r="L1808" s="216" t="s">
        <v>1956</v>
      </c>
      <c r="M1808" s="217">
        <v>1206</v>
      </c>
      <c r="N1808" s="227">
        <v>1206</v>
      </c>
      <c r="O1808" s="215" t="s">
        <v>1984</v>
      </c>
      <c r="P1808" s="379"/>
      <c r="Q1808" s="379"/>
      <c r="R1808" s="379"/>
      <c r="S1808" s="379"/>
      <c r="T1808" s="379"/>
      <c r="U1808" s="379"/>
      <c r="V1808" s="379"/>
      <c r="W1808" s="379"/>
      <c r="X1808" s="379"/>
      <c r="Y1808" s="379"/>
      <c r="Z1808" s="334"/>
      <c r="AA1808" s="334"/>
      <c r="AB1808" s="334"/>
      <c r="AC1808" s="335"/>
    </row>
    <row r="1809" spans="1:29" ht="17.25" customHeight="1">
      <c r="A1809" s="333"/>
      <c r="B1809" s="322"/>
      <c r="C1809" s="322"/>
      <c r="D1809" s="322"/>
      <c r="E1809" s="338"/>
      <c r="F1809" s="389"/>
      <c r="G1809" s="340"/>
      <c r="H1809" s="333"/>
      <c r="I1809" s="329"/>
      <c r="J1809" s="324"/>
      <c r="K1809" s="215"/>
      <c r="L1809" s="216"/>
      <c r="M1809" s="217"/>
      <c r="N1809" s="217"/>
      <c r="O1809" s="215"/>
      <c r="P1809" s="379"/>
      <c r="Q1809" s="379"/>
      <c r="R1809" s="379"/>
      <c r="S1809" s="379"/>
      <c r="T1809" s="379"/>
      <c r="U1809" s="379"/>
      <c r="V1809" s="379"/>
      <c r="W1809" s="379"/>
      <c r="X1809" s="379"/>
      <c r="Y1809" s="379"/>
      <c r="Z1809" s="334"/>
      <c r="AA1809" s="334"/>
      <c r="AB1809" s="334"/>
      <c r="AC1809" s="335"/>
    </row>
    <row r="1810" spans="1:29" ht="17.25" customHeight="1">
      <c r="A1810" s="333"/>
      <c r="B1810" s="322"/>
      <c r="C1810" s="322"/>
      <c r="D1810" s="322"/>
      <c r="E1810" s="338"/>
      <c r="F1810" s="389"/>
      <c r="G1810" s="340"/>
      <c r="H1810" s="333"/>
      <c r="I1810" s="329"/>
      <c r="J1810" s="324" t="s">
        <v>370</v>
      </c>
      <c r="K1810" s="215"/>
      <c r="L1810" s="216"/>
      <c r="M1810" s="217"/>
      <c r="N1810" s="227"/>
      <c r="O1810" s="215"/>
      <c r="P1810" s="379"/>
      <c r="Q1810" s="379"/>
      <c r="R1810" s="379"/>
      <c r="S1810" s="379"/>
      <c r="T1810" s="379"/>
      <c r="U1810" s="379"/>
      <c r="V1810" s="379"/>
      <c r="W1810" s="379"/>
      <c r="X1810" s="379"/>
      <c r="Y1810" s="379"/>
      <c r="Z1810" s="334"/>
      <c r="AA1810" s="334"/>
      <c r="AB1810" s="334"/>
      <c r="AC1810" s="335"/>
    </row>
    <row r="1811" spans="1:29" ht="17.25" customHeight="1">
      <c r="A1811" s="333"/>
      <c r="B1811" s="323"/>
      <c r="C1811" s="323"/>
      <c r="D1811" s="323"/>
      <c r="E1811" s="339"/>
      <c r="F1811" s="389"/>
      <c r="G1811" s="340"/>
      <c r="H1811" s="333"/>
      <c r="I1811" s="329"/>
      <c r="J1811" s="324"/>
      <c r="K1811" s="215"/>
      <c r="L1811" s="215"/>
      <c r="M1811" s="227"/>
      <c r="N1811" s="227"/>
      <c r="O1811" s="215"/>
      <c r="P1811" s="379"/>
      <c r="Q1811" s="379"/>
      <c r="R1811" s="379"/>
      <c r="S1811" s="379"/>
      <c r="T1811" s="379"/>
      <c r="U1811" s="379"/>
      <c r="V1811" s="379"/>
      <c r="W1811" s="379"/>
      <c r="X1811" s="379"/>
      <c r="Y1811" s="379"/>
      <c r="Z1811" s="334"/>
      <c r="AA1811" s="334"/>
      <c r="AB1811" s="334"/>
      <c r="AC1811" s="335"/>
    </row>
    <row r="1812" spans="1:29" ht="17.25" customHeight="1">
      <c r="A1812" s="333">
        <v>71900000</v>
      </c>
      <c r="B1812" s="321" t="s">
        <v>524</v>
      </c>
      <c r="C1812" s="321" t="s">
        <v>525</v>
      </c>
      <c r="D1812" s="321" t="s">
        <v>2017</v>
      </c>
      <c r="E1812" s="337" t="s">
        <v>2013</v>
      </c>
      <c r="F1812" s="389" t="s">
        <v>1996</v>
      </c>
      <c r="G1812" s="340">
        <v>184</v>
      </c>
      <c r="H1812" s="333" t="s">
        <v>2016</v>
      </c>
      <c r="I1812" s="329" t="s">
        <v>1990</v>
      </c>
      <c r="J1812" s="324" t="s">
        <v>281</v>
      </c>
      <c r="K1812" s="215"/>
      <c r="L1812" s="216"/>
      <c r="M1812" s="217"/>
      <c r="N1812" s="227"/>
      <c r="O1812" s="215"/>
      <c r="P1812" s="379">
        <f>SUM(M1812:M1813)</f>
        <v>0</v>
      </c>
      <c r="Q1812" s="379">
        <f>SUM(N1812:N1813)</f>
        <v>0</v>
      </c>
      <c r="R1812" s="379">
        <f>SUM(M1814:M1815)</f>
        <v>184</v>
      </c>
      <c r="S1812" s="379">
        <f>SUM(N1814:N1815)</f>
        <v>184</v>
      </c>
      <c r="T1812" s="379">
        <f>SUM(M1816:M1817)</f>
        <v>0</v>
      </c>
      <c r="U1812" s="379">
        <f>SUM(N1816:N1817)</f>
        <v>0</v>
      </c>
      <c r="V1812" s="379">
        <f>SUM(M1818:M1819)</f>
        <v>0</v>
      </c>
      <c r="W1812" s="379">
        <f>SUM(N1818:N1819)</f>
        <v>0</v>
      </c>
      <c r="X1812" s="379">
        <f>P1812+R1812+T1812+V1812</f>
        <v>184</v>
      </c>
      <c r="Y1812" s="379">
        <f>Q1812+S1812+U1812+W1812</f>
        <v>184</v>
      </c>
      <c r="Z1812" s="334">
        <f>G1812-X1812</f>
        <v>0</v>
      </c>
      <c r="AA1812" s="334">
        <f>G1812-Y1812</f>
        <v>0</v>
      </c>
      <c r="AB1812" s="334">
        <f>X1812*100/G1812</f>
        <v>100</v>
      </c>
      <c r="AC1812" s="335" t="s">
        <v>651</v>
      </c>
    </row>
    <row r="1813" spans="1:29" ht="17.25" customHeight="1">
      <c r="A1813" s="333"/>
      <c r="B1813" s="322"/>
      <c r="C1813" s="322"/>
      <c r="D1813" s="322"/>
      <c r="E1813" s="338"/>
      <c r="F1813" s="389"/>
      <c r="G1813" s="340"/>
      <c r="H1813" s="333"/>
      <c r="I1813" s="329"/>
      <c r="J1813" s="324"/>
      <c r="K1813" s="215"/>
      <c r="L1813" s="216"/>
      <c r="M1813" s="217"/>
      <c r="N1813" s="217"/>
      <c r="O1813" s="215"/>
      <c r="P1813" s="379"/>
      <c r="Q1813" s="379"/>
      <c r="R1813" s="379"/>
      <c r="S1813" s="379"/>
      <c r="T1813" s="379"/>
      <c r="U1813" s="379"/>
      <c r="V1813" s="379"/>
      <c r="W1813" s="379"/>
      <c r="X1813" s="379"/>
      <c r="Y1813" s="379"/>
      <c r="Z1813" s="334"/>
      <c r="AA1813" s="334"/>
      <c r="AB1813" s="334"/>
      <c r="AC1813" s="335"/>
    </row>
    <row r="1814" spans="1:29" ht="17.25" customHeight="1">
      <c r="A1814" s="333"/>
      <c r="B1814" s="322"/>
      <c r="C1814" s="322"/>
      <c r="D1814" s="322"/>
      <c r="E1814" s="338"/>
      <c r="F1814" s="389"/>
      <c r="G1814" s="340"/>
      <c r="H1814" s="333"/>
      <c r="I1814" s="329"/>
      <c r="J1814" s="324" t="s">
        <v>369</v>
      </c>
      <c r="K1814" s="215" t="s">
        <v>716</v>
      </c>
      <c r="L1814" s="216" t="s">
        <v>1990</v>
      </c>
      <c r="M1814" s="217">
        <v>184</v>
      </c>
      <c r="N1814" s="217">
        <v>184</v>
      </c>
      <c r="O1814" s="215" t="s">
        <v>1988</v>
      </c>
      <c r="P1814" s="379"/>
      <c r="Q1814" s="379"/>
      <c r="R1814" s="379"/>
      <c r="S1814" s="379"/>
      <c r="T1814" s="379"/>
      <c r="U1814" s="379"/>
      <c r="V1814" s="379"/>
      <c r="W1814" s="379"/>
      <c r="X1814" s="379"/>
      <c r="Y1814" s="379"/>
      <c r="Z1814" s="334"/>
      <c r="AA1814" s="334"/>
      <c r="AB1814" s="334"/>
      <c r="AC1814" s="335"/>
    </row>
    <row r="1815" spans="1:29" ht="17.25" customHeight="1">
      <c r="A1815" s="333"/>
      <c r="B1815" s="322"/>
      <c r="C1815" s="322"/>
      <c r="D1815" s="322"/>
      <c r="E1815" s="338"/>
      <c r="F1815" s="389"/>
      <c r="G1815" s="340"/>
      <c r="H1815" s="333"/>
      <c r="I1815" s="329"/>
      <c r="J1815" s="324"/>
      <c r="K1815" s="215"/>
      <c r="L1815" s="216"/>
      <c r="M1815" s="217"/>
      <c r="N1815" s="217"/>
      <c r="O1815" s="215"/>
      <c r="P1815" s="379"/>
      <c r="Q1815" s="379"/>
      <c r="R1815" s="379"/>
      <c r="S1815" s="379"/>
      <c r="T1815" s="379"/>
      <c r="U1815" s="379"/>
      <c r="V1815" s="379"/>
      <c r="W1815" s="379"/>
      <c r="X1815" s="379"/>
      <c r="Y1815" s="379"/>
      <c r="Z1815" s="334"/>
      <c r="AA1815" s="334"/>
      <c r="AB1815" s="334"/>
      <c r="AC1815" s="335"/>
    </row>
    <row r="1816" spans="1:29" ht="17.25" customHeight="1">
      <c r="A1816" s="333"/>
      <c r="B1816" s="322"/>
      <c r="C1816" s="322"/>
      <c r="D1816" s="322"/>
      <c r="E1816" s="338"/>
      <c r="F1816" s="389"/>
      <c r="G1816" s="340"/>
      <c r="H1816" s="333"/>
      <c r="I1816" s="329"/>
      <c r="J1816" s="324" t="s">
        <v>289</v>
      </c>
      <c r="K1816" s="215"/>
      <c r="L1816" s="216"/>
      <c r="M1816" s="217"/>
      <c r="N1816" s="227"/>
      <c r="O1816" s="215"/>
      <c r="P1816" s="379"/>
      <c r="Q1816" s="379"/>
      <c r="R1816" s="379"/>
      <c r="S1816" s="379"/>
      <c r="T1816" s="379"/>
      <c r="U1816" s="379"/>
      <c r="V1816" s="379"/>
      <c r="W1816" s="379"/>
      <c r="X1816" s="379"/>
      <c r="Y1816" s="379"/>
      <c r="Z1816" s="334"/>
      <c r="AA1816" s="334"/>
      <c r="AB1816" s="334"/>
      <c r="AC1816" s="335"/>
    </row>
    <row r="1817" spans="1:29" ht="17.25" customHeight="1">
      <c r="A1817" s="333"/>
      <c r="B1817" s="322"/>
      <c r="C1817" s="322"/>
      <c r="D1817" s="322"/>
      <c r="E1817" s="338"/>
      <c r="F1817" s="389"/>
      <c r="G1817" s="340"/>
      <c r="H1817" s="333"/>
      <c r="I1817" s="329"/>
      <c r="J1817" s="324"/>
      <c r="K1817" s="215"/>
      <c r="L1817" s="216"/>
      <c r="M1817" s="217"/>
      <c r="N1817" s="217"/>
      <c r="O1817" s="215"/>
      <c r="P1817" s="379"/>
      <c r="Q1817" s="379"/>
      <c r="R1817" s="379"/>
      <c r="S1817" s="379"/>
      <c r="T1817" s="379"/>
      <c r="U1817" s="379"/>
      <c r="V1817" s="379"/>
      <c r="W1817" s="379"/>
      <c r="X1817" s="379"/>
      <c r="Y1817" s="379"/>
      <c r="Z1817" s="334"/>
      <c r="AA1817" s="334"/>
      <c r="AB1817" s="334"/>
      <c r="AC1817" s="335"/>
    </row>
    <row r="1818" spans="1:29" ht="17.25" customHeight="1">
      <c r="A1818" s="333"/>
      <c r="B1818" s="322"/>
      <c r="C1818" s="322"/>
      <c r="D1818" s="322"/>
      <c r="E1818" s="338"/>
      <c r="F1818" s="389"/>
      <c r="G1818" s="340"/>
      <c r="H1818" s="333"/>
      <c r="I1818" s="329"/>
      <c r="J1818" s="324" t="s">
        <v>370</v>
      </c>
      <c r="K1818" s="215"/>
      <c r="L1818" s="216"/>
      <c r="M1818" s="217"/>
      <c r="N1818" s="227"/>
      <c r="O1818" s="215"/>
      <c r="P1818" s="379"/>
      <c r="Q1818" s="379"/>
      <c r="R1818" s="379"/>
      <c r="S1818" s="379"/>
      <c r="T1818" s="379"/>
      <c r="U1818" s="379"/>
      <c r="V1818" s="379"/>
      <c r="W1818" s="379"/>
      <c r="X1818" s="379"/>
      <c r="Y1818" s="379"/>
      <c r="Z1818" s="334"/>
      <c r="AA1818" s="334"/>
      <c r="AB1818" s="334"/>
      <c r="AC1818" s="335"/>
    </row>
    <row r="1819" spans="1:29" ht="17.25" customHeight="1">
      <c r="A1819" s="333"/>
      <c r="B1819" s="323"/>
      <c r="C1819" s="323"/>
      <c r="D1819" s="323"/>
      <c r="E1819" s="339"/>
      <c r="F1819" s="389"/>
      <c r="G1819" s="340"/>
      <c r="H1819" s="333"/>
      <c r="I1819" s="329"/>
      <c r="J1819" s="324"/>
      <c r="K1819" s="215"/>
      <c r="L1819" s="215"/>
      <c r="M1819" s="227"/>
      <c r="N1819" s="227"/>
      <c r="O1819" s="215"/>
      <c r="P1819" s="379"/>
      <c r="Q1819" s="379"/>
      <c r="R1819" s="379"/>
      <c r="S1819" s="379"/>
      <c r="T1819" s="379"/>
      <c r="U1819" s="379"/>
      <c r="V1819" s="379"/>
      <c r="W1819" s="379"/>
      <c r="X1819" s="379"/>
      <c r="Y1819" s="379"/>
      <c r="Z1819" s="334"/>
      <c r="AA1819" s="334"/>
      <c r="AB1819" s="334"/>
      <c r="AC1819" s="335"/>
    </row>
    <row r="1820" spans="1:29" ht="17.25" customHeight="1">
      <c r="A1820" s="333">
        <v>71900000</v>
      </c>
      <c r="B1820" s="321" t="s">
        <v>524</v>
      </c>
      <c r="C1820" s="321" t="s">
        <v>525</v>
      </c>
      <c r="D1820" s="321" t="s">
        <v>2015</v>
      </c>
      <c r="E1820" s="337" t="s">
        <v>2014</v>
      </c>
      <c r="F1820" s="389" t="s">
        <v>1980</v>
      </c>
      <c r="G1820" s="340">
        <v>480</v>
      </c>
      <c r="H1820" s="333" t="s">
        <v>1771</v>
      </c>
      <c r="I1820" s="329" t="s">
        <v>493</v>
      </c>
      <c r="J1820" s="324" t="s">
        <v>281</v>
      </c>
      <c r="K1820" s="215"/>
      <c r="L1820" s="216"/>
      <c r="M1820" s="217"/>
      <c r="N1820" s="227"/>
      <c r="O1820" s="215"/>
      <c r="P1820" s="379">
        <f>SUM(M1820:M1821)</f>
        <v>0</v>
      </c>
      <c r="Q1820" s="379">
        <f>SUM(N1820:N1821)</f>
        <v>0</v>
      </c>
      <c r="R1820" s="379">
        <f>SUM(M1822:M1823)</f>
        <v>0</v>
      </c>
      <c r="S1820" s="379">
        <f>SUM(N1822:N1823)</f>
        <v>0</v>
      </c>
      <c r="T1820" s="379">
        <f>SUM(M1824:M1825)</f>
        <v>0</v>
      </c>
      <c r="U1820" s="379">
        <f>SUM(N1824:N1825)</f>
        <v>0</v>
      </c>
      <c r="V1820" s="379">
        <f>SUM(M1826:M1827)</f>
        <v>0</v>
      </c>
      <c r="W1820" s="379">
        <f>SUM(N1826:N1827)</f>
        <v>0</v>
      </c>
      <c r="X1820" s="379">
        <f>P1820+R1820+T1820+V1820</f>
        <v>0</v>
      </c>
      <c r="Y1820" s="379">
        <f>Q1820+S1820+U1820+W1820</f>
        <v>0</v>
      </c>
      <c r="Z1820" s="330">
        <f>G1820-X1820</f>
        <v>480</v>
      </c>
      <c r="AA1820" s="330">
        <f>G1820-Y1820</f>
        <v>480</v>
      </c>
      <c r="AB1820" s="330">
        <f>X1820*100/G1820</f>
        <v>0</v>
      </c>
      <c r="AC1820" s="331"/>
    </row>
    <row r="1821" spans="1:29" ht="17.25" customHeight="1">
      <c r="A1821" s="333"/>
      <c r="B1821" s="322"/>
      <c r="C1821" s="322"/>
      <c r="D1821" s="322"/>
      <c r="E1821" s="338"/>
      <c r="F1821" s="389"/>
      <c r="G1821" s="340"/>
      <c r="H1821" s="333"/>
      <c r="I1821" s="329"/>
      <c r="J1821" s="324"/>
      <c r="K1821" s="215"/>
      <c r="L1821" s="216"/>
      <c r="M1821" s="217"/>
      <c r="N1821" s="217"/>
      <c r="O1821" s="215"/>
      <c r="P1821" s="379"/>
      <c r="Q1821" s="379"/>
      <c r="R1821" s="379"/>
      <c r="S1821" s="379"/>
      <c r="T1821" s="379"/>
      <c r="U1821" s="379"/>
      <c r="V1821" s="379"/>
      <c r="W1821" s="379"/>
      <c r="X1821" s="379"/>
      <c r="Y1821" s="379"/>
      <c r="Z1821" s="330"/>
      <c r="AA1821" s="330"/>
      <c r="AB1821" s="330"/>
      <c r="AC1821" s="331"/>
    </row>
    <row r="1822" spans="1:29" ht="17.25" customHeight="1">
      <c r="A1822" s="333"/>
      <c r="B1822" s="322"/>
      <c r="C1822" s="322"/>
      <c r="D1822" s="322"/>
      <c r="E1822" s="338"/>
      <c r="F1822" s="389"/>
      <c r="G1822" s="340"/>
      <c r="H1822" s="333"/>
      <c r="I1822" s="329"/>
      <c r="J1822" s="324" t="s">
        <v>369</v>
      </c>
      <c r="K1822" s="215"/>
      <c r="L1822" s="216"/>
      <c r="M1822" s="217"/>
      <c r="N1822" s="217"/>
      <c r="O1822" s="215"/>
      <c r="P1822" s="379"/>
      <c r="Q1822" s="379"/>
      <c r="R1822" s="379"/>
      <c r="S1822" s="379"/>
      <c r="T1822" s="379"/>
      <c r="U1822" s="379"/>
      <c r="V1822" s="379"/>
      <c r="W1822" s="379"/>
      <c r="X1822" s="379"/>
      <c r="Y1822" s="379"/>
      <c r="Z1822" s="330"/>
      <c r="AA1822" s="330"/>
      <c r="AB1822" s="330"/>
      <c r="AC1822" s="331"/>
    </row>
    <row r="1823" spans="1:29" ht="17.25" customHeight="1">
      <c r="A1823" s="333"/>
      <c r="B1823" s="322"/>
      <c r="C1823" s="322"/>
      <c r="D1823" s="322"/>
      <c r="E1823" s="338"/>
      <c r="F1823" s="389"/>
      <c r="G1823" s="340"/>
      <c r="H1823" s="333"/>
      <c r="I1823" s="329"/>
      <c r="J1823" s="324"/>
      <c r="K1823" s="215"/>
      <c r="L1823" s="216"/>
      <c r="M1823" s="217"/>
      <c r="N1823" s="217"/>
      <c r="O1823" s="215"/>
      <c r="P1823" s="379"/>
      <c r="Q1823" s="379"/>
      <c r="R1823" s="379"/>
      <c r="S1823" s="379"/>
      <c r="T1823" s="379"/>
      <c r="U1823" s="379"/>
      <c r="V1823" s="379"/>
      <c r="W1823" s="379"/>
      <c r="X1823" s="379"/>
      <c r="Y1823" s="379"/>
      <c r="Z1823" s="330"/>
      <c r="AA1823" s="330"/>
      <c r="AB1823" s="330"/>
      <c r="AC1823" s="331"/>
    </row>
    <row r="1824" spans="1:29" ht="17.25" customHeight="1">
      <c r="A1824" s="333"/>
      <c r="B1824" s="322"/>
      <c r="C1824" s="322"/>
      <c r="D1824" s="322"/>
      <c r="E1824" s="338"/>
      <c r="F1824" s="389"/>
      <c r="G1824" s="340"/>
      <c r="H1824" s="333"/>
      <c r="I1824" s="329"/>
      <c r="J1824" s="324" t="s">
        <v>289</v>
      </c>
      <c r="K1824" s="215" t="s">
        <v>716</v>
      </c>
      <c r="L1824" s="216"/>
      <c r="M1824" s="217"/>
      <c r="N1824" s="227"/>
      <c r="O1824" s="215"/>
      <c r="P1824" s="379"/>
      <c r="Q1824" s="379"/>
      <c r="R1824" s="379"/>
      <c r="S1824" s="379"/>
      <c r="T1824" s="379"/>
      <c r="U1824" s="379"/>
      <c r="V1824" s="379"/>
      <c r="W1824" s="379"/>
      <c r="X1824" s="379"/>
      <c r="Y1824" s="379"/>
      <c r="Z1824" s="330"/>
      <c r="AA1824" s="330"/>
      <c r="AB1824" s="330"/>
      <c r="AC1824" s="331"/>
    </row>
    <row r="1825" spans="1:29" ht="17.25" customHeight="1">
      <c r="A1825" s="333"/>
      <c r="B1825" s="322"/>
      <c r="C1825" s="322"/>
      <c r="D1825" s="322"/>
      <c r="E1825" s="338"/>
      <c r="F1825" s="389"/>
      <c r="G1825" s="340"/>
      <c r="H1825" s="333"/>
      <c r="I1825" s="329"/>
      <c r="J1825" s="324"/>
      <c r="K1825" s="215"/>
      <c r="L1825" s="216"/>
      <c r="M1825" s="217"/>
      <c r="N1825" s="217"/>
      <c r="O1825" s="215"/>
      <c r="P1825" s="379"/>
      <c r="Q1825" s="379"/>
      <c r="R1825" s="379"/>
      <c r="S1825" s="379"/>
      <c r="T1825" s="379"/>
      <c r="U1825" s="379"/>
      <c r="V1825" s="379"/>
      <c r="W1825" s="379"/>
      <c r="X1825" s="379"/>
      <c r="Y1825" s="379"/>
      <c r="Z1825" s="330"/>
      <c r="AA1825" s="330"/>
      <c r="AB1825" s="330"/>
      <c r="AC1825" s="331"/>
    </row>
    <row r="1826" spans="1:29" ht="17.25" customHeight="1">
      <c r="A1826" s="333"/>
      <c r="B1826" s="322"/>
      <c r="C1826" s="322"/>
      <c r="D1826" s="322"/>
      <c r="E1826" s="338"/>
      <c r="F1826" s="389"/>
      <c r="G1826" s="340"/>
      <c r="H1826" s="333"/>
      <c r="I1826" s="329"/>
      <c r="J1826" s="324" t="s">
        <v>370</v>
      </c>
      <c r="K1826" s="215"/>
      <c r="L1826" s="216"/>
      <c r="M1826" s="217"/>
      <c r="N1826" s="227"/>
      <c r="O1826" s="215"/>
      <c r="P1826" s="379"/>
      <c r="Q1826" s="379"/>
      <c r="R1826" s="379"/>
      <c r="S1826" s="379"/>
      <c r="T1826" s="379"/>
      <c r="U1826" s="379"/>
      <c r="V1826" s="379"/>
      <c r="W1826" s="379"/>
      <c r="X1826" s="379"/>
      <c r="Y1826" s="379"/>
      <c r="Z1826" s="330"/>
      <c r="AA1826" s="330"/>
      <c r="AB1826" s="330"/>
      <c r="AC1826" s="331"/>
    </row>
    <row r="1827" spans="1:29" ht="17.25" customHeight="1">
      <c r="A1827" s="333"/>
      <c r="B1827" s="323"/>
      <c r="C1827" s="323"/>
      <c r="D1827" s="323"/>
      <c r="E1827" s="339"/>
      <c r="F1827" s="389"/>
      <c r="G1827" s="340"/>
      <c r="H1827" s="333"/>
      <c r="I1827" s="329"/>
      <c r="J1827" s="324"/>
      <c r="K1827" s="215"/>
      <c r="L1827" s="215"/>
      <c r="M1827" s="227"/>
      <c r="N1827" s="227"/>
      <c r="O1827" s="215"/>
      <c r="P1827" s="379"/>
      <c r="Q1827" s="379"/>
      <c r="R1827" s="379"/>
      <c r="S1827" s="379"/>
      <c r="T1827" s="379"/>
      <c r="U1827" s="379"/>
      <c r="V1827" s="379"/>
      <c r="W1827" s="379"/>
      <c r="X1827" s="379"/>
      <c r="Y1827" s="379"/>
      <c r="Z1827" s="330"/>
      <c r="AA1827" s="330"/>
      <c r="AB1827" s="330"/>
      <c r="AC1827" s="331"/>
    </row>
    <row r="1828" spans="1:29" ht="17.25" customHeight="1">
      <c r="A1828" s="333">
        <v>71900000</v>
      </c>
      <c r="B1828" s="321" t="s">
        <v>524</v>
      </c>
      <c r="C1828" s="321" t="s">
        <v>525</v>
      </c>
      <c r="D1828" s="321" t="s">
        <v>2073</v>
      </c>
      <c r="E1828" s="328" t="s">
        <v>2069</v>
      </c>
      <c r="F1828" s="389" t="s">
        <v>1990</v>
      </c>
      <c r="G1828" s="340">
        <v>295</v>
      </c>
      <c r="H1828" s="333" t="s">
        <v>1771</v>
      </c>
      <c r="I1828" s="329" t="s">
        <v>2034</v>
      </c>
      <c r="J1828" s="324" t="s">
        <v>281</v>
      </c>
      <c r="K1828" s="215"/>
      <c r="L1828" s="216"/>
      <c r="M1828" s="217"/>
      <c r="N1828" s="227"/>
      <c r="O1828" s="215"/>
      <c r="P1828" s="379">
        <f>SUM(M1828:M1829)</f>
        <v>0</v>
      </c>
      <c r="Q1828" s="379">
        <f>SUM(N1828:N1829)</f>
        <v>0</v>
      </c>
      <c r="R1828" s="379">
        <f>SUM(M1830:M1831)</f>
        <v>0</v>
      </c>
      <c r="S1828" s="379">
        <f>SUM(N1830:N1831)</f>
        <v>0</v>
      </c>
      <c r="T1828" s="379">
        <f>SUM(M1832:M1833)</f>
        <v>295</v>
      </c>
      <c r="U1828" s="379">
        <f>SUM(N1832:N1833)</f>
        <v>295</v>
      </c>
      <c r="V1828" s="379">
        <f>SUM(M1834:M1835)</f>
        <v>0</v>
      </c>
      <c r="W1828" s="379">
        <f>SUM(N1834:N1835)</f>
        <v>0</v>
      </c>
      <c r="X1828" s="379">
        <f>P1828+R1828+T1828+V1828</f>
        <v>295</v>
      </c>
      <c r="Y1828" s="379">
        <f>Q1828+S1828+U1828+W1828</f>
        <v>295</v>
      </c>
      <c r="Z1828" s="334">
        <f>G1828-X1828</f>
        <v>0</v>
      </c>
      <c r="AA1828" s="334">
        <f>G1828-Y1828</f>
        <v>0</v>
      </c>
      <c r="AB1828" s="334">
        <f>X1828*100/G1828</f>
        <v>100</v>
      </c>
      <c r="AC1828" s="335" t="s">
        <v>651</v>
      </c>
    </row>
    <row r="1829" spans="1:29" ht="17.25" customHeight="1">
      <c r="A1829" s="333"/>
      <c r="B1829" s="322"/>
      <c r="C1829" s="322"/>
      <c r="D1829" s="322"/>
      <c r="E1829" s="328"/>
      <c r="F1829" s="389"/>
      <c r="G1829" s="340"/>
      <c r="H1829" s="333"/>
      <c r="I1829" s="329"/>
      <c r="J1829" s="324"/>
      <c r="K1829" s="215"/>
      <c r="L1829" s="216"/>
      <c r="M1829" s="217"/>
      <c r="N1829" s="217"/>
      <c r="O1829" s="215"/>
      <c r="P1829" s="379"/>
      <c r="Q1829" s="379"/>
      <c r="R1829" s="379"/>
      <c r="S1829" s="379"/>
      <c r="T1829" s="379"/>
      <c r="U1829" s="379"/>
      <c r="V1829" s="379"/>
      <c r="W1829" s="379"/>
      <c r="X1829" s="379"/>
      <c r="Y1829" s="379"/>
      <c r="Z1829" s="334"/>
      <c r="AA1829" s="334"/>
      <c r="AB1829" s="334"/>
      <c r="AC1829" s="335"/>
    </row>
    <row r="1830" spans="1:29" ht="17.25" customHeight="1">
      <c r="A1830" s="333"/>
      <c r="B1830" s="322"/>
      <c r="C1830" s="322"/>
      <c r="D1830" s="322"/>
      <c r="E1830" s="328"/>
      <c r="F1830" s="389"/>
      <c r="G1830" s="340"/>
      <c r="H1830" s="333"/>
      <c r="I1830" s="329"/>
      <c r="J1830" s="324" t="s">
        <v>369</v>
      </c>
      <c r="K1830" s="215"/>
      <c r="L1830" s="216"/>
      <c r="M1830" s="217"/>
      <c r="N1830" s="217"/>
      <c r="O1830" s="215"/>
      <c r="P1830" s="379"/>
      <c r="Q1830" s="379"/>
      <c r="R1830" s="379"/>
      <c r="S1830" s="379"/>
      <c r="T1830" s="379"/>
      <c r="U1830" s="379"/>
      <c r="V1830" s="379"/>
      <c r="W1830" s="379"/>
      <c r="X1830" s="379"/>
      <c r="Y1830" s="379"/>
      <c r="Z1830" s="334"/>
      <c r="AA1830" s="334"/>
      <c r="AB1830" s="334"/>
      <c r="AC1830" s="335"/>
    </row>
    <row r="1831" spans="1:29" ht="17.25" customHeight="1">
      <c r="A1831" s="333"/>
      <c r="B1831" s="322"/>
      <c r="C1831" s="322"/>
      <c r="D1831" s="322"/>
      <c r="E1831" s="328"/>
      <c r="F1831" s="389"/>
      <c r="G1831" s="340"/>
      <c r="H1831" s="333"/>
      <c r="I1831" s="329"/>
      <c r="J1831" s="324"/>
      <c r="K1831" s="215"/>
      <c r="L1831" s="216"/>
      <c r="M1831" s="217"/>
      <c r="N1831" s="217"/>
      <c r="O1831" s="215"/>
      <c r="P1831" s="379"/>
      <c r="Q1831" s="379"/>
      <c r="R1831" s="379"/>
      <c r="S1831" s="379"/>
      <c r="T1831" s="379"/>
      <c r="U1831" s="379"/>
      <c r="V1831" s="379"/>
      <c r="W1831" s="379"/>
      <c r="X1831" s="379"/>
      <c r="Y1831" s="379"/>
      <c r="Z1831" s="334"/>
      <c r="AA1831" s="334"/>
      <c r="AB1831" s="334"/>
      <c r="AC1831" s="335"/>
    </row>
    <row r="1832" spans="1:29" ht="17.25" customHeight="1">
      <c r="A1832" s="333"/>
      <c r="B1832" s="322"/>
      <c r="C1832" s="322"/>
      <c r="D1832" s="322"/>
      <c r="E1832" s="328"/>
      <c r="F1832" s="389"/>
      <c r="G1832" s="340"/>
      <c r="H1832" s="333"/>
      <c r="I1832" s="329"/>
      <c r="J1832" s="324" t="s">
        <v>289</v>
      </c>
      <c r="K1832" s="215" t="s">
        <v>716</v>
      </c>
      <c r="L1832" s="216" t="s">
        <v>2033</v>
      </c>
      <c r="M1832" s="217">
        <v>295</v>
      </c>
      <c r="N1832" s="227">
        <v>295</v>
      </c>
      <c r="O1832" s="215" t="s">
        <v>2034</v>
      </c>
      <c r="P1832" s="379"/>
      <c r="Q1832" s="379"/>
      <c r="R1832" s="379"/>
      <c r="S1832" s="379"/>
      <c r="T1832" s="379"/>
      <c r="U1832" s="379"/>
      <c r="V1832" s="379"/>
      <c r="W1832" s="379"/>
      <c r="X1832" s="379"/>
      <c r="Y1832" s="379"/>
      <c r="Z1832" s="334"/>
      <c r="AA1832" s="334"/>
      <c r="AB1832" s="334"/>
      <c r="AC1832" s="335"/>
    </row>
    <row r="1833" spans="1:29" ht="17.25" customHeight="1">
      <c r="A1833" s="333"/>
      <c r="B1833" s="322"/>
      <c r="C1833" s="322"/>
      <c r="D1833" s="322"/>
      <c r="E1833" s="328"/>
      <c r="F1833" s="389"/>
      <c r="G1833" s="340"/>
      <c r="H1833" s="333"/>
      <c r="I1833" s="329"/>
      <c r="J1833" s="324"/>
      <c r="K1833" s="215"/>
      <c r="L1833" s="216"/>
      <c r="M1833" s="217"/>
      <c r="N1833" s="217"/>
      <c r="O1833" s="215"/>
      <c r="P1833" s="379"/>
      <c r="Q1833" s="379"/>
      <c r="R1833" s="379"/>
      <c r="S1833" s="379"/>
      <c r="T1833" s="379"/>
      <c r="U1833" s="379"/>
      <c r="V1833" s="379"/>
      <c r="W1833" s="379"/>
      <c r="X1833" s="379"/>
      <c r="Y1833" s="379"/>
      <c r="Z1833" s="334"/>
      <c r="AA1833" s="334"/>
      <c r="AB1833" s="334"/>
      <c r="AC1833" s="335"/>
    </row>
    <row r="1834" spans="1:29" ht="17.25" customHeight="1">
      <c r="A1834" s="333"/>
      <c r="B1834" s="322"/>
      <c r="C1834" s="322"/>
      <c r="D1834" s="322"/>
      <c r="E1834" s="328"/>
      <c r="F1834" s="389"/>
      <c r="G1834" s="340"/>
      <c r="H1834" s="333"/>
      <c r="I1834" s="329"/>
      <c r="J1834" s="324" t="s">
        <v>370</v>
      </c>
      <c r="K1834" s="215"/>
      <c r="L1834" s="216"/>
      <c r="M1834" s="217"/>
      <c r="N1834" s="227"/>
      <c r="O1834" s="215"/>
      <c r="P1834" s="379"/>
      <c r="Q1834" s="379"/>
      <c r="R1834" s="379"/>
      <c r="S1834" s="379"/>
      <c r="T1834" s="379"/>
      <c r="U1834" s="379"/>
      <c r="V1834" s="379"/>
      <c r="W1834" s="379"/>
      <c r="X1834" s="379"/>
      <c r="Y1834" s="379"/>
      <c r="Z1834" s="334"/>
      <c r="AA1834" s="334"/>
      <c r="AB1834" s="334"/>
      <c r="AC1834" s="335"/>
    </row>
    <row r="1835" spans="1:29" ht="17.25" customHeight="1">
      <c r="A1835" s="333"/>
      <c r="B1835" s="323"/>
      <c r="C1835" s="323"/>
      <c r="D1835" s="323"/>
      <c r="E1835" s="328"/>
      <c r="F1835" s="389"/>
      <c r="G1835" s="340"/>
      <c r="H1835" s="333"/>
      <c r="I1835" s="329"/>
      <c r="J1835" s="324"/>
      <c r="K1835" s="215"/>
      <c r="L1835" s="215"/>
      <c r="M1835" s="227"/>
      <c r="N1835" s="227"/>
      <c r="O1835" s="215"/>
      <c r="P1835" s="379"/>
      <c r="Q1835" s="379"/>
      <c r="R1835" s="379"/>
      <c r="S1835" s="379"/>
      <c r="T1835" s="379"/>
      <c r="U1835" s="379"/>
      <c r="V1835" s="379"/>
      <c r="W1835" s="379"/>
      <c r="X1835" s="379"/>
      <c r="Y1835" s="379"/>
      <c r="Z1835" s="334"/>
      <c r="AA1835" s="334"/>
      <c r="AB1835" s="334"/>
      <c r="AC1835" s="335"/>
    </row>
    <row r="1836" spans="1:29" ht="17.25" customHeight="1">
      <c r="A1836" s="333">
        <v>71900000</v>
      </c>
      <c r="B1836" s="321" t="s">
        <v>524</v>
      </c>
      <c r="C1836" s="321" t="s">
        <v>525</v>
      </c>
      <c r="D1836" s="321" t="s">
        <v>2072</v>
      </c>
      <c r="E1836" s="328" t="s">
        <v>2070</v>
      </c>
      <c r="F1836" s="397" t="s">
        <v>2038</v>
      </c>
      <c r="G1836" s="397">
        <v>141</v>
      </c>
      <c r="H1836" s="333" t="s">
        <v>2071</v>
      </c>
      <c r="I1836" s="329" t="s">
        <v>1326</v>
      </c>
      <c r="J1836" s="324" t="s">
        <v>281</v>
      </c>
      <c r="K1836" s="215"/>
      <c r="L1836" s="216"/>
      <c r="M1836" s="217"/>
      <c r="N1836" s="227"/>
      <c r="O1836" s="215"/>
      <c r="P1836" s="379">
        <f>SUM(M1836:M1837)</f>
        <v>0</v>
      </c>
      <c r="Q1836" s="379">
        <f>SUM(N1836:N1837)</f>
        <v>0</v>
      </c>
      <c r="R1836" s="379">
        <f>SUM(M1838:M1839)</f>
        <v>0</v>
      </c>
      <c r="S1836" s="379">
        <f>SUM(N1838:N1839)</f>
        <v>0</v>
      </c>
      <c r="T1836" s="379">
        <f>SUM(M1840:M1841)</f>
        <v>141</v>
      </c>
      <c r="U1836" s="379">
        <f>SUM(N1840:N1841)</f>
        <v>141</v>
      </c>
      <c r="V1836" s="379">
        <f>SUM(M1842:M1843)</f>
        <v>0</v>
      </c>
      <c r="W1836" s="379">
        <f>SUM(N1842:N1843)</f>
        <v>0</v>
      </c>
      <c r="X1836" s="379">
        <f>P1836+R1836+T1836+V1836</f>
        <v>141</v>
      </c>
      <c r="Y1836" s="379">
        <f>Q1836+S1836+U1836+W1836</f>
        <v>141</v>
      </c>
      <c r="Z1836" s="334">
        <f>G1836-X1836</f>
        <v>0</v>
      </c>
      <c r="AA1836" s="334">
        <f>G1836-Y1836</f>
        <v>0</v>
      </c>
      <c r="AB1836" s="334">
        <f>X1836*100/G1836</f>
        <v>100</v>
      </c>
      <c r="AC1836" s="335" t="s">
        <v>651</v>
      </c>
    </row>
    <row r="1837" spans="1:29" ht="17.25" customHeight="1">
      <c r="A1837" s="333"/>
      <c r="B1837" s="322"/>
      <c r="C1837" s="322"/>
      <c r="D1837" s="322"/>
      <c r="E1837" s="328"/>
      <c r="F1837" s="397"/>
      <c r="G1837" s="397"/>
      <c r="H1837" s="333"/>
      <c r="I1837" s="329"/>
      <c r="J1837" s="324"/>
      <c r="K1837" s="215"/>
      <c r="L1837" s="216"/>
      <c r="M1837" s="217"/>
      <c r="N1837" s="217"/>
      <c r="O1837" s="215"/>
      <c r="P1837" s="379"/>
      <c r="Q1837" s="379"/>
      <c r="R1837" s="379"/>
      <c r="S1837" s="379"/>
      <c r="T1837" s="379"/>
      <c r="U1837" s="379"/>
      <c r="V1837" s="379"/>
      <c r="W1837" s="379"/>
      <c r="X1837" s="379"/>
      <c r="Y1837" s="379"/>
      <c r="Z1837" s="334"/>
      <c r="AA1837" s="334"/>
      <c r="AB1837" s="334"/>
      <c r="AC1837" s="335"/>
    </row>
    <row r="1838" spans="1:29" ht="17.25" customHeight="1">
      <c r="A1838" s="333"/>
      <c r="B1838" s="322"/>
      <c r="C1838" s="322"/>
      <c r="D1838" s="322"/>
      <c r="E1838" s="328"/>
      <c r="F1838" s="397"/>
      <c r="G1838" s="397"/>
      <c r="H1838" s="333"/>
      <c r="I1838" s="329"/>
      <c r="J1838" s="324" t="s">
        <v>369</v>
      </c>
      <c r="K1838" s="215"/>
      <c r="L1838" s="216"/>
      <c r="M1838" s="217"/>
      <c r="N1838" s="217"/>
      <c r="O1838" s="215"/>
      <c r="P1838" s="379"/>
      <c r="Q1838" s="379"/>
      <c r="R1838" s="379"/>
      <c r="S1838" s="379"/>
      <c r="T1838" s="379"/>
      <c r="U1838" s="379"/>
      <c r="V1838" s="379"/>
      <c r="W1838" s="379"/>
      <c r="X1838" s="379"/>
      <c r="Y1838" s="379"/>
      <c r="Z1838" s="334"/>
      <c r="AA1838" s="334"/>
      <c r="AB1838" s="334"/>
      <c r="AC1838" s="335"/>
    </row>
    <row r="1839" spans="1:29" ht="17.25" customHeight="1">
      <c r="A1839" s="333"/>
      <c r="B1839" s="322"/>
      <c r="C1839" s="322"/>
      <c r="D1839" s="322"/>
      <c r="E1839" s="328"/>
      <c r="F1839" s="397"/>
      <c r="G1839" s="397"/>
      <c r="H1839" s="333"/>
      <c r="I1839" s="329"/>
      <c r="J1839" s="324"/>
      <c r="K1839" s="215"/>
      <c r="L1839" s="216"/>
      <c r="M1839" s="217"/>
      <c r="N1839" s="217"/>
      <c r="O1839" s="215"/>
      <c r="P1839" s="379"/>
      <c r="Q1839" s="379"/>
      <c r="R1839" s="379"/>
      <c r="S1839" s="379"/>
      <c r="T1839" s="379"/>
      <c r="U1839" s="379"/>
      <c r="V1839" s="379"/>
      <c r="W1839" s="379"/>
      <c r="X1839" s="379"/>
      <c r="Y1839" s="379"/>
      <c r="Z1839" s="334"/>
      <c r="AA1839" s="334"/>
      <c r="AB1839" s="334"/>
      <c r="AC1839" s="335"/>
    </row>
    <row r="1840" spans="1:29" ht="17.25" customHeight="1">
      <c r="A1840" s="333"/>
      <c r="B1840" s="322"/>
      <c r="C1840" s="322"/>
      <c r="D1840" s="322"/>
      <c r="E1840" s="328"/>
      <c r="F1840" s="397"/>
      <c r="G1840" s="397"/>
      <c r="H1840" s="333"/>
      <c r="I1840" s="329"/>
      <c r="J1840" s="324" t="s">
        <v>289</v>
      </c>
      <c r="K1840" s="215" t="s">
        <v>716</v>
      </c>
      <c r="L1840" s="216" t="s">
        <v>2033</v>
      </c>
      <c r="M1840" s="217">
        <v>141</v>
      </c>
      <c r="N1840" s="227">
        <v>141</v>
      </c>
      <c r="O1840" s="215" t="s">
        <v>2034</v>
      </c>
      <c r="P1840" s="379"/>
      <c r="Q1840" s="379"/>
      <c r="R1840" s="379"/>
      <c r="S1840" s="379"/>
      <c r="T1840" s="379"/>
      <c r="U1840" s="379"/>
      <c r="V1840" s="379"/>
      <c r="W1840" s="379"/>
      <c r="X1840" s="379"/>
      <c r="Y1840" s="379"/>
      <c r="Z1840" s="334"/>
      <c r="AA1840" s="334"/>
      <c r="AB1840" s="334"/>
      <c r="AC1840" s="335"/>
    </row>
    <row r="1841" spans="1:29" ht="17.25" customHeight="1">
      <c r="A1841" s="333"/>
      <c r="B1841" s="322"/>
      <c r="C1841" s="322"/>
      <c r="D1841" s="322"/>
      <c r="E1841" s="328"/>
      <c r="F1841" s="397"/>
      <c r="G1841" s="397"/>
      <c r="H1841" s="333"/>
      <c r="I1841" s="329"/>
      <c r="J1841" s="324"/>
      <c r="K1841" s="215"/>
      <c r="L1841" s="216"/>
      <c r="M1841" s="217"/>
      <c r="N1841" s="217"/>
      <c r="O1841" s="215"/>
      <c r="P1841" s="379"/>
      <c r="Q1841" s="379"/>
      <c r="R1841" s="379"/>
      <c r="S1841" s="379"/>
      <c r="T1841" s="379"/>
      <c r="U1841" s="379"/>
      <c r="V1841" s="379"/>
      <c r="W1841" s="379"/>
      <c r="X1841" s="379"/>
      <c r="Y1841" s="379"/>
      <c r="Z1841" s="334"/>
      <c r="AA1841" s="334"/>
      <c r="AB1841" s="334"/>
      <c r="AC1841" s="335"/>
    </row>
    <row r="1842" spans="1:29" ht="17.25" customHeight="1">
      <c r="A1842" s="333"/>
      <c r="B1842" s="322"/>
      <c r="C1842" s="322"/>
      <c r="D1842" s="322"/>
      <c r="E1842" s="328"/>
      <c r="F1842" s="397"/>
      <c r="G1842" s="397"/>
      <c r="H1842" s="333"/>
      <c r="I1842" s="329"/>
      <c r="J1842" s="324" t="s">
        <v>370</v>
      </c>
      <c r="K1842" s="215"/>
      <c r="L1842" s="216"/>
      <c r="M1842" s="217"/>
      <c r="N1842" s="227"/>
      <c r="O1842" s="215"/>
      <c r="P1842" s="379"/>
      <c r="Q1842" s="379"/>
      <c r="R1842" s="379"/>
      <c r="S1842" s="379"/>
      <c r="T1842" s="379"/>
      <c r="U1842" s="379"/>
      <c r="V1842" s="379"/>
      <c r="W1842" s="379"/>
      <c r="X1842" s="379"/>
      <c r="Y1842" s="379"/>
      <c r="Z1842" s="334"/>
      <c r="AA1842" s="334"/>
      <c r="AB1842" s="334"/>
      <c r="AC1842" s="335"/>
    </row>
    <row r="1843" spans="1:29" ht="17.25" customHeight="1">
      <c r="A1843" s="333"/>
      <c r="B1843" s="323"/>
      <c r="C1843" s="323"/>
      <c r="D1843" s="323"/>
      <c r="E1843" s="328"/>
      <c r="F1843" s="397"/>
      <c r="G1843" s="397"/>
      <c r="H1843" s="333"/>
      <c r="I1843" s="329"/>
      <c r="J1843" s="324"/>
      <c r="K1843" s="215"/>
      <c r="L1843" s="215"/>
      <c r="M1843" s="227"/>
      <c r="N1843" s="227"/>
      <c r="O1843" s="215"/>
      <c r="P1843" s="379"/>
      <c r="Q1843" s="379"/>
      <c r="R1843" s="379"/>
      <c r="S1843" s="379"/>
      <c r="T1843" s="379"/>
      <c r="U1843" s="379"/>
      <c r="V1843" s="379"/>
      <c r="W1843" s="379"/>
      <c r="X1843" s="379"/>
      <c r="Y1843" s="379"/>
      <c r="Z1843" s="334"/>
      <c r="AA1843" s="334"/>
      <c r="AB1843" s="334"/>
      <c r="AC1843" s="335"/>
    </row>
    <row r="1844" spans="1:29" ht="17.25" customHeight="1">
      <c r="A1844" s="337">
        <v>39500000</v>
      </c>
      <c r="B1844" s="321" t="s">
        <v>1210</v>
      </c>
      <c r="C1844" s="337" t="s">
        <v>448</v>
      </c>
      <c r="D1844" s="321" t="s">
        <v>1493</v>
      </c>
      <c r="E1844" s="337" t="s">
        <v>1728</v>
      </c>
      <c r="F1844" s="337" t="s">
        <v>1633</v>
      </c>
      <c r="G1844" s="337" t="s">
        <v>1729</v>
      </c>
      <c r="H1844" s="337" t="s">
        <v>963</v>
      </c>
      <c r="I1844" s="337" t="s">
        <v>493</v>
      </c>
      <c r="J1844" s="344" t="s">
        <v>281</v>
      </c>
      <c r="K1844" s="215"/>
      <c r="L1844" s="216"/>
      <c r="M1844" s="217"/>
      <c r="N1844" s="227"/>
      <c r="O1844" s="215"/>
      <c r="P1844" s="379">
        <f>SUM(M1844:M1845)</f>
        <v>0</v>
      </c>
      <c r="Q1844" s="379">
        <f>SUM(N1844:N1845)</f>
        <v>0</v>
      </c>
      <c r="R1844" s="379">
        <f>SUM(M1846:M1847)</f>
        <v>0</v>
      </c>
      <c r="S1844" s="379">
        <f>SUM(N1846:N1847)</f>
        <v>0</v>
      </c>
      <c r="T1844" s="379">
        <f>SUM(M1848:M1849)</f>
        <v>0</v>
      </c>
      <c r="U1844" s="379">
        <f>SUM(N1848:N1849)</f>
        <v>0</v>
      </c>
      <c r="V1844" s="379">
        <f>SUM(M1850:M1851)</f>
        <v>9200</v>
      </c>
      <c r="W1844" s="379">
        <f>SUM(N1850:N1851)</f>
        <v>9200</v>
      </c>
      <c r="X1844" s="379">
        <f>P1844+R1844+T1844+V1844</f>
        <v>9200</v>
      </c>
      <c r="Y1844" s="379">
        <f>Q1844+S1844+U1844+W1844</f>
        <v>9200</v>
      </c>
      <c r="Z1844" s="330">
        <f>G1844-X1844</f>
        <v>13573</v>
      </c>
      <c r="AA1844" s="330">
        <f>G1844-Y1844</f>
        <v>13573</v>
      </c>
      <c r="AB1844" s="330">
        <f>X1844*100/G1844</f>
        <v>40.398717779826988</v>
      </c>
      <c r="AC1844" s="331"/>
    </row>
    <row r="1845" spans="1:29" ht="17.25" customHeight="1">
      <c r="A1845" s="338"/>
      <c r="B1845" s="322"/>
      <c r="C1845" s="338"/>
      <c r="D1845" s="322"/>
      <c r="E1845" s="338"/>
      <c r="F1845" s="338"/>
      <c r="G1845" s="338"/>
      <c r="H1845" s="338"/>
      <c r="I1845" s="338"/>
      <c r="J1845" s="346"/>
      <c r="K1845" s="215"/>
      <c r="L1845" s="216"/>
      <c r="M1845" s="217"/>
      <c r="N1845" s="217"/>
      <c r="O1845" s="216"/>
      <c r="P1845" s="379"/>
      <c r="Q1845" s="379"/>
      <c r="R1845" s="379"/>
      <c r="S1845" s="379"/>
      <c r="T1845" s="379"/>
      <c r="U1845" s="379"/>
      <c r="V1845" s="379"/>
      <c r="W1845" s="379"/>
      <c r="X1845" s="379"/>
      <c r="Y1845" s="379"/>
      <c r="Z1845" s="330"/>
      <c r="AA1845" s="330"/>
      <c r="AB1845" s="330"/>
      <c r="AC1845" s="331"/>
    </row>
    <row r="1846" spans="1:29" ht="17.25" customHeight="1">
      <c r="A1846" s="338"/>
      <c r="B1846" s="322"/>
      <c r="C1846" s="338"/>
      <c r="D1846" s="322"/>
      <c r="E1846" s="338"/>
      <c r="F1846" s="338"/>
      <c r="G1846" s="338"/>
      <c r="H1846" s="338"/>
      <c r="I1846" s="338"/>
      <c r="J1846" s="344" t="s">
        <v>369</v>
      </c>
      <c r="K1846" s="215"/>
      <c r="L1846" s="216"/>
      <c r="M1846" s="217"/>
      <c r="N1846" s="217"/>
      <c r="O1846" s="215"/>
      <c r="P1846" s="379"/>
      <c r="Q1846" s="379"/>
      <c r="R1846" s="379"/>
      <c r="S1846" s="379"/>
      <c r="T1846" s="379"/>
      <c r="U1846" s="379"/>
      <c r="V1846" s="379"/>
      <c r="W1846" s="379"/>
      <c r="X1846" s="379"/>
      <c r="Y1846" s="379"/>
      <c r="Z1846" s="330"/>
      <c r="AA1846" s="330"/>
      <c r="AB1846" s="330"/>
      <c r="AC1846" s="331"/>
    </row>
    <row r="1847" spans="1:29" ht="17.25" customHeight="1">
      <c r="A1847" s="338"/>
      <c r="B1847" s="322"/>
      <c r="C1847" s="338"/>
      <c r="D1847" s="322"/>
      <c r="E1847" s="338"/>
      <c r="F1847" s="338"/>
      <c r="G1847" s="338"/>
      <c r="H1847" s="338"/>
      <c r="I1847" s="338"/>
      <c r="J1847" s="346"/>
      <c r="K1847" s="215"/>
      <c r="L1847" s="216"/>
      <c r="M1847" s="217"/>
      <c r="N1847" s="217"/>
      <c r="O1847" s="215"/>
      <c r="P1847" s="379"/>
      <c r="Q1847" s="379"/>
      <c r="R1847" s="379"/>
      <c r="S1847" s="379"/>
      <c r="T1847" s="379"/>
      <c r="U1847" s="379"/>
      <c r="V1847" s="379"/>
      <c r="W1847" s="379"/>
      <c r="X1847" s="379"/>
      <c r="Y1847" s="379"/>
      <c r="Z1847" s="330"/>
      <c r="AA1847" s="330"/>
      <c r="AB1847" s="330"/>
      <c r="AC1847" s="331"/>
    </row>
    <row r="1848" spans="1:29" ht="17.25" customHeight="1">
      <c r="A1848" s="338"/>
      <c r="B1848" s="322"/>
      <c r="C1848" s="338"/>
      <c r="D1848" s="322"/>
      <c r="E1848" s="338"/>
      <c r="F1848" s="338"/>
      <c r="G1848" s="338"/>
      <c r="H1848" s="338"/>
      <c r="I1848" s="338"/>
      <c r="J1848" s="344" t="s">
        <v>289</v>
      </c>
      <c r="K1848" s="215"/>
      <c r="L1848" s="216"/>
      <c r="M1848" s="217"/>
      <c r="N1848" s="227"/>
      <c r="O1848" s="215"/>
      <c r="P1848" s="379"/>
      <c r="Q1848" s="379"/>
      <c r="R1848" s="379"/>
      <c r="S1848" s="379"/>
      <c r="T1848" s="379"/>
      <c r="U1848" s="379"/>
      <c r="V1848" s="379"/>
      <c r="W1848" s="379"/>
      <c r="X1848" s="379"/>
      <c r="Y1848" s="379"/>
      <c r="Z1848" s="330"/>
      <c r="AA1848" s="330"/>
      <c r="AB1848" s="330"/>
      <c r="AC1848" s="331"/>
    </row>
    <row r="1849" spans="1:29" ht="17.25" customHeight="1">
      <c r="A1849" s="338"/>
      <c r="B1849" s="322"/>
      <c r="C1849" s="338"/>
      <c r="D1849" s="322"/>
      <c r="E1849" s="338"/>
      <c r="F1849" s="338"/>
      <c r="G1849" s="338"/>
      <c r="H1849" s="338"/>
      <c r="I1849" s="338"/>
      <c r="J1849" s="346"/>
      <c r="K1849" s="215"/>
      <c r="L1849" s="216"/>
      <c r="M1849" s="217"/>
      <c r="N1849" s="217"/>
      <c r="O1849" s="215"/>
      <c r="P1849" s="379"/>
      <c r="Q1849" s="379"/>
      <c r="R1849" s="379"/>
      <c r="S1849" s="379"/>
      <c r="T1849" s="379"/>
      <c r="U1849" s="379"/>
      <c r="V1849" s="379"/>
      <c r="W1849" s="379"/>
      <c r="X1849" s="379"/>
      <c r="Y1849" s="379"/>
      <c r="Z1849" s="330"/>
      <c r="AA1849" s="330"/>
      <c r="AB1849" s="330"/>
      <c r="AC1849" s="331"/>
    </row>
    <row r="1850" spans="1:29" ht="17.25" customHeight="1">
      <c r="A1850" s="338"/>
      <c r="B1850" s="322"/>
      <c r="C1850" s="338"/>
      <c r="D1850" s="322"/>
      <c r="E1850" s="338"/>
      <c r="F1850" s="338"/>
      <c r="G1850" s="338"/>
      <c r="H1850" s="338"/>
      <c r="I1850" s="338"/>
      <c r="J1850" s="324" t="s">
        <v>370</v>
      </c>
      <c r="K1850" s="215" t="s">
        <v>2077</v>
      </c>
      <c r="L1850" s="216" t="s">
        <v>2078</v>
      </c>
      <c r="M1850" s="217">
        <v>9200</v>
      </c>
      <c r="N1850" s="227">
        <v>9200</v>
      </c>
      <c r="O1850" s="215" t="s">
        <v>1781</v>
      </c>
      <c r="P1850" s="379"/>
      <c r="Q1850" s="379"/>
      <c r="R1850" s="379"/>
      <c r="S1850" s="379"/>
      <c r="T1850" s="379"/>
      <c r="U1850" s="379"/>
      <c r="V1850" s="379"/>
      <c r="W1850" s="379"/>
      <c r="X1850" s="379"/>
      <c r="Y1850" s="379"/>
      <c r="Z1850" s="330"/>
      <c r="AA1850" s="330"/>
      <c r="AB1850" s="330"/>
      <c r="AC1850" s="331"/>
    </row>
    <row r="1851" spans="1:29" ht="17.25" customHeight="1">
      <c r="A1851" s="339"/>
      <c r="B1851" s="323"/>
      <c r="C1851" s="339"/>
      <c r="D1851" s="323"/>
      <c r="E1851" s="339"/>
      <c r="F1851" s="339"/>
      <c r="G1851" s="339"/>
      <c r="H1851" s="339"/>
      <c r="I1851" s="339"/>
      <c r="J1851" s="324"/>
      <c r="K1851" s="215"/>
      <c r="L1851" s="215"/>
      <c r="M1851" s="227"/>
      <c r="N1851" s="227"/>
      <c r="O1851" s="215"/>
      <c r="P1851" s="379"/>
      <c r="Q1851" s="379"/>
      <c r="R1851" s="379"/>
      <c r="S1851" s="379"/>
      <c r="T1851" s="379"/>
      <c r="U1851" s="379"/>
      <c r="V1851" s="379"/>
      <c r="W1851" s="379"/>
      <c r="X1851" s="379"/>
      <c r="Y1851" s="379"/>
      <c r="Z1851" s="330"/>
      <c r="AA1851" s="330"/>
      <c r="AB1851" s="330"/>
      <c r="AC1851" s="331"/>
    </row>
    <row r="1852" spans="1:29" ht="17.25" customHeight="1">
      <c r="A1852" s="333">
        <v>90500000</v>
      </c>
      <c r="B1852" s="321" t="s">
        <v>485</v>
      </c>
      <c r="C1852" s="321" t="s">
        <v>448</v>
      </c>
      <c r="D1852" s="321" t="s">
        <v>2088</v>
      </c>
      <c r="E1852" s="328" t="s">
        <v>486</v>
      </c>
      <c r="F1852" s="389" t="s">
        <v>1842</v>
      </c>
      <c r="G1852" s="340">
        <v>9047.4</v>
      </c>
      <c r="H1852" s="329" t="s">
        <v>487</v>
      </c>
      <c r="I1852" s="329">
        <v>2021</v>
      </c>
      <c r="J1852" s="344" t="s">
        <v>281</v>
      </c>
      <c r="K1852" s="215"/>
      <c r="L1852" s="216"/>
      <c r="M1852" s="217"/>
      <c r="N1852" s="227"/>
      <c r="O1852" s="215"/>
      <c r="P1852" s="379">
        <f>SUM(M1852:M1853)</f>
        <v>0</v>
      </c>
      <c r="Q1852" s="379">
        <f>SUM(N1852:N1853)</f>
        <v>0</v>
      </c>
      <c r="R1852" s="379">
        <f>SUM(M1854:M1855)</f>
        <v>1439.4</v>
      </c>
      <c r="S1852" s="379">
        <f>SUM(N1854:N1855)</f>
        <v>1439.4</v>
      </c>
      <c r="T1852" s="379">
        <f>SUM(M1856:M1857)</f>
        <v>1479.4</v>
      </c>
      <c r="U1852" s="379">
        <f>SUM(N1856:N1857)</f>
        <v>1479.4</v>
      </c>
      <c r="V1852" s="379">
        <f>SUM(M1858:M1859)</f>
        <v>0</v>
      </c>
      <c r="W1852" s="379">
        <f>SUM(N1858:N1859)</f>
        <v>0</v>
      </c>
      <c r="X1852" s="379">
        <f>P1852+R1852+T1852+V1852</f>
        <v>2918.8</v>
      </c>
      <c r="Y1852" s="379">
        <f>Q1852+S1852+U1852+W1852</f>
        <v>2918.8</v>
      </c>
      <c r="Z1852" s="330">
        <f>G1852-X1852</f>
        <v>6128.5999999999995</v>
      </c>
      <c r="AA1852" s="330">
        <f>G1852-Y1852</f>
        <v>6128.5999999999995</v>
      </c>
      <c r="AB1852" s="330">
        <f>X1852*100/G1852</f>
        <v>32.261202113314326</v>
      </c>
      <c r="AC1852" s="331"/>
    </row>
    <row r="1853" spans="1:29" ht="17.25" customHeight="1">
      <c r="A1853" s="333"/>
      <c r="B1853" s="322"/>
      <c r="C1853" s="322"/>
      <c r="D1853" s="322"/>
      <c r="E1853" s="328"/>
      <c r="F1853" s="389"/>
      <c r="G1853" s="340"/>
      <c r="H1853" s="329"/>
      <c r="I1853" s="329"/>
      <c r="J1853" s="346"/>
      <c r="K1853" s="215"/>
      <c r="L1853" s="216"/>
      <c r="M1853" s="217"/>
      <c r="N1853" s="217"/>
      <c r="O1853" s="216"/>
      <c r="P1853" s="379"/>
      <c r="Q1853" s="379"/>
      <c r="R1853" s="379"/>
      <c r="S1853" s="379"/>
      <c r="T1853" s="379"/>
      <c r="U1853" s="379"/>
      <c r="V1853" s="379"/>
      <c r="W1853" s="379"/>
      <c r="X1853" s="379"/>
      <c r="Y1853" s="379"/>
      <c r="Z1853" s="330"/>
      <c r="AA1853" s="330"/>
      <c r="AB1853" s="330"/>
      <c r="AC1853" s="331"/>
    </row>
    <row r="1854" spans="1:29" ht="17.25" customHeight="1">
      <c r="A1854" s="333"/>
      <c r="B1854" s="322"/>
      <c r="C1854" s="322"/>
      <c r="D1854" s="322"/>
      <c r="E1854" s="328"/>
      <c r="F1854" s="389"/>
      <c r="G1854" s="340"/>
      <c r="H1854" s="329"/>
      <c r="I1854" s="329"/>
      <c r="J1854" s="344" t="s">
        <v>369</v>
      </c>
      <c r="K1854" s="215" t="s">
        <v>1262</v>
      </c>
      <c r="L1854" s="216" t="s">
        <v>1180</v>
      </c>
      <c r="M1854" s="217">
        <v>1439.4</v>
      </c>
      <c r="N1854" s="217">
        <v>1439.4</v>
      </c>
      <c r="O1854" s="215" t="s">
        <v>1249</v>
      </c>
      <c r="P1854" s="379"/>
      <c r="Q1854" s="379"/>
      <c r="R1854" s="379"/>
      <c r="S1854" s="379"/>
      <c r="T1854" s="379"/>
      <c r="U1854" s="379"/>
      <c r="V1854" s="379"/>
      <c r="W1854" s="379"/>
      <c r="X1854" s="379"/>
      <c r="Y1854" s="379"/>
      <c r="Z1854" s="330"/>
      <c r="AA1854" s="330"/>
      <c r="AB1854" s="330"/>
      <c r="AC1854" s="331"/>
    </row>
    <row r="1855" spans="1:29" ht="17.25" customHeight="1">
      <c r="A1855" s="333"/>
      <c r="B1855" s="322"/>
      <c r="C1855" s="322"/>
      <c r="D1855" s="322"/>
      <c r="E1855" s="328"/>
      <c r="F1855" s="389"/>
      <c r="G1855" s="340"/>
      <c r="H1855" s="329"/>
      <c r="I1855" s="329"/>
      <c r="J1855" s="346"/>
      <c r="K1855" s="215"/>
      <c r="L1855" s="216"/>
      <c r="M1855" s="217"/>
      <c r="N1855" s="217"/>
      <c r="O1855" s="215"/>
      <c r="P1855" s="379"/>
      <c r="Q1855" s="379"/>
      <c r="R1855" s="379"/>
      <c r="S1855" s="379"/>
      <c r="T1855" s="379"/>
      <c r="U1855" s="379"/>
      <c r="V1855" s="379"/>
      <c r="W1855" s="379"/>
      <c r="X1855" s="379"/>
      <c r="Y1855" s="379"/>
      <c r="Z1855" s="330"/>
      <c r="AA1855" s="330"/>
      <c r="AB1855" s="330"/>
      <c r="AC1855" s="331"/>
    </row>
    <row r="1856" spans="1:29" ht="17.25" customHeight="1">
      <c r="A1856" s="333"/>
      <c r="B1856" s="322"/>
      <c r="C1856" s="322"/>
      <c r="D1856" s="322"/>
      <c r="E1856" s="328"/>
      <c r="F1856" s="389"/>
      <c r="G1856" s="340"/>
      <c r="H1856" s="329"/>
      <c r="I1856" s="329"/>
      <c r="J1856" s="344" t="s">
        <v>289</v>
      </c>
      <c r="K1856" s="215" t="s">
        <v>1525</v>
      </c>
      <c r="L1856" s="216" t="s">
        <v>1469</v>
      </c>
      <c r="M1856" s="217">
        <v>1479.4</v>
      </c>
      <c r="N1856" s="217">
        <v>1479.4</v>
      </c>
      <c r="O1856" s="215" t="s">
        <v>1524</v>
      </c>
      <c r="P1856" s="379"/>
      <c r="Q1856" s="379"/>
      <c r="R1856" s="379"/>
      <c r="S1856" s="379"/>
      <c r="T1856" s="379"/>
      <c r="U1856" s="379"/>
      <c r="V1856" s="379"/>
      <c r="W1856" s="379"/>
      <c r="X1856" s="379"/>
      <c r="Y1856" s="379"/>
      <c r="Z1856" s="330"/>
      <c r="AA1856" s="330"/>
      <c r="AB1856" s="330"/>
      <c r="AC1856" s="331"/>
    </row>
    <row r="1857" spans="1:29" ht="17.25" customHeight="1">
      <c r="A1857" s="333"/>
      <c r="B1857" s="322"/>
      <c r="C1857" s="322"/>
      <c r="D1857" s="322"/>
      <c r="E1857" s="328"/>
      <c r="F1857" s="389"/>
      <c r="G1857" s="340"/>
      <c r="H1857" s="329"/>
      <c r="I1857" s="329"/>
      <c r="J1857" s="346"/>
      <c r="K1857" s="215"/>
      <c r="L1857" s="216"/>
      <c r="M1857" s="217"/>
      <c r="N1857" s="217"/>
      <c r="O1857" s="215"/>
      <c r="P1857" s="379"/>
      <c r="Q1857" s="379"/>
      <c r="R1857" s="379"/>
      <c r="S1857" s="379"/>
      <c r="T1857" s="379"/>
      <c r="U1857" s="379"/>
      <c r="V1857" s="379"/>
      <c r="W1857" s="379"/>
      <c r="X1857" s="379"/>
      <c r="Y1857" s="379"/>
      <c r="Z1857" s="330"/>
      <c r="AA1857" s="330"/>
      <c r="AB1857" s="330"/>
      <c r="AC1857" s="331"/>
    </row>
    <row r="1858" spans="1:29" ht="17.25" customHeight="1">
      <c r="A1858" s="333"/>
      <c r="B1858" s="322"/>
      <c r="C1858" s="322"/>
      <c r="D1858" s="322"/>
      <c r="E1858" s="328"/>
      <c r="F1858" s="389"/>
      <c r="G1858" s="340"/>
      <c r="H1858" s="329"/>
      <c r="I1858" s="329"/>
      <c r="J1858" s="324" t="s">
        <v>370</v>
      </c>
      <c r="K1858" s="215"/>
      <c r="L1858" s="216"/>
      <c r="M1858" s="217"/>
      <c r="N1858" s="227"/>
      <c r="O1858" s="215"/>
      <c r="P1858" s="379"/>
      <c r="Q1858" s="379"/>
      <c r="R1858" s="379"/>
      <c r="S1858" s="379"/>
      <c r="T1858" s="379"/>
      <c r="U1858" s="379"/>
      <c r="V1858" s="379"/>
      <c r="W1858" s="379"/>
      <c r="X1858" s="379"/>
      <c r="Y1858" s="379"/>
      <c r="Z1858" s="330"/>
      <c r="AA1858" s="330"/>
      <c r="AB1858" s="330"/>
      <c r="AC1858" s="331"/>
    </row>
    <row r="1859" spans="1:29" ht="17.25" customHeight="1">
      <c r="A1859" s="333"/>
      <c r="B1859" s="323"/>
      <c r="C1859" s="323"/>
      <c r="D1859" s="323"/>
      <c r="E1859" s="328"/>
      <c r="F1859" s="389"/>
      <c r="G1859" s="340"/>
      <c r="H1859" s="329"/>
      <c r="I1859" s="329"/>
      <c r="J1859" s="324"/>
      <c r="K1859" s="215"/>
      <c r="L1859" s="215"/>
      <c r="M1859" s="227"/>
      <c r="N1859" s="227"/>
      <c r="O1859" s="215"/>
      <c r="P1859" s="379"/>
      <c r="Q1859" s="379"/>
      <c r="R1859" s="379"/>
      <c r="S1859" s="379"/>
      <c r="T1859" s="379"/>
      <c r="U1859" s="379"/>
      <c r="V1859" s="379"/>
      <c r="W1859" s="379"/>
      <c r="X1859" s="379"/>
      <c r="Y1859" s="379"/>
      <c r="Z1859" s="330"/>
      <c r="AA1859" s="330"/>
      <c r="AB1859" s="330"/>
      <c r="AC1859" s="331"/>
    </row>
    <row r="1860" spans="1:29" ht="17.25" customHeight="1">
      <c r="A1860" s="350">
        <v>50100000</v>
      </c>
      <c r="B1860" s="321" t="s">
        <v>1164</v>
      </c>
      <c r="C1860" s="321" t="s">
        <v>525</v>
      </c>
      <c r="D1860" s="321" t="s">
        <v>1166</v>
      </c>
      <c r="E1860" s="328" t="s">
        <v>1165</v>
      </c>
      <c r="F1860" s="389" t="s">
        <v>1167</v>
      </c>
      <c r="G1860" s="340">
        <v>1000</v>
      </c>
      <c r="H1860" s="329" t="s">
        <v>1163</v>
      </c>
      <c r="I1860" s="329" t="s">
        <v>1168</v>
      </c>
      <c r="J1860" s="324" t="s">
        <v>281</v>
      </c>
      <c r="K1860" s="215"/>
      <c r="L1860" s="216"/>
      <c r="M1860" s="217"/>
      <c r="N1860" s="227"/>
      <c r="O1860" s="215"/>
      <c r="P1860" s="379">
        <f>SUM(M1860:M1861)</f>
        <v>0</v>
      </c>
      <c r="Q1860" s="379">
        <f>SUM(N1860:N1861)</f>
        <v>0</v>
      </c>
      <c r="R1860" s="379">
        <f>SUM(M1862:M1863)</f>
        <v>133</v>
      </c>
      <c r="S1860" s="379">
        <f>SUM(N1862:N1863)</f>
        <v>133</v>
      </c>
      <c r="T1860" s="379">
        <f>SUM(M1864:M1865)</f>
        <v>768</v>
      </c>
      <c r="U1860" s="379">
        <f>SUM(N1864:N1865)</f>
        <v>768</v>
      </c>
      <c r="V1860" s="379">
        <f>SUM(M1866:M1867)</f>
        <v>0</v>
      </c>
      <c r="W1860" s="379">
        <f>SUM(N1866:N1867)</f>
        <v>0</v>
      </c>
      <c r="X1860" s="379">
        <f>P1860+R1860+T1860+V1860</f>
        <v>901</v>
      </c>
      <c r="Y1860" s="379">
        <f>Q1860+S1860+U1860+W1860</f>
        <v>901</v>
      </c>
      <c r="Z1860" s="330">
        <f>G1860-X1860</f>
        <v>99</v>
      </c>
      <c r="AA1860" s="330">
        <f>G1860-Y1860</f>
        <v>99</v>
      </c>
      <c r="AB1860" s="330">
        <f>X1860*100/G1860</f>
        <v>90.1</v>
      </c>
      <c r="AC1860" s="331"/>
    </row>
    <row r="1861" spans="1:29" ht="17.25" customHeight="1">
      <c r="A1861" s="351"/>
      <c r="B1861" s="322"/>
      <c r="C1861" s="322"/>
      <c r="D1861" s="322"/>
      <c r="E1861" s="328"/>
      <c r="F1861" s="389"/>
      <c r="G1861" s="340"/>
      <c r="H1861" s="329"/>
      <c r="I1861" s="329"/>
      <c r="J1861" s="324"/>
      <c r="K1861" s="215"/>
      <c r="L1861" s="216"/>
      <c r="M1861" s="217"/>
      <c r="N1861" s="217"/>
      <c r="O1861" s="216"/>
      <c r="P1861" s="379"/>
      <c r="Q1861" s="379"/>
      <c r="R1861" s="379"/>
      <c r="S1861" s="379"/>
      <c r="T1861" s="379"/>
      <c r="U1861" s="379"/>
      <c r="V1861" s="379"/>
      <c r="W1861" s="379"/>
      <c r="X1861" s="379"/>
      <c r="Y1861" s="379"/>
      <c r="Z1861" s="330"/>
      <c r="AA1861" s="330"/>
      <c r="AB1861" s="330"/>
      <c r="AC1861" s="331"/>
    </row>
    <row r="1862" spans="1:29" ht="17.25" customHeight="1">
      <c r="A1862" s="351"/>
      <c r="B1862" s="322"/>
      <c r="C1862" s="322"/>
      <c r="D1862" s="322"/>
      <c r="E1862" s="328"/>
      <c r="F1862" s="389"/>
      <c r="G1862" s="340"/>
      <c r="H1862" s="329"/>
      <c r="I1862" s="329"/>
      <c r="J1862" s="324" t="s">
        <v>369</v>
      </c>
      <c r="K1862" s="215" t="s">
        <v>1169</v>
      </c>
      <c r="L1862" s="216" t="s">
        <v>1086</v>
      </c>
      <c r="M1862" s="217">
        <v>133</v>
      </c>
      <c r="N1862" s="217">
        <v>133</v>
      </c>
      <c r="O1862" s="215" t="s">
        <v>1160</v>
      </c>
      <c r="P1862" s="379"/>
      <c r="Q1862" s="379"/>
      <c r="R1862" s="379"/>
      <c r="S1862" s="379"/>
      <c r="T1862" s="379"/>
      <c r="U1862" s="379"/>
      <c r="V1862" s="379"/>
      <c r="W1862" s="379"/>
      <c r="X1862" s="379"/>
      <c r="Y1862" s="379"/>
      <c r="Z1862" s="330"/>
      <c r="AA1862" s="330"/>
      <c r="AB1862" s="330"/>
      <c r="AC1862" s="331"/>
    </row>
    <row r="1863" spans="1:29" ht="17.25" customHeight="1">
      <c r="A1863" s="351"/>
      <c r="B1863" s="322"/>
      <c r="C1863" s="322"/>
      <c r="D1863" s="322"/>
      <c r="E1863" s="328"/>
      <c r="F1863" s="389"/>
      <c r="G1863" s="340"/>
      <c r="H1863" s="329"/>
      <c r="I1863" s="329"/>
      <c r="J1863" s="324"/>
      <c r="K1863" s="215"/>
      <c r="L1863" s="216"/>
      <c r="M1863" s="217"/>
      <c r="N1863" s="217"/>
      <c r="O1863" s="215"/>
      <c r="P1863" s="379"/>
      <c r="Q1863" s="379"/>
      <c r="R1863" s="379"/>
      <c r="S1863" s="379"/>
      <c r="T1863" s="379"/>
      <c r="U1863" s="379"/>
      <c r="V1863" s="379"/>
      <c r="W1863" s="379"/>
      <c r="X1863" s="379"/>
      <c r="Y1863" s="379"/>
      <c r="Z1863" s="330"/>
      <c r="AA1863" s="330"/>
      <c r="AB1863" s="330"/>
      <c r="AC1863" s="331"/>
    </row>
    <row r="1864" spans="1:29" ht="17.25" customHeight="1">
      <c r="A1864" s="351"/>
      <c r="B1864" s="322"/>
      <c r="C1864" s="322"/>
      <c r="D1864" s="322"/>
      <c r="E1864" s="328"/>
      <c r="F1864" s="389"/>
      <c r="G1864" s="340"/>
      <c r="H1864" s="329"/>
      <c r="I1864" s="329"/>
      <c r="J1864" s="324" t="s">
        <v>289</v>
      </c>
      <c r="K1864" s="215" t="s">
        <v>1803</v>
      </c>
      <c r="L1864" s="216" t="s">
        <v>1804</v>
      </c>
      <c r="M1864" s="217">
        <v>470</v>
      </c>
      <c r="N1864" s="227">
        <v>470</v>
      </c>
      <c r="O1864" s="215" t="s">
        <v>1805</v>
      </c>
      <c r="P1864" s="379"/>
      <c r="Q1864" s="379"/>
      <c r="R1864" s="379"/>
      <c r="S1864" s="379"/>
      <c r="T1864" s="379"/>
      <c r="U1864" s="379"/>
      <c r="V1864" s="379"/>
      <c r="W1864" s="379"/>
      <c r="X1864" s="379"/>
      <c r="Y1864" s="379"/>
      <c r="Z1864" s="330"/>
      <c r="AA1864" s="330"/>
      <c r="AB1864" s="330"/>
      <c r="AC1864" s="331"/>
    </row>
    <row r="1865" spans="1:29" ht="17.25" customHeight="1">
      <c r="A1865" s="351"/>
      <c r="B1865" s="322"/>
      <c r="C1865" s="322"/>
      <c r="D1865" s="322"/>
      <c r="E1865" s="328"/>
      <c r="F1865" s="389"/>
      <c r="G1865" s="340"/>
      <c r="H1865" s="329"/>
      <c r="I1865" s="329"/>
      <c r="J1865" s="324"/>
      <c r="K1865" s="215" t="s">
        <v>1991</v>
      </c>
      <c r="L1865" s="216" t="s">
        <v>1735</v>
      </c>
      <c r="M1865" s="217">
        <v>298</v>
      </c>
      <c r="N1865" s="217">
        <v>298</v>
      </c>
      <c r="O1865" s="215" t="s">
        <v>1990</v>
      </c>
      <c r="P1865" s="379"/>
      <c r="Q1865" s="379"/>
      <c r="R1865" s="379"/>
      <c r="S1865" s="379"/>
      <c r="T1865" s="379"/>
      <c r="U1865" s="379"/>
      <c r="V1865" s="379"/>
      <c r="W1865" s="379"/>
      <c r="X1865" s="379"/>
      <c r="Y1865" s="379"/>
      <c r="Z1865" s="330"/>
      <c r="AA1865" s="330"/>
      <c r="AB1865" s="330"/>
      <c r="AC1865" s="331"/>
    </row>
    <row r="1866" spans="1:29" ht="17.25" customHeight="1">
      <c r="A1866" s="351"/>
      <c r="B1866" s="322"/>
      <c r="C1866" s="322"/>
      <c r="D1866" s="322"/>
      <c r="E1866" s="328"/>
      <c r="F1866" s="389"/>
      <c r="G1866" s="340"/>
      <c r="H1866" s="329"/>
      <c r="I1866" s="329"/>
      <c r="J1866" s="324" t="s">
        <v>370</v>
      </c>
      <c r="K1866" s="215"/>
      <c r="L1866" s="216"/>
      <c r="M1866" s="217"/>
      <c r="N1866" s="227"/>
      <c r="O1866" s="215"/>
      <c r="P1866" s="379"/>
      <c r="Q1866" s="379"/>
      <c r="R1866" s="379"/>
      <c r="S1866" s="379"/>
      <c r="T1866" s="379"/>
      <c r="U1866" s="379"/>
      <c r="V1866" s="379"/>
      <c r="W1866" s="379"/>
      <c r="X1866" s="379"/>
      <c r="Y1866" s="379"/>
      <c r="Z1866" s="330"/>
      <c r="AA1866" s="330"/>
      <c r="AB1866" s="330"/>
      <c r="AC1866" s="331"/>
    </row>
    <row r="1867" spans="1:29" ht="17.25" customHeight="1">
      <c r="A1867" s="352"/>
      <c r="B1867" s="323"/>
      <c r="C1867" s="323"/>
      <c r="D1867" s="323"/>
      <c r="E1867" s="328"/>
      <c r="F1867" s="389"/>
      <c r="G1867" s="340"/>
      <c r="H1867" s="329"/>
      <c r="I1867" s="329"/>
      <c r="J1867" s="324"/>
      <c r="K1867" s="215"/>
      <c r="L1867" s="215"/>
      <c r="M1867" s="227"/>
      <c r="N1867" s="227"/>
      <c r="O1867" s="215"/>
      <c r="P1867" s="379"/>
      <c r="Q1867" s="379"/>
      <c r="R1867" s="379"/>
      <c r="S1867" s="379"/>
      <c r="T1867" s="379"/>
      <c r="U1867" s="379"/>
      <c r="V1867" s="379"/>
      <c r="W1867" s="379"/>
      <c r="X1867" s="379"/>
      <c r="Y1867" s="379"/>
      <c r="Z1867" s="330"/>
      <c r="AA1867" s="330"/>
      <c r="AB1867" s="330"/>
      <c r="AC1867" s="331"/>
    </row>
    <row r="1868" spans="1:29" ht="17.25" customHeight="1">
      <c r="A1868" s="350">
        <v>50100000</v>
      </c>
      <c r="B1868" s="321" t="s">
        <v>1164</v>
      </c>
      <c r="C1868" s="321" t="s">
        <v>448</v>
      </c>
      <c r="D1868" s="321" t="s">
        <v>1314</v>
      </c>
      <c r="E1868" s="328" t="s">
        <v>1315</v>
      </c>
      <c r="F1868" s="389" t="s">
        <v>1038</v>
      </c>
      <c r="G1868" s="340">
        <v>2000</v>
      </c>
      <c r="H1868" s="329" t="s">
        <v>1312</v>
      </c>
      <c r="I1868" s="329" t="s">
        <v>493</v>
      </c>
      <c r="J1868" s="324" t="s">
        <v>281</v>
      </c>
      <c r="K1868" s="215"/>
      <c r="L1868" s="216"/>
      <c r="M1868" s="217"/>
      <c r="N1868" s="217"/>
      <c r="O1868" s="216"/>
      <c r="P1868" s="379">
        <f>SUM(M1868:M1869)</f>
        <v>0</v>
      </c>
      <c r="Q1868" s="379">
        <f>SUM(N1868:N1869)</f>
        <v>0</v>
      </c>
      <c r="R1868" s="379">
        <f>SUM(M1870:M1871)</f>
        <v>683.1</v>
      </c>
      <c r="S1868" s="379">
        <f>SUM(N1870:N1871)</f>
        <v>683.1</v>
      </c>
      <c r="T1868" s="379">
        <f>SUM(M1872:M1873)</f>
        <v>0</v>
      </c>
      <c r="U1868" s="379">
        <f>SUM(N1872:N1873)</f>
        <v>0</v>
      </c>
      <c r="V1868" s="379">
        <f>SUM(M1874:M1875)</f>
        <v>0</v>
      </c>
      <c r="W1868" s="379">
        <f>SUM(N1874:N1875)</f>
        <v>0</v>
      </c>
      <c r="X1868" s="379">
        <f>P1868+R1868+T1868+V1868</f>
        <v>683.1</v>
      </c>
      <c r="Y1868" s="379">
        <f>Q1868+S1868+U1868+W1868</f>
        <v>683.1</v>
      </c>
      <c r="Z1868" s="330">
        <f>G1868-X1868</f>
        <v>1316.9</v>
      </c>
      <c r="AA1868" s="330">
        <f>G1868-Y1868</f>
        <v>1316.9</v>
      </c>
      <c r="AB1868" s="330">
        <f>X1868*100/G1868</f>
        <v>34.155000000000001</v>
      </c>
      <c r="AC1868" s="331"/>
    </row>
    <row r="1869" spans="1:29" ht="17.25" customHeight="1">
      <c r="A1869" s="351"/>
      <c r="B1869" s="322"/>
      <c r="C1869" s="322"/>
      <c r="D1869" s="322"/>
      <c r="E1869" s="328"/>
      <c r="F1869" s="389"/>
      <c r="G1869" s="340"/>
      <c r="H1869" s="329"/>
      <c r="I1869" s="329"/>
      <c r="J1869" s="324"/>
      <c r="K1869" s="215"/>
      <c r="L1869" s="216"/>
      <c r="M1869" s="217"/>
      <c r="N1869" s="217"/>
      <c r="O1869" s="216"/>
      <c r="P1869" s="379"/>
      <c r="Q1869" s="379"/>
      <c r="R1869" s="379"/>
      <c r="S1869" s="379"/>
      <c r="T1869" s="379"/>
      <c r="U1869" s="379"/>
      <c r="V1869" s="379"/>
      <c r="W1869" s="379"/>
      <c r="X1869" s="379"/>
      <c r="Y1869" s="379"/>
      <c r="Z1869" s="330"/>
      <c r="AA1869" s="330"/>
      <c r="AB1869" s="330"/>
      <c r="AC1869" s="331"/>
    </row>
    <row r="1870" spans="1:29" ht="17.25" customHeight="1">
      <c r="A1870" s="351"/>
      <c r="B1870" s="322"/>
      <c r="C1870" s="322"/>
      <c r="D1870" s="322"/>
      <c r="E1870" s="328"/>
      <c r="F1870" s="389"/>
      <c r="G1870" s="340"/>
      <c r="H1870" s="329"/>
      <c r="I1870" s="329"/>
      <c r="J1870" s="324" t="s">
        <v>369</v>
      </c>
      <c r="K1870" s="215" t="s">
        <v>1313</v>
      </c>
      <c r="L1870" s="216" t="s">
        <v>1246</v>
      </c>
      <c r="M1870" s="217">
        <v>683.1</v>
      </c>
      <c r="N1870" s="217">
        <v>683.1</v>
      </c>
      <c r="O1870" s="215" t="s">
        <v>1241</v>
      </c>
      <c r="P1870" s="379"/>
      <c r="Q1870" s="379"/>
      <c r="R1870" s="379"/>
      <c r="S1870" s="379"/>
      <c r="T1870" s="379"/>
      <c r="U1870" s="379"/>
      <c r="V1870" s="379"/>
      <c r="W1870" s="379"/>
      <c r="X1870" s="379"/>
      <c r="Y1870" s="379"/>
      <c r="Z1870" s="330"/>
      <c r="AA1870" s="330"/>
      <c r="AB1870" s="330"/>
      <c r="AC1870" s="331"/>
    </row>
    <row r="1871" spans="1:29" ht="17.25" customHeight="1">
      <c r="A1871" s="351"/>
      <c r="B1871" s="322"/>
      <c r="C1871" s="322"/>
      <c r="D1871" s="322"/>
      <c r="E1871" s="328"/>
      <c r="F1871" s="389"/>
      <c r="G1871" s="340"/>
      <c r="H1871" s="329"/>
      <c r="I1871" s="329"/>
      <c r="J1871" s="324"/>
      <c r="K1871" s="215"/>
      <c r="L1871" s="216"/>
      <c r="M1871" s="217"/>
      <c r="N1871" s="217"/>
      <c r="O1871" s="215"/>
      <c r="P1871" s="379"/>
      <c r="Q1871" s="379"/>
      <c r="R1871" s="379"/>
      <c r="S1871" s="379"/>
      <c r="T1871" s="379"/>
      <c r="U1871" s="379"/>
      <c r="V1871" s="379"/>
      <c r="W1871" s="379"/>
      <c r="X1871" s="379"/>
      <c r="Y1871" s="379"/>
      <c r="Z1871" s="330"/>
      <c r="AA1871" s="330"/>
      <c r="AB1871" s="330"/>
      <c r="AC1871" s="331"/>
    </row>
    <row r="1872" spans="1:29" ht="17.25" customHeight="1">
      <c r="A1872" s="351"/>
      <c r="B1872" s="322"/>
      <c r="C1872" s="322"/>
      <c r="D1872" s="322"/>
      <c r="E1872" s="328"/>
      <c r="F1872" s="389"/>
      <c r="G1872" s="340"/>
      <c r="H1872" s="329"/>
      <c r="I1872" s="329"/>
      <c r="J1872" s="324" t="s">
        <v>289</v>
      </c>
      <c r="K1872" s="215"/>
      <c r="L1872" s="216"/>
      <c r="M1872" s="217"/>
      <c r="N1872" s="227"/>
      <c r="O1872" s="215"/>
      <c r="P1872" s="379"/>
      <c r="Q1872" s="379"/>
      <c r="R1872" s="379"/>
      <c r="S1872" s="379"/>
      <c r="T1872" s="379"/>
      <c r="U1872" s="379"/>
      <c r="V1872" s="379"/>
      <c r="W1872" s="379"/>
      <c r="X1872" s="379"/>
      <c r="Y1872" s="379"/>
      <c r="Z1872" s="330"/>
      <c r="AA1872" s="330"/>
      <c r="AB1872" s="330"/>
      <c r="AC1872" s="331"/>
    </row>
    <row r="1873" spans="1:29" ht="17.25" customHeight="1">
      <c r="A1873" s="351"/>
      <c r="B1873" s="322"/>
      <c r="C1873" s="322"/>
      <c r="D1873" s="322"/>
      <c r="E1873" s="328"/>
      <c r="F1873" s="389"/>
      <c r="G1873" s="340"/>
      <c r="H1873" s="329"/>
      <c r="I1873" s="329"/>
      <c r="J1873" s="324"/>
      <c r="K1873" s="215"/>
      <c r="L1873" s="216"/>
      <c r="M1873" s="217"/>
      <c r="N1873" s="217"/>
      <c r="O1873" s="215"/>
      <c r="P1873" s="379"/>
      <c r="Q1873" s="379"/>
      <c r="R1873" s="379"/>
      <c r="S1873" s="379"/>
      <c r="T1873" s="379"/>
      <c r="U1873" s="379"/>
      <c r="V1873" s="379"/>
      <c r="W1873" s="379"/>
      <c r="X1873" s="379"/>
      <c r="Y1873" s="379"/>
      <c r="Z1873" s="330"/>
      <c r="AA1873" s="330"/>
      <c r="AB1873" s="330"/>
      <c r="AC1873" s="331"/>
    </row>
    <row r="1874" spans="1:29" ht="17.25" customHeight="1">
      <c r="A1874" s="351"/>
      <c r="B1874" s="322"/>
      <c r="C1874" s="322"/>
      <c r="D1874" s="322"/>
      <c r="E1874" s="328"/>
      <c r="F1874" s="389"/>
      <c r="G1874" s="340"/>
      <c r="H1874" s="329"/>
      <c r="I1874" s="329"/>
      <c r="J1874" s="324" t="s">
        <v>370</v>
      </c>
      <c r="K1874" s="215"/>
      <c r="L1874" s="216"/>
      <c r="M1874" s="217"/>
      <c r="N1874" s="227"/>
      <c r="O1874" s="215"/>
      <c r="P1874" s="379"/>
      <c r="Q1874" s="379"/>
      <c r="R1874" s="379"/>
      <c r="S1874" s="379"/>
      <c r="T1874" s="379"/>
      <c r="U1874" s="379"/>
      <c r="V1874" s="379"/>
      <c r="W1874" s="379"/>
      <c r="X1874" s="379"/>
      <c r="Y1874" s="379"/>
      <c r="Z1874" s="330"/>
      <c r="AA1874" s="330"/>
      <c r="AB1874" s="330"/>
      <c r="AC1874" s="331"/>
    </row>
    <row r="1875" spans="1:29" ht="17.25" customHeight="1">
      <c r="A1875" s="352"/>
      <c r="B1875" s="323"/>
      <c r="C1875" s="323"/>
      <c r="D1875" s="323"/>
      <c r="E1875" s="328"/>
      <c r="F1875" s="389"/>
      <c r="G1875" s="340"/>
      <c r="H1875" s="329"/>
      <c r="I1875" s="329"/>
      <c r="J1875" s="324"/>
      <c r="K1875" s="215"/>
      <c r="L1875" s="215"/>
      <c r="M1875" s="227"/>
      <c r="N1875" s="227"/>
      <c r="O1875" s="215"/>
      <c r="P1875" s="379"/>
      <c r="Q1875" s="379"/>
      <c r="R1875" s="379"/>
      <c r="S1875" s="379"/>
      <c r="T1875" s="379"/>
      <c r="U1875" s="379"/>
      <c r="V1875" s="379"/>
      <c r="W1875" s="379"/>
      <c r="X1875" s="379"/>
      <c r="Y1875" s="379"/>
      <c r="Z1875" s="330"/>
      <c r="AA1875" s="330"/>
      <c r="AB1875" s="330"/>
      <c r="AC1875" s="331"/>
    </row>
    <row r="1876" spans="1:29" ht="17.25" customHeight="1">
      <c r="A1876" s="350">
        <v>60100000</v>
      </c>
      <c r="B1876" s="321" t="s">
        <v>1941</v>
      </c>
      <c r="C1876" s="321" t="s">
        <v>525</v>
      </c>
      <c r="D1876" s="321" t="s">
        <v>1942</v>
      </c>
      <c r="E1876" s="328" t="s">
        <v>1937</v>
      </c>
      <c r="F1876" s="389" t="s">
        <v>1899</v>
      </c>
      <c r="G1876" s="340">
        <v>3200</v>
      </c>
      <c r="H1876" s="329" t="s">
        <v>1940</v>
      </c>
      <c r="I1876" s="329" t="s">
        <v>1917</v>
      </c>
      <c r="J1876" s="324" t="s">
        <v>281</v>
      </c>
      <c r="K1876" s="215"/>
      <c r="L1876" s="216"/>
      <c r="M1876" s="217"/>
      <c r="N1876" s="227"/>
      <c r="O1876" s="215"/>
      <c r="P1876" s="379">
        <f>SUM(M1876:M1877)</f>
        <v>0</v>
      </c>
      <c r="Q1876" s="379">
        <f>SUM(N1876:N1877)</f>
        <v>0</v>
      </c>
      <c r="R1876" s="379">
        <f>SUM(M1878:M1879)</f>
        <v>0</v>
      </c>
      <c r="S1876" s="379">
        <f>SUM(N1878:N1879)</f>
        <v>0</v>
      </c>
      <c r="T1876" s="379">
        <f>SUM(M1880:M1881)</f>
        <v>3200</v>
      </c>
      <c r="U1876" s="379">
        <f>SUM(N1880:N1881)</f>
        <v>3200</v>
      </c>
      <c r="V1876" s="379">
        <f>SUM(M1882:M1883)</f>
        <v>0</v>
      </c>
      <c r="W1876" s="379">
        <f>SUM(N1882:N1883)</f>
        <v>0</v>
      </c>
      <c r="X1876" s="379">
        <f>P1876+R1876+T1876+V1876</f>
        <v>3200</v>
      </c>
      <c r="Y1876" s="379">
        <f>Q1876+S1876+U1876+W1876</f>
        <v>3200</v>
      </c>
      <c r="Z1876" s="330">
        <f>G1876-X1876</f>
        <v>0</v>
      </c>
      <c r="AA1876" s="330">
        <f>G1876-Y1876</f>
        <v>0</v>
      </c>
      <c r="AB1876" s="330">
        <f>X1876*100/G1876</f>
        <v>100</v>
      </c>
      <c r="AC1876" s="331"/>
    </row>
    <row r="1877" spans="1:29" ht="17.25" customHeight="1">
      <c r="A1877" s="351"/>
      <c r="B1877" s="322"/>
      <c r="C1877" s="322"/>
      <c r="D1877" s="322"/>
      <c r="E1877" s="328"/>
      <c r="F1877" s="389"/>
      <c r="G1877" s="340"/>
      <c r="H1877" s="329"/>
      <c r="I1877" s="329"/>
      <c r="J1877" s="324"/>
      <c r="K1877" s="215"/>
      <c r="L1877" s="216"/>
      <c r="M1877" s="217"/>
      <c r="N1877" s="217"/>
      <c r="O1877" s="216"/>
      <c r="P1877" s="379"/>
      <c r="Q1877" s="379"/>
      <c r="R1877" s="379"/>
      <c r="S1877" s="379"/>
      <c r="T1877" s="379"/>
      <c r="U1877" s="379"/>
      <c r="V1877" s="379"/>
      <c r="W1877" s="379"/>
      <c r="X1877" s="379"/>
      <c r="Y1877" s="379"/>
      <c r="Z1877" s="330"/>
      <c r="AA1877" s="330"/>
      <c r="AB1877" s="330"/>
      <c r="AC1877" s="331"/>
    </row>
    <row r="1878" spans="1:29" ht="17.25" customHeight="1">
      <c r="A1878" s="351"/>
      <c r="B1878" s="322"/>
      <c r="C1878" s="322"/>
      <c r="D1878" s="322"/>
      <c r="E1878" s="328"/>
      <c r="F1878" s="389"/>
      <c r="G1878" s="340"/>
      <c r="H1878" s="329"/>
      <c r="I1878" s="329"/>
      <c r="J1878" s="324" t="s">
        <v>369</v>
      </c>
      <c r="K1878" s="215"/>
      <c r="L1878" s="216"/>
      <c r="M1878" s="217"/>
      <c r="N1878" s="217"/>
      <c r="O1878" s="215"/>
      <c r="P1878" s="379"/>
      <c r="Q1878" s="379"/>
      <c r="R1878" s="379"/>
      <c r="S1878" s="379"/>
      <c r="T1878" s="379"/>
      <c r="U1878" s="379"/>
      <c r="V1878" s="379"/>
      <c r="W1878" s="379"/>
      <c r="X1878" s="379"/>
      <c r="Y1878" s="379"/>
      <c r="Z1878" s="330"/>
      <c r="AA1878" s="330"/>
      <c r="AB1878" s="330"/>
      <c r="AC1878" s="331"/>
    </row>
    <row r="1879" spans="1:29" ht="17.25" customHeight="1">
      <c r="A1879" s="351"/>
      <c r="B1879" s="322"/>
      <c r="C1879" s="322"/>
      <c r="D1879" s="322"/>
      <c r="E1879" s="328"/>
      <c r="F1879" s="389"/>
      <c r="G1879" s="340"/>
      <c r="H1879" s="329"/>
      <c r="I1879" s="329"/>
      <c r="J1879" s="324"/>
      <c r="K1879" s="215"/>
      <c r="L1879" s="216"/>
      <c r="M1879" s="217"/>
      <c r="N1879" s="217"/>
      <c r="O1879" s="215"/>
      <c r="P1879" s="379"/>
      <c r="Q1879" s="379"/>
      <c r="R1879" s="379"/>
      <c r="S1879" s="379"/>
      <c r="T1879" s="379"/>
      <c r="U1879" s="379"/>
      <c r="V1879" s="379"/>
      <c r="W1879" s="379"/>
      <c r="X1879" s="379"/>
      <c r="Y1879" s="379"/>
      <c r="Z1879" s="330"/>
      <c r="AA1879" s="330"/>
      <c r="AB1879" s="330"/>
      <c r="AC1879" s="331"/>
    </row>
    <row r="1880" spans="1:29" ht="17.25" customHeight="1">
      <c r="A1880" s="351"/>
      <c r="B1880" s="322"/>
      <c r="C1880" s="322"/>
      <c r="D1880" s="322"/>
      <c r="E1880" s="328"/>
      <c r="F1880" s="389"/>
      <c r="G1880" s="340"/>
      <c r="H1880" s="329"/>
      <c r="I1880" s="329"/>
      <c r="J1880" s="324" t="s">
        <v>289</v>
      </c>
      <c r="K1880" s="215" t="s">
        <v>716</v>
      </c>
      <c r="L1880" s="216" t="s">
        <v>1917</v>
      </c>
      <c r="M1880" s="217">
        <v>3200</v>
      </c>
      <c r="N1880" s="227">
        <f>2560+640</f>
        <v>3200</v>
      </c>
      <c r="O1880" s="215" t="s">
        <v>1919</v>
      </c>
      <c r="P1880" s="379"/>
      <c r="Q1880" s="379"/>
      <c r="R1880" s="379"/>
      <c r="S1880" s="379"/>
      <c r="T1880" s="379"/>
      <c r="U1880" s="379"/>
      <c r="V1880" s="379"/>
      <c r="W1880" s="379"/>
      <c r="X1880" s="379"/>
      <c r="Y1880" s="379"/>
      <c r="Z1880" s="330"/>
      <c r="AA1880" s="330"/>
      <c r="AB1880" s="330"/>
      <c r="AC1880" s="331"/>
    </row>
    <row r="1881" spans="1:29" ht="17.25" customHeight="1">
      <c r="A1881" s="351"/>
      <c r="B1881" s="322"/>
      <c r="C1881" s="322"/>
      <c r="D1881" s="322"/>
      <c r="E1881" s="328"/>
      <c r="F1881" s="389"/>
      <c r="G1881" s="340"/>
      <c r="H1881" s="329"/>
      <c r="I1881" s="329"/>
      <c r="J1881" s="324"/>
      <c r="K1881" s="215"/>
      <c r="L1881" s="216"/>
      <c r="M1881" s="217"/>
      <c r="N1881" s="217"/>
      <c r="O1881" s="215"/>
      <c r="P1881" s="379"/>
      <c r="Q1881" s="379"/>
      <c r="R1881" s="379"/>
      <c r="S1881" s="379"/>
      <c r="T1881" s="379"/>
      <c r="U1881" s="379"/>
      <c r="V1881" s="379"/>
      <c r="W1881" s="379"/>
      <c r="X1881" s="379"/>
      <c r="Y1881" s="379"/>
      <c r="Z1881" s="330"/>
      <c r="AA1881" s="330"/>
      <c r="AB1881" s="330"/>
      <c r="AC1881" s="331"/>
    </row>
    <row r="1882" spans="1:29" ht="17.25" customHeight="1">
      <c r="A1882" s="351"/>
      <c r="B1882" s="322"/>
      <c r="C1882" s="322"/>
      <c r="D1882" s="322"/>
      <c r="E1882" s="328"/>
      <c r="F1882" s="389"/>
      <c r="G1882" s="340"/>
      <c r="H1882" s="329"/>
      <c r="I1882" s="329"/>
      <c r="J1882" s="324" t="s">
        <v>370</v>
      </c>
      <c r="K1882" s="215"/>
      <c r="L1882" s="216"/>
      <c r="M1882" s="217"/>
      <c r="N1882" s="227"/>
      <c r="O1882" s="215"/>
      <c r="P1882" s="379"/>
      <c r="Q1882" s="379"/>
      <c r="R1882" s="379"/>
      <c r="S1882" s="379"/>
      <c r="T1882" s="379"/>
      <c r="U1882" s="379"/>
      <c r="V1882" s="379"/>
      <c r="W1882" s="379"/>
      <c r="X1882" s="379"/>
      <c r="Y1882" s="379"/>
      <c r="Z1882" s="330"/>
      <c r="AA1882" s="330"/>
      <c r="AB1882" s="330"/>
      <c r="AC1882" s="331"/>
    </row>
    <row r="1883" spans="1:29" ht="17.25" customHeight="1">
      <c r="A1883" s="352"/>
      <c r="B1883" s="323"/>
      <c r="C1883" s="323"/>
      <c r="D1883" s="323"/>
      <c r="E1883" s="328"/>
      <c r="F1883" s="389"/>
      <c r="G1883" s="340"/>
      <c r="H1883" s="329"/>
      <c r="I1883" s="329"/>
      <c r="J1883" s="324"/>
      <c r="K1883" s="215"/>
      <c r="L1883" s="215"/>
      <c r="M1883" s="227"/>
      <c r="N1883" s="227"/>
      <c r="O1883" s="215"/>
      <c r="P1883" s="379"/>
      <c r="Q1883" s="379"/>
      <c r="R1883" s="379"/>
      <c r="S1883" s="379"/>
      <c r="T1883" s="379"/>
      <c r="U1883" s="379"/>
      <c r="V1883" s="379"/>
      <c r="W1883" s="379"/>
      <c r="X1883" s="379"/>
      <c r="Y1883" s="379"/>
      <c r="Z1883" s="330"/>
      <c r="AA1883" s="330"/>
      <c r="AB1883" s="330"/>
      <c r="AC1883" s="331"/>
    </row>
    <row r="1884" spans="1:29" ht="17.25" customHeight="1">
      <c r="A1884" s="350">
        <v>60100000</v>
      </c>
      <c r="B1884" s="321" t="s">
        <v>1941</v>
      </c>
      <c r="C1884" s="321" t="s">
        <v>448</v>
      </c>
      <c r="D1884" s="321" t="s">
        <v>1943</v>
      </c>
      <c r="E1884" s="328" t="s">
        <v>1938</v>
      </c>
      <c r="F1884" s="389" t="s">
        <v>1917</v>
      </c>
      <c r="G1884" s="340">
        <v>1800</v>
      </c>
      <c r="H1884" s="329" t="s">
        <v>1940</v>
      </c>
      <c r="I1884" s="329" t="s">
        <v>1939</v>
      </c>
      <c r="J1884" s="324" t="s">
        <v>281</v>
      </c>
      <c r="K1884" s="215"/>
      <c r="L1884" s="216"/>
      <c r="M1884" s="217"/>
      <c r="N1884" s="217"/>
      <c r="O1884" s="216"/>
      <c r="P1884" s="379">
        <f>SUM(M1884:M1885)</f>
        <v>0</v>
      </c>
      <c r="Q1884" s="379">
        <f>SUM(N1884:N1885)</f>
        <v>0</v>
      </c>
      <c r="R1884" s="379">
        <f>SUM(M1886:M1887)</f>
        <v>0</v>
      </c>
      <c r="S1884" s="379">
        <f>SUM(N1886:N1887)</f>
        <v>0</v>
      </c>
      <c r="T1884" s="379">
        <f>SUM(M1888:M1889)</f>
        <v>1800</v>
      </c>
      <c r="U1884" s="379">
        <f>SUM(N1888:N1889)</f>
        <v>1800</v>
      </c>
      <c r="V1884" s="379">
        <f>SUM(M1890:M1891)</f>
        <v>0</v>
      </c>
      <c r="W1884" s="379">
        <f>SUM(N1890:N1891)</f>
        <v>0</v>
      </c>
      <c r="X1884" s="379">
        <f>P1884+R1884+T1884+V1884</f>
        <v>1800</v>
      </c>
      <c r="Y1884" s="379">
        <f>Q1884+S1884+U1884+W1884</f>
        <v>1800</v>
      </c>
      <c r="Z1884" s="334">
        <f>G1884-X1884</f>
        <v>0</v>
      </c>
      <c r="AA1884" s="334">
        <f>G1884-Y1884</f>
        <v>0</v>
      </c>
      <c r="AB1884" s="334">
        <f>X1884*100/G1884</f>
        <v>100</v>
      </c>
      <c r="AC1884" s="335" t="s">
        <v>651</v>
      </c>
    </row>
    <row r="1885" spans="1:29" ht="17.25" customHeight="1">
      <c r="A1885" s="351"/>
      <c r="B1885" s="322"/>
      <c r="C1885" s="322"/>
      <c r="D1885" s="322"/>
      <c r="E1885" s="328"/>
      <c r="F1885" s="389"/>
      <c r="G1885" s="340"/>
      <c r="H1885" s="329"/>
      <c r="I1885" s="329"/>
      <c r="J1885" s="324"/>
      <c r="K1885" s="215"/>
      <c r="L1885" s="216"/>
      <c r="M1885" s="217"/>
      <c r="N1885" s="217"/>
      <c r="O1885" s="216"/>
      <c r="P1885" s="379"/>
      <c r="Q1885" s="379"/>
      <c r="R1885" s="379"/>
      <c r="S1885" s="379"/>
      <c r="T1885" s="379"/>
      <c r="U1885" s="379"/>
      <c r="V1885" s="379"/>
      <c r="W1885" s="379"/>
      <c r="X1885" s="379"/>
      <c r="Y1885" s="379"/>
      <c r="Z1885" s="334"/>
      <c r="AA1885" s="334"/>
      <c r="AB1885" s="334"/>
      <c r="AC1885" s="335"/>
    </row>
    <row r="1886" spans="1:29" ht="17.25" customHeight="1">
      <c r="A1886" s="351"/>
      <c r="B1886" s="322"/>
      <c r="C1886" s="322"/>
      <c r="D1886" s="322"/>
      <c r="E1886" s="328"/>
      <c r="F1886" s="389"/>
      <c r="G1886" s="340"/>
      <c r="H1886" s="329"/>
      <c r="I1886" s="329"/>
      <c r="J1886" s="324" t="s">
        <v>369</v>
      </c>
      <c r="K1886" s="215"/>
      <c r="L1886" s="216"/>
      <c r="M1886" s="217"/>
      <c r="N1886" s="217"/>
      <c r="O1886" s="215"/>
      <c r="P1886" s="379"/>
      <c r="Q1886" s="379"/>
      <c r="R1886" s="379"/>
      <c r="S1886" s="379"/>
      <c r="T1886" s="379"/>
      <c r="U1886" s="379"/>
      <c r="V1886" s="379"/>
      <c r="W1886" s="379"/>
      <c r="X1886" s="379"/>
      <c r="Y1886" s="379"/>
      <c r="Z1886" s="334"/>
      <c r="AA1886" s="334"/>
      <c r="AB1886" s="334"/>
      <c r="AC1886" s="335"/>
    </row>
    <row r="1887" spans="1:29" ht="17.25" customHeight="1">
      <c r="A1887" s="351"/>
      <c r="B1887" s="322"/>
      <c r="C1887" s="322"/>
      <c r="D1887" s="322"/>
      <c r="E1887" s="328"/>
      <c r="F1887" s="389"/>
      <c r="G1887" s="340"/>
      <c r="H1887" s="329"/>
      <c r="I1887" s="329"/>
      <c r="J1887" s="324"/>
      <c r="K1887" s="215"/>
      <c r="L1887" s="216"/>
      <c r="M1887" s="217"/>
      <c r="N1887" s="217"/>
      <c r="O1887" s="215"/>
      <c r="P1887" s="379"/>
      <c r="Q1887" s="379"/>
      <c r="R1887" s="379"/>
      <c r="S1887" s="379"/>
      <c r="T1887" s="379"/>
      <c r="U1887" s="379"/>
      <c r="V1887" s="379"/>
      <c r="W1887" s="379"/>
      <c r="X1887" s="379"/>
      <c r="Y1887" s="379"/>
      <c r="Z1887" s="334"/>
      <c r="AA1887" s="334"/>
      <c r="AB1887" s="334"/>
      <c r="AC1887" s="335"/>
    </row>
    <row r="1888" spans="1:29" ht="17.25" customHeight="1">
      <c r="A1888" s="351"/>
      <c r="B1888" s="322"/>
      <c r="C1888" s="322"/>
      <c r="D1888" s="322"/>
      <c r="E1888" s="328"/>
      <c r="F1888" s="389"/>
      <c r="G1888" s="340"/>
      <c r="H1888" s="329"/>
      <c r="I1888" s="329"/>
      <c r="J1888" s="324" t="s">
        <v>289</v>
      </c>
      <c r="K1888" s="215" t="s">
        <v>716</v>
      </c>
      <c r="L1888" s="216" t="s">
        <v>2002</v>
      </c>
      <c r="M1888" s="217">
        <f>360+1440</f>
        <v>1800</v>
      </c>
      <c r="N1888" s="227">
        <f>360+1440</f>
        <v>1800</v>
      </c>
      <c r="O1888" s="215" t="s">
        <v>1984</v>
      </c>
      <c r="P1888" s="379"/>
      <c r="Q1888" s="379"/>
      <c r="R1888" s="379"/>
      <c r="S1888" s="379"/>
      <c r="T1888" s="379"/>
      <c r="U1888" s="379"/>
      <c r="V1888" s="379"/>
      <c r="W1888" s="379"/>
      <c r="X1888" s="379"/>
      <c r="Y1888" s="379"/>
      <c r="Z1888" s="334"/>
      <c r="AA1888" s="334"/>
      <c r="AB1888" s="334"/>
      <c r="AC1888" s="335"/>
    </row>
    <row r="1889" spans="1:29" ht="17.25" customHeight="1">
      <c r="A1889" s="351"/>
      <c r="B1889" s="322"/>
      <c r="C1889" s="322"/>
      <c r="D1889" s="322"/>
      <c r="E1889" s="328"/>
      <c r="F1889" s="389"/>
      <c r="G1889" s="340"/>
      <c r="H1889" s="329"/>
      <c r="I1889" s="329"/>
      <c r="J1889" s="324"/>
      <c r="K1889" s="215"/>
      <c r="L1889" s="216"/>
      <c r="M1889" s="217"/>
      <c r="N1889" s="217"/>
      <c r="O1889" s="215"/>
      <c r="P1889" s="379"/>
      <c r="Q1889" s="379"/>
      <c r="R1889" s="379"/>
      <c r="S1889" s="379"/>
      <c r="T1889" s="379"/>
      <c r="U1889" s="379"/>
      <c r="V1889" s="379"/>
      <c r="W1889" s="379"/>
      <c r="X1889" s="379"/>
      <c r="Y1889" s="379"/>
      <c r="Z1889" s="334"/>
      <c r="AA1889" s="334"/>
      <c r="AB1889" s="334"/>
      <c r="AC1889" s="335"/>
    </row>
    <row r="1890" spans="1:29" ht="17.25" customHeight="1">
      <c r="A1890" s="351"/>
      <c r="B1890" s="322"/>
      <c r="C1890" s="322"/>
      <c r="D1890" s="322"/>
      <c r="E1890" s="328"/>
      <c r="F1890" s="389"/>
      <c r="G1890" s="340"/>
      <c r="H1890" s="329"/>
      <c r="I1890" s="329"/>
      <c r="J1890" s="324" t="s">
        <v>370</v>
      </c>
      <c r="K1890" s="215"/>
      <c r="L1890" s="216"/>
      <c r="M1890" s="217"/>
      <c r="N1890" s="227"/>
      <c r="O1890" s="215"/>
      <c r="P1890" s="379"/>
      <c r="Q1890" s="379"/>
      <c r="R1890" s="379"/>
      <c r="S1890" s="379"/>
      <c r="T1890" s="379"/>
      <c r="U1890" s="379"/>
      <c r="V1890" s="379"/>
      <c r="W1890" s="379"/>
      <c r="X1890" s="379"/>
      <c r="Y1890" s="379"/>
      <c r="Z1890" s="334"/>
      <c r="AA1890" s="334"/>
      <c r="AB1890" s="334"/>
      <c r="AC1890" s="335"/>
    </row>
    <row r="1891" spans="1:29" ht="17.25" customHeight="1">
      <c r="A1891" s="352"/>
      <c r="B1891" s="323"/>
      <c r="C1891" s="323"/>
      <c r="D1891" s="323"/>
      <c r="E1891" s="328"/>
      <c r="F1891" s="389"/>
      <c r="G1891" s="340"/>
      <c r="H1891" s="329"/>
      <c r="I1891" s="329"/>
      <c r="J1891" s="324"/>
      <c r="K1891" s="215"/>
      <c r="L1891" s="215"/>
      <c r="M1891" s="227"/>
      <c r="N1891" s="227"/>
      <c r="O1891" s="215"/>
      <c r="P1891" s="379"/>
      <c r="Q1891" s="379"/>
      <c r="R1891" s="379"/>
      <c r="S1891" s="379"/>
      <c r="T1891" s="379"/>
      <c r="U1891" s="379"/>
      <c r="V1891" s="379"/>
      <c r="W1891" s="379"/>
      <c r="X1891" s="379"/>
      <c r="Y1891" s="379"/>
      <c r="Z1891" s="334"/>
      <c r="AA1891" s="334"/>
      <c r="AB1891" s="334"/>
      <c r="AC1891" s="335"/>
    </row>
    <row r="1892" spans="1:29" ht="17.25" customHeight="1">
      <c r="A1892" s="337" t="s">
        <v>666</v>
      </c>
      <c r="B1892" s="350" t="s">
        <v>667</v>
      </c>
      <c r="C1892" s="321" t="s">
        <v>448</v>
      </c>
      <c r="D1892" s="390" t="s">
        <v>671</v>
      </c>
      <c r="E1892" s="328" t="s">
        <v>663</v>
      </c>
      <c r="F1892" s="321" t="s">
        <v>670</v>
      </c>
      <c r="G1892" s="391">
        <v>74500</v>
      </c>
      <c r="H1892" s="324" t="s">
        <v>668</v>
      </c>
      <c r="I1892" s="353" t="s">
        <v>493</v>
      </c>
      <c r="J1892" s="344" t="s">
        <v>281</v>
      </c>
      <c r="K1892" s="215" t="s">
        <v>861</v>
      </c>
      <c r="L1892" s="216" t="s">
        <v>607</v>
      </c>
      <c r="M1892" s="217">
        <v>6208.33</v>
      </c>
      <c r="N1892" s="227">
        <v>6208.33</v>
      </c>
      <c r="O1892" s="215" t="s">
        <v>717</v>
      </c>
      <c r="P1892" s="380">
        <f>SUM(M1892:M1893)</f>
        <v>12416.66</v>
      </c>
      <c r="Q1892" s="380">
        <f>SUM(N1892:N1893)</f>
        <v>12416.66</v>
      </c>
      <c r="R1892" s="380">
        <f>SUM(M1894:M1896)</f>
        <v>18624.989999999998</v>
      </c>
      <c r="S1892" s="380">
        <f>SUM(N1894:N1896)</f>
        <v>18624.989999999998</v>
      </c>
      <c r="T1892" s="380">
        <f>SUM(M1897:M1899)</f>
        <v>18624.989999999998</v>
      </c>
      <c r="U1892" s="380">
        <f>SUM(N1897:N1899)</f>
        <v>18624.989999999998</v>
      </c>
      <c r="V1892" s="380">
        <f>SUM(M1900:M1903)</f>
        <v>6208.33</v>
      </c>
      <c r="W1892" s="380">
        <f>SUM(N1900:N1903)</f>
        <v>6208.33</v>
      </c>
      <c r="X1892" s="380">
        <f>P1892+R1892+T1892+V1892</f>
        <v>55874.97</v>
      </c>
      <c r="Y1892" s="380">
        <f>Q1892+S1892+U1892+W1892</f>
        <v>55874.97</v>
      </c>
      <c r="Z1892" s="347">
        <f>G1892-X1892</f>
        <v>18625.03</v>
      </c>
      <c r="AA1892" s="347">
        <f>G1892-Y1892</f>
        <v>18625.03</v>
      </c>
      <c r="AB1892" s="347">
        <f>X1892*100/G1892</f>
        <v>74.999959731543626</v>
      </c>
      <c r="AC1892" s="341"/>
    </row>
    <row r="1893" spans="1:29" ht="17.25" customHeight="1">
      <c r="A1893" s="338"/>
      <c r="B1893" s="351"/>
      <c r="C1893" s="322"/>
      <c r="D1893" s="392"/>
      <c r="E1893" s="328"/>
      <c r="F1893" s="322"/>
      <c r="G1893" s="393"/>
      <c r="H1893" s="324"/>
      <c r="I1893" s="354"/>
      <c r="J1893" s="346"/>
      <c r="K1893" s="215" t="s">
        <v>886</v>
      </c>
      <c r="L1893" s="216" t="s">
        <v>831</v>
      </c>
      <c r="M1893" s="217">
        <v>6208.33</v>
      </c>
      <c r="N1893" s="217">
        <v>6208.33</v>
      </c>
      <c r="O1893" s="216" t="s">
        <v>576</v>
      </c>
      <c r="P1893" s="381"/>
      <c r="Q1893" s="381"/>
      <c r="R1893" s="381"/>
      <c r="S1893" s="381"/>
      <c r="T1893" s="381"/>
      <c r="U1893" s="381"/>
      <c r="V1893" s="381"/>
      <c r="W1893" s="381"/>
      <c r="X1893" s="381"/>
      <c r="Y1893" s="381"/>
      <c r="Z1893" s="348"/>
      <c r="AA1893" s="348"/>
      <c r="AB1893" s="348"/>
      <c r="AC1893" s="342"/>
    </row>
    <row r="1894" spans="1:29" ht="17.25" customHeight="1">
      <c r="A1894" s="338"/>
      <c r="B1894" s="351"/>
      <c r="C1894" s="322"/>
      <c r="D1894" s="392"/>
      <c r="E1894" s="328"/>
      <c r="F1894" s="322"/>
      <c r="G1894" s="393"/>
      <c r="H1894" s="324"/>
      <c r="I1894" s="354"/>
      <c r="J1894" s="344" t="s">
        <v>369</v>
      </c>
      <c r="K1894" s="215" t="s">
        <v>1136</v>
      </c>
      <c r="L1894" s="216" t="s">
        <v>905</v>
      </c>
      <c r="M1894" s="217">
        <v>6208.33</v>
      </c>
      <c r="N1894" s="217">
        <v>6208.33</v>
      </c>
      <c r="O1894" s="215" t="s">
        <v>1072</v>
      </c>
      <c r="P1894" s="381"/>
      <c r="Q1894" s="381"/>
      <c r="R1894" s="381"/>
      <c r="S1894" s="381"/>
      <c r="T1894" s="381"/>
      <c r="U1894" s="381"/>
      <c r="V1894" s="381"/>
      <c r="W1894" s="381"/>
      <c r="X1894" s="381"/>
      <c r="Y1894" s="381"/>
      <c r="Z1894" s="348"/>
      <c r="AA1894" s="348"/>
      <c r="AB1894" s="348"/>
      <c r="AC1894" s="342"/>
    </row>
    <row r="1895" spans="1:29" ht="17.25" customHeight="1">
      <c r="A1895" s="338"/>
      <c r="B1895" s="351"/>
      <c r="C1895" s="322"/>
      <c r="D1895" s="392"/>
      <c r="E1895" s="328"/>
      <c r="F1895" s="322"/>
      <c r="G1895" s="393"/>
      <c r="H1895" s="324"/>
      <c r="I1895" s="354"/>
      <c r="J1895" s="345"/>
      <c r="K1895" s="215" t="s">
        <v>1285</v>
      </c>
      <c r="L1895" s="216" t="s">
        <v>1233</v>
      </c>
      <c r="M1895" s="217">
        <v>6208.33</v>
      </c>
      <c r="N1895" s="217">
        <v>6208.33</v>
      </c>
      <c r="O1895" s="215" t="s">
        <v>1249</v>
      </c>
      <c r="P1895" s="381"/>
      <c r="Q1895" s="381"/>
      <c r="R1895" s="381"/>
      <c r="S1895" s="381"/>
      <c r="T1895" s="381"/>
      <c r="U1895" s="381"/>
      <c r="V1895" s="381"/>
      <c r="W1895" s="381"/>
      <c r="X1895" s="381"/>
      <c r="Y1895" s="381"/>
      <c r="Z1895" s="348"/>
      <c r="AA1895" s="348"/>
      <c r="AB1895" s="348"/>
      <c r="AC1895" s="342"/>
    </row>
    <row r="1896" spans="1:29" ht="17.25" customHeight="1">
      <c r="A1896" s="338"/>
      <c r="B1896" s="351"/>
      <c r="C1896" s="322"/>
      <c r="D1896" s="392"/>
      <c r="E1896" s="328"/>
      <c r="F1896" s="322"/>
      <c r="G1896" s="393"/>
      <c r="H1896" s="324"/>
      <c r="I1896" s="354"/>
      <c r="J1896" s="346"/>
      <c r="K1896" s="215" t="s">
        <v>1412</v>
      </c>
      <c r="L1896" s="216" t="s">
        <v>1362</v>
      </c>
      <c r="M1896" s="217">
        <v>6208.33</v>
      </c>
      <c r="N1896" s="217">
        <v>6208.33</v>
      </c>
      <c r="O1896" s="215" t="s">
        <v>1365</v>
      </c>
      <c r="P1896" s="381"/>
      <c r="Q1896" s="381"/>
      <c r="R1896" s="381"/>
      <c r="S1896" s="381"/>
      <c r="T1896" s="381"/>
      <c r="U1896" s="381"/>
      <c r="V1896" s="381"/>
      <c r="W1896" s="381"/>
      <c r="X1896" s="381"/>
      <c r="Y1896" s="381"/>
      <c r="Z1896" s="348"/>
      <c r="AA1896" s="348"/>
      <c r="AB1896" s="348"/>
      <c r="AC1896" s="342"/>
    </row>
    <row r="1897" spans="1:29" ht="17.25" customHeight="1">
      <c r="A1897" s="338"/>
      <c r="B1897" s="351"/>
      <c r="C1897" s="322"/>
      <c r="D1897" s="392"/>
      <c r="E1897" s="328"/>
      <c r="F1897" s="322"/>
      <c r="G1897" s="393"/>
      <c r="H1897" s="324"/>
      <c r="I1897" s="354"/>
      <c r="J1897" s="344" t="s">
        <v>289</v>
      </c>
      <c r="K1897" s="215" t="s">
        <v>1572</v>
      </c>
      <c r="L1897" s="216" t="s">
        <v>1573</v>
      </c>
      <c r="M1897" s="217">
        <v>6208.33</v>
      </c>
      <c r="N1897" s="227">
        <v>6208.33</v>
      </c>
      <c r="O1897" s="215" t="s">
        <v>1564</v>
      </c>
      <c r="P1897" s="381"/>
      <c r="Q1897" s="381"/>
      <c r="R1897" s="381"/>
      <c r="S1897" s="381"/>
      <c r="T1897" s="381"/>
      <c r="U1897" s="381"/>
      <c r="V1897" s="381"/>
      <c r="W1897" s="381"/>
      <c r="X1897" s="381"/>
      <c r="Y1897" s="381"/>
      <c r="Z1897" s="348"/>
      <c r="AA1897" s="348"/>
      <c r="AB1897" s="348"/>
      <c r="AC1897" s="342"/>
    </row>
    <row r="1898" spans="1:29" ht="17.25" customHeight="1">
      <c r="A1898" s="338"/>
      <c r="B1898" s="351"/>
      <c r="C1898" s="322"/>
      <c r="D1898" s="392"/>
      <c r="E1898" s="328"/>
      <c r="F1898" s="322"/>
      <c r="G1898" s="393"/>
      <c r="H1898" s="324"/>
      <c r="I1898" s="354"/>
      <c r="J1898" s="345"/>
      <c r="K1898" s="215" t="s">
        <v>1854</v>
      </c>
      <c r="L1898" s="216" t="s">
        <v>1855</v>
      </c>
      <c r="M1898" s="217">
        <v>6208.33</v>
      </c>
      <c r="N1898" s="227">
        <v>6208.33</v>
      </c>
      <c r="O1898" s="215" t="s">
        <v>1849</v>
      </c>
      <c r="P1898" s="381"/>
      <c r="Q1898" s="381"/>
      <c r="R1898" s="381"/>
      <c r="S1898" s="381"/>
      <c r="T1898" s="381"/>
      <c r="U1898" s="381"/>
      <c r="V1898" s="381"/>
      <c r="W1898" s="381"/>
      <c r="X1898" s="381"/>
      <c r="Y1898" s="381"/>
      <c r="Z1898" s="348"/>
      <c r="AA1898" s="348"/>
      <c r="AB1898" s="348"/>
      <c r="AC1898" s="342"/>
    </row>
    <row r="1899" spans="1:29" ht="17.25" customHeight="1">
      <c r="A1899" s="338"/>
      <c r="B1899" s="351"/>
      <c r="C1899" s="322"/>
      <c r="D1899" s="392"/>
      <c r="E1899" s="328"/>
      <c r="F1899" s="322"/>
      <c r="G1899" s="393"/>
      <c r="H1899" s="324"/>
      <c r="I1899" s="354"/>
      <c r="J1899" s="346"/>
      <c r="K1899" s="215" t="s">
        <v>1949</v>
      </c>
      <c r="L1899" s="216" t="s">
        <v>1950</v>
      </c>
      <c r="M1899" s="217">
        <v>6208.33</v>
      </c>
      <c r="N1899" s="217">
        <v>6208.33</v>
      </c>
      <c r="O1899" s="215" t="s">
        <v>1945</v>
      </c>
      <c r="P1899" s="381"/>
      <c r="Q1899" s="381"/>
      <c r="R1899" s="381"/>
      <c r="S1899" s="381"/>
      <c r="T1899" s="381"/>
      <c r="U1899" s="381"/>
      <c r="V1899" s="381"/>
      <c r="W1899" s="381"/>
      <c r="X1899" s="381"/>
      <c r="Y1899" s="381"/>
      <c r="Z1899" s="348"/>
      <c r="AA1899" s="348"/>
      <c r="AB1899" s="348"/>
      <c r="AC1899" s="342"/>
    </row>
    <row r="1900" spans="1:29" ht="17.25" customHeight="1">
      <c r="A1900" s="338"/>
      <c r="B1900" s="351"/>
      <c r="C1900" s="322"/>
      <c r="D1900" s="392"/>
      <c r="E1900" s="328"/>
      <c r="F1900" s="322"/>
      <c r="G1900" s="393"/>
      <c r="H1900" s="324"/>
      <c r="I1900" s="354"/>
      <c r="J1900" s="344" t="s">
        <v>370</v>
      </c>
      <c r="K1900" s="215" t="s">
        <v>2080</v>
      </c>
      <c r="L1900" s="216" t="s">
        <v>2081</v>
      </c>
      <c r="M1900" s="217">
        <v>6208.33</v>
      </c>
      <c r="N1900" s="227">
        <v>6208.33</v>
      </c>
      <c r="O1900" s="215" t="s">
        <v>1781</v>
      </c>
      <c r="P1900" s="381"/>
      <c r="Q1900" s="381"/>
      <c r="R1900" s="381"/>
      <c r="S1900" s="381"/>
      <c r="T1900" s="381"/>
      <c r="U1900" s="381"/>
      <c r="V1900" s="381"/>
      <c r="W1900" s="381"/>
      <c r="X1900" s="381"/>
      <c r="Y1900" s="381"/>
      <c r="Z1900" s="348"/>
      <c r="AA1900" s="348"/>
      <c r="AB1900" s="348"/>
      <c r="AC1900" s="342"/>
    </row>
    <row r="1901" spans="1:29" ht="17.25" customHeight="1">
      <c r="A1901" s="338"/>
      <c r="B1901" s="351"/>
      <c r="C1901" s="322"/>
      <c r="D1901" s="392"/>
      <c r="E1901" s="328"/>
      <c r="F1901" s="322"/>
      <c r="G1901" s="393"/>
      <c r="H1901" s="324"/>
      <c r="I1901" s="354"/>
      <c r="J1901" s="345"/>
      <c r="K1901" s="215"/>
      <c r="L1901" s="216"/>
      <c r="M1901" s="217"/>
      <c r="N1901" s="227"/>
      <c r="O1901" s="215"/>
      <c r="P1901" s="381"/>
      <c r="Q1901" s="381"/>
      <c r="R1901" s="381"/>
      <c r="S1901" s="381"/>
      <c r="T1901" s="381"/>
      <c r="U1901" s="381"/>
      <c r="V1901" s="381"/>
      <c r="W1901" s="381"/>
      <c r="X1901" s="381"/>
      <c r="Y1901" s="381"/>
      <c r="Z1901" s="348"/>
      <c r="AA1901" s="348"/>
      <c r="AB1901" s="348"/>
      <c r="AC1901" s="342"/>
    </row>
    <row r="1902" spans="1:29" ht="17.25" customHeight="1">
      <c r="A1902" s="338"/>
      <c r="B1902" s="351"/>
      <c r="C1902" s="322"/>
      <c r="D1902" s="392"/>
      <c r="E1902" s="328"/>
      <c r="F1902" s="322"/>
      <c r="G1902" s="393"/>
      <c r="H1902" s="324"/>
      <c r="I1902" s="354"/>
      <c r="J1902" s="345"/>
      <c r="K1902" s="215"/>
      <c r="L1902" s="216"/>
      <c r="M1902" s="217"/>
      <c r="N1902" s="227"/>
      <c r="O1902" s="215"/>
      <c r="P1902" s="381"/>
      <c r="Q1902" s="381"/>
      <c r="R1902" s="381"/>
      <c r="S1902" s="381"/>
      <c r="T1902" s="381"/>
      <c r="U1902" s="381"/>
      <c r="V1902" s="381"/>
      <c r="W1902" s="381"/>
      <c r="X1902" s="381"/>
      <c r="Y1902" s="381"/>
      <c r="Z1902" s="348"/>
      <c r="AA1902" s="348"/>
      <c r="AB1902" s="348"/>
      <c r="AC1902" s="342"/>
    </row>
    <row r="1903" spans="1:29" ht="17.25" customHeight="1">
      <c r="A1903" s="339"/>
      <c r="B1903" s="352"/>
      <c r="C1903" s="323"/>
      <c r="D1903" s="394"/>
      <c r="E1903" s="328"/>
      <c r="F1903" s="323"/>
      <c r="G1903" s="395"/>
      <c r="H1903" s="324"/>
      <c r="I1903" s="355"/>
      <c r="J1903" s="346"/>
      <c r="K1903" s="215"/>
      <c r="L1903" s="215"/>
      <c r="M1903" s="227"/>
      <c r="N1903" s="227"/>
      <c r="O1903" s="215"/>
      <c r="P1903" s="382"/>
      <c r="Q1903" s="382"/>
      <c r="R1903" s="382"/>
      <c r="S1903" s="382"/>
      <c r="T1903" s="382"/>
      <c r="U1903" s="382"/>
      <c r="V1903" s="382"/>
      <c r="W1903" s="382"/>
      <c r="X1903" s="382"/>
      <c r="Y1903" s="382"/>
      <c r="Z1903" s="349"/>
      <c r="AA1903" s="349"/>
      <c r="AB1903" s="349"/>
      <c r="AC1903" s="343"/>
    </row>
    <row r="1904" spans="1:29" ht="17.25" customHeight="1">
      <c r="A1904" s="333">
        <v>90500000</v>
      </c>
      <c r="B1904" s="321" t="s">
        <v>1212</v>
      </c>
      <c r="C1904" s="321" t="s">
        <v>448</v>
      </c>
      <c r="D1904" s="321" t="s">
        <v>1213</v>
      </c>
      <c r="E1904" s="328" t="s">
        <v>1240</v>
      </c>
      <c r="F1904" s="329" t="s">
        <v>1241</v>
      </c>
      <c r="G1904" s="340">
        <v>4489</v>
      </c>
      <c r="H1904" s="325" t="s">
        <v>1242</v>
      </c>
      <c r="I1904" s="329" t="s">
        <v>1243</v>
      </c>
      <c r="J1904" s="324" t="s">
        <v>281</v>
      </c>
      <c r="K1904" s="215"/>
      <c r="L1904" s="216"/>
      <c r="M1904" s="217"/>
      <c r="N1904" s="227"/>
      <c r="O1904" s="215"/>
      <c r="P1904" s="379">
        <f>SUM(M1904:M1905)</f>
        <v>0</v>
      </c>
      <c r="Q1904" s="379">
        <f>SUM(N1904:N1905)</f>
        <v>0</v>
      </c>
      <c r="R1904" s="379">
        <f>SUM(M1906:M1907)</f>
        <v>4489</v>
      </c>
      <c r="S1904" s="379">
        <f>SUM(N1906:N1907)</f>
        <v>4489</v>
      </c>
      <c r="T1904" s="379">
        <f>SUM(M1908:M1909)</f>
        <v>0</v>
      </c>
      <c r="U1904" s="379">
        <f>SUM(N1908:N1909)</f>
        <v>0</v>
      </c>
      <c r="V1904" s="379">
        <f>SUM(M1910:M1911)</f>
        <v>0</v>
      </c>
      <c r="W1904" s="379">
        <f>SUM(N1910:N1911)</f>
        <v>0</v>
      </c>
      <c r="X1904" s="379">
        <f>P1904+R1904+T1904+V1904</f>
        <v>4489</v>
      </c>
      <c r="Y1904" s="379">
        <f>Q1904+S1904+U1904+W1904</f>
        <v>4489</v>
      </c>
      <c r="Z1904" s="334">
        <f>G1904-X1904</f>
        <v>0</v>
      </c>
      <c r="AA1904" s="334">
        <f>G1904-Y1904</f>
        <v>0</v>
      </c>
      <c r="AB1904" s="334">
        <f>X1904*100/G1904</f>
        <v>100</v>
      </c>
      <c r="AC1904" s="335" t="s">
        <v>651</v>
      </c>
    </row>
    <row r="1905" spans="1:29" ht="17.25" customHeight="1">
      <c r="A1905" s="333"/>
      <c r="B1905" s="322"/>
      <c r="C1905" s="322"/>
      <c r="D1905" s="322"/>
      <c r="E1905" s="328"/>
      <c r="F1905" s="329"/>
      <c r="G1905" s="340"/>
      <c r="H1905" s="326"/>
      <c r="I1905" s="329"/>
      <c r="J1905" s="324"/>
      <c r="K1905" s="215"/>
      <c r="L1905" s="216"/>
      <c r="M1905" s="217"/>
      <c r="N1905" s="217"/>
      <c r="O1905" s="216"/>
      <c r="P1905" s="379"/>
      <c r="Q1905" s="379"/>
      <c r="R1905" s="379"/>
      <c r="S1905" s="379"/>
      <c r="T1905" s="379"/>
      <c r="U1905" s="379"/>
      <c r="V1905" s="379"/>
      <c r="W1905" s="379"/>
      <c r="X1905" s="379"/>
      <c r="Y1905" s="379"/>
      <c r="Z1905" s="334"/>
      <c r="AA1905" s="334"/>
      <c r="AB1905" s="334"/>
      <c r="AC1905" s="335"/>
    </row>
    <row r="1906" spans="1:29" ht="17.25" customHeight="1">
      <c r="A1906" s="333"/>
      <c r="B1906" s="322"/>
      <c r="C1906" s="322"/>
      <c r="D1906" s="322"/>
      <c r="E1906" s="328"/>
      <c r="F1906" s="329"/>
      <c r="G1906" s="340"/>
      <c r="H1906" s="326"/>
      <c r="I1906" s="329"/>
      <c r="J1906" s="324" t="s">
        <v>369</v>
      </c>
      <c r="K1906" s="215" t="s">
        <v>716</v>
      </c>
      <c r="L1906" s="216" t="s">
        <v>1425</v>
      </c>
      <c r="M1906" s="217">
        <v>4489</v>
      </c>
      <c r="N1906" s="217">
        <v>4489</v>
      </c>
      <c r="O1906" s="215" t="s">
        <v>1468</v>
      </c>
      <c r="P1906" s="379"/>
      <c r="Q1906" s="379"/>
      <c r="R1906" s="379"/>
      <c r="S1906" s="379"/>
      <c r="T1906" s="379"/>
      <c r="U1906" s="379"/>
      <c r="V1906" s="379"/>
      <c r="W1906" s="379"/>
      <c r="X1906" s="379"/>
      <c r="Y1906" s="379"/>
      <c r="Z1906" s="334"/>
      <c r="AA1906" s="334"/>
      <c r="AB1906" s="334"/>
      <c r="AC1906" s="335"/>
    </row>
    <row r="1907" spans="1:29" ht="17.25" customHeight="1">
      <c r="A1907" s="333"/>
      <c r="B1907" s="322"/>
      <c r="C1907" s="322"/>
      <c r="D1907" s="322"/>
      <c r="E1907" s="328"/>
      <c r="F1907" s="329"/>
      <c r="G1907" s="340"/>
      <c r="H1907" s="326"/>
      <c r="I1907" s="329"/>
      <c r="J1907" s="324"/>
      <c r="K1907" s="215"/>
      <c r="L1907" s="216"/>
      <c r="M1907" s="217"/>
      <c r="N1907" s="217"/>
      <c r="O1907" s="215"/>
      <c r="P1907" s="379"/>
      <c r="Q1907" s="379"/>
      <c r="R1907" s="379"/>
      <c r="S1907" s="379"/>
      <c r="T1907" s="379"/>
      <c r="U1907" s="379"/>
      <c r="V1907" s="379"/>
      <c r="W1907" s="379"/>
      <c r="X1907" s="379"/>
      <c r="Y1907" s="379"/>
      <c r="Z1907" s="334"/>
      <c r="AA1907" s="334"/>
      <c r="AB1907" s="334"/>
      <c r="AC1907" s="335"/>
    </row>
    <row r="1908" spans="1:29" ht="17.25" customHeight="1">
      <c r="A1908" s="333"/>
      <c r="B1908" s="322"/>
      <c r="C1908" s="322"/>
      <c r="D1908" s="322"/>
      <c r="E1908" s="328"/>
      <c r="F1908" s="329"/>
      <c r="G1908" s="340"/>
      <c r="H1908" s="326"/>
      <c r="I1908" s="329"/>
      <c r="J1908" s="324" t="s">
        <v>289</v>
      </c>
      <c r="K1908" s="215"/>
      <c r="L1908" s="216"/>
      <c r="M1908" s="217"/>
      <c r="N1908" s="227"/>
      <c r="O1908" s="215"/>
      <c r="P1908" s="379"/>
      <c r="Q1908" s="379"/>
      <c r="R1908" s="379"/>
      <c r="S1908" s="379"/>
      <c r="T1908" s="379"/>
      <c r="U1908" s="379"/>
      <c r="V1908" s="379"/>
      <c r="W1908" s="379"/>
      <c r="X1908" s="379"/>
      <c r="Y1908" s="379"/>
      <c r="Z1908" s="334"/>
      <c r="AA1908" s="334"/>
      <c r="AB1908" s="334"/>
      <c r="AC1908" s="335"/>
    </row>
    <row r="1909" spans="1:29" ht="17.25" customHeight="1">
      <c r="A1909" s="333"/>
      <c r="B1909" s="322"/>
      <c r="C1909" s="322"/>
      <c r="D1909" s="322"/>
      <c r="E1909" s="328"/>
      <c r="F1909" s="329"/>
      <c r="G1909" s="340"/>
      <c r="H1909" s="326"/>
      <c r="I1909" s="329"/>
      <c r="J1909" s="324"/>
      <c r="K1909" s="215"/>
      <c r="L1909" s="216"/>
      <c r="M1909" s="217"/>
      <c r="N1909" s="217"/>
      <c r="O1909" s="215"/>
      <c r="P1909" s="379"/>
      <c r="Q1909" s="379"/>
      <c r="R1909" s="379"/>
      <c r="S1909" s="379"/>
      <c r="T1909" s="379"/>
      <c r="U1909" s="379"/>
      <c r="V1909" s="379"/>
      <c r="W1909" s="379"/>
      <c r="X1909" s="379"/>
      <c r="Y1909" s="379"/>
      <c r="Z1909" s="334"/>
      <c r="AA1909" s="334"/>
      <c r="AB1909" s="334"/>
      <c r="AC1909" s="335"/>
    </row>
    <row r="1910" spans="1:29" ht="17.25" customHeight="1">
      <c r="A1910" s="333"/>
      <c r="B1910" s="322"/>
      <c r="C1910" s="322"/>
      <c r="D1910" s="322"/>
      <c r="E1910" s="328"/>
      <c r="F1910" s="329"/>
      <c r="G1910" s="340"/>
      <c r="H1910" s="326"/>
      <c r="I1910" s="329"/>
      <c r="J1910" s="324" t="s">
        <v>370</v>
      </c>
      <c r="K1910" s="215"/>
      <c r="L1910" s="216"/>
      <c r="M1910" s="217"/>
      <c r="N1910" s="227"/>
      <c r="O1910" s="215"/>
      <c r="P1910" s="379"/>
      <c r="Q1910" s="379"/>
      <c r="R1910" s="379"/>
      <c r="S1910" s="379"/>
      <c r="T1910" s="379"/>
      <c r="U1910" s="379"/>
      <c r="V1910" s="379"/>
      <c r="W1910" s="379"/>
      <c r="X1910" s="379"/>
      <c r="Y1910" s="379"/>
      <c r="Z1910" s="334"/>
      <c r="AA1910" s="334"/>
      <c r="AB1910" s="334"/>
      <c r="AC1910" s="335"/>
    </row>
    <row r="1911" spans="1:29" ht="17.25" customHeight="1">
      <c r="A1911" s="333"/>
      <c r="B1911" s="323"/>
      <c r="C1911" s="323"/>
      <c r="D1911" s="323"/>
      <c r="E1911" s="328"/>
      <c r="F1911" s="329"/>
      <c r="G1911" s="340"/>
      <c r="H1911" s="327"/>
      <c r="I1911" s="329"/>
      <c r="J1911" s="324"/>
      <c r="K1911" s="215"/>
      <c r="L1911" s="215"/>
      <c r="M1911" s="227"/>
      <c r="N1911" s="227"/>
      <c r="O1911" s="215"/>
      <c r="P1911" s="379"/>
      <c r="Q1911" s="379"/>
      <c r="R1911" s="379"/>
      <c r="S1911" s="379"/>
      <c r="T1911" s="379"/>
      <c r="U1911" s="379"/>
      <c r="V1911" s="379"/>
      <c r="W1911" s="379"/>
      <c r="X1911" s="379"/>
      <c r="Y1911" s="379"/>
      <c r="Z1911" s="334"/>
      <c r="AA1911" s="334"/>
      <c r="AB1911" s="334"/>
      <c r="AC1911" s="335"/>
    </row>
    <row r="1912" spans="1:29" ht="17.25" customHeight="1">
      <c r="A1912" s="333">
        <v>98300000</v>
      </c>
      <c r="B1912" s="321" t="s">
        <v>982</v>
      </c>
      <c r="C1912" s="321" t="s">
        <v>448</v>
      </c>
      <c r="D1912" s="321" t="s">
        <v>983</v>
      </c>
      <c r="E1912" s="328" t="s">
        <v>984</v>
      </c>
      <c r="F1912" s="329" t="s">
        <v>585</v>
      </c>
      <c r="G1912" s="340">
        <v>29675</v>
      </c>
      <c r="H1912" s="325" t="s">
        <v>985</v>
      </c>
      <c r="I1912" s="329" t="s">
        <v>493</v>
      </c>
      <c r="J1912" s="324" t="s">
        <v>281</v>
      </c>
      <c r="K1912" s="215" t="s">
        <v>986</v>
      </c>
      <c r="L1912" s="216" t="s">
        <v>987</v>
      </c>
      <c r="M1912" s="217">
        <v>1674.86</v>
      </c>
      <c r="N1912" s="227">
        <v>1674.86</v>
      </c>
      <c r="O1912" s="215" t="s">
        <v>629</v>
      </c>
      <c r="P1912" s="379">
        <f>SUM(M1912:M1913)</f>
        <v>3209.6499999999996</v>
      </c>
      <c r="Q1912" s="379">
        <f>SUM(N1912:N1913)</f>
        <v>3209.6499999999996</v>
      </c>
      <c r="R1912" s="379">
        <f>SUM(M1914:M1916)</f>
        <v>5880.4</v>
      </c>
      <c r="S1912" s="379">
        <f>SUM(N1914:N1916)</f>
        <v>5880.4</v>
      </c>
      <c r="T1912" s="379">
        <f>SUM(M1917:M1920)</f>
        <v>6352.82</v>
      </c>
      <c r="U1912" s="379">
        <f>SUM(N1917:N1920)</f>
        <v>6352.78</v>
      </c>
      <c r="V1912" s="379">
        <f>SUM(M1921:M1922)</f>
        <v>1935.99</v>
      </c>
      <c r="W1912" s="379">
        <f>SUM(N1921:N1922)</f>
        <v>1935.99</v>
      </c>
      <c r="X1912" s="379">
        <f>P1912+R1912+T1912+V1912</f>
        <v>17378.86</v>
      </c>
      <c r="Y1912" s="379">
        <f>Q1912+S1912+U1912+W1912</f>
        <v>17378.82</v>
      </c>
      <c r="Z1912" s="330">
        <f>G1912-X1912</f>
        <v>12296.14</v>
      </c>
      <c r="AA1912" s="330">
        <f>G1912-Y1912</f>
        <v>12296.18</v>
      </c>
      <c r="AB1912" s="330">
        <f>X1912*100/G1912</f>
        <v>58.563976411120471</v>
      </c>
      <c r="AC1912" s="331"/>
    </row>
    <row r="1913" spans="1:29" ht="17.25" customHeight="1">
      <c r="A1913" s="333"/>
      <c r="B1913" s="322"/>
      <c r="C1913" s="322"/>
      <c r="D1913" s="322"/>
      <c r="E1913" s="328"/>
      <c r="F1913" s="329"/>
      <c r="G1913" s="340"/>
      <c r="H1913" s="326"/>
      <c r="I1913" s="329"/>
      <c r="J1913" s="324"/>
      <c r="K1913" s="215" t="s">
        <v>988</v>
      </c>
      <c r="L1913" s="216" t="s">
        <v>989</v>
      </c>
      <c r="M1913" s="217">
        <v>1534.79</v>
      </c>
      <c r="N1913" s="217">
        <v>1534.79</v>
      </c>
      <c r="O1913" s="216" t="s">
        <v>717</v>
      </c>
      <c r="P1913" s="379"/>
      <c r="Q1913" s="379"/>
      <c r="R1913" s="379"/>
      <c r="S1913" s="379"/>
      <c r="T1913" s="379"/>
      <c r="U1913" s="379"/>
      <c r="V1913" s="379"/>
      <c r="W1913" s="379"/>
      <c r="X1913" s="379"/>
      <c r="Y1913" s="379"/>
      <c r="Z1913" s="330"/>
      <c r="AA1913" s="330"/>
      <c r="AB1913" s="330"/>
      <c r="AC1913" s="331"/>
    </row>
    <row r="1914" spans="1:29" ht="17.25" customHeight="1">
      <c r="A1914" s="333"/>
      <c r="B1914" s="322"/>
      <c r="C1914" s="322"/>
      <c r="D1914" s="322"/>
      <c r="E1914" s="328"/>
      <c r="F1914" s="329"/>
      <c r="G1914" s="340"/>
      <c r="H1914" s="326"/>
      <c r="I1914" s="329"/>
      <c r="J1914" s="324" t="s">
        <v>369</v>
      </c>
      <c r="K1914" s="215" t="s">
        <v>1020</v>
      </c>
      <c r="L1914" s="216" t="s">
        <v>762</v>
      </c>
      <c r="M1914" s="217">
        <v>1998.91</v>
      </c>
      <c r="N1914" s="217">
        <v>1998.91</v>
      </c>
      <c r="O1914" s="215" t="s">
        <v>905</v>
      </c>
      <c r="P1914" s="379"/>
      <c r="Q1914" s="379"/>
      <c r="R1914" s="379"/>
      <c r="S1914" s="379"/>
      <c r="T1914" s="379"/>
      <c r="U1914" s="379"/>
      <c r="V1914" s="379"/>
      <c r="W1914" s="379"/>
      <c r="X1914" s="379"/>
      <c r="Y1914" s="379"/>
      <c r="Z1914" s="330"/>
      <c r="AA1914" s="330"/>
      <c r="AB1914" s="330"/>
      <c r="AC1914" s="331"/>
    </row>
    <row r="1915" spans="1:29" ht="17.25" customHeight="1">
      <c r="A1915" s="333"/>
      <c r="B1915" s="322"/>
      <c r="C1915" s="322"/>
      <c r="D1915" s="322"/>
      <c r="E1915" s="328"/>
      <c r="F1915" s="329"/>
      <c r="G1915" s="340"/>
      <c r="H1915" s="326"/>
      <c r="I1915" s="329"/>
      <c r="J1915" s="324"/>
      <c r="K1915" s="215" t="s">
        <v>1406</v>
      </c>
      <c r="L1915" s="216" t="s">
        <v>1147</v>
      </c>
      <c r="M1915" s="217">
        <v>1965.67</v>
      </c>
      <c r="N1915" s="217">
        <v>1965.67</v>
      </c>
      <c r="O1915" s="215" t="s">
        <v>1365</v>
      </c>
      <c r="P1915" s="379"/>
      <c r="Q1915" s="379"/>
      <c r="R1915" s="379"/>
      <c r="S1915" s="379"/>
      <c r="T1915" s="379"/>
      <c r="U1915" s="379"/>
      <c r="V1915" s="379"/>
      <c r="W1915" s="379"/>
      <c r="X1915" s="379"/>
      <c r="Y1915" s="379"/>
      <c r="Z1915" s="330"/>
      <c r="AA1915" s="330"/>
      <c r="AB1915" s="330"/>
      <c r="AC1915" s="331"/>
    </row>
    <row r="1916" spans="1:29" ht="17.25" customHeight="1">
      <c r="A1916" s="333"/>
      <c r="B1916" s="322"/>
      <c r="C1916" s="322"/>
      <c r="D1916" s="322"/>
      <c r="E1916" s="328"/>
      <c r="F1916" s="329"/>
      <c r="G1916" s="340"/>
      <c r="H1916" s="326"/>
      <c r="I1916" s="329"/>
      <c r="J1916" s="324"/>
      <c r="K1916" s="215" t="s">
        <v>1282</v>
      </c>
      <c r="L1916" s="216" t="s">
        <v>1283</v>
      </c>
      <c r="M1916" s="217">
        <v>1915.82</v>
      </c>
      <c r="N1916" s="217">
        <v>1915.82</v>
      </c>
      <c r="O1916" s="215" t="s">
        <v>1249</v>
      </c>
      <c r="P1916" s="379"/>
      <c r="Q1916" s="379"/>
      <c r="R1916" s="379"/>
      <c r="S1916" s="379"/>
      <c r="T1916" s="379"/>
      <c r="U1916" s="379"/>
      <c r="V1916" s="379"/>
      <c r="W1916" s="379"/>
      <c r="X1916" s="379"/>
      <c r="Y1916" s="379"/>
      <c r="Z1916" s="330"/>
      <c r="AA1916" s="330"/>
      <c r="AB1916" s="330"/>
      <c r="AC1916" s="331"/>
    </row>
    <row r="1917" spans="1:29" ht="17.25" customHeight="1">
      <c r="A1917" s="333"/>
      <c r="B1917" s="322"/>
      <c r="C1917" s="322"/>
      <c r="D1917" s="322"/>
      <c r="E1917" s="328"/>
      <c r="F1917" s="329"/>
      <c r="G1917" s="340"/>
      <c r="H1917" s="326"/>
      <c r="I1917" s="329"/>
      <c r="J1917" s="324" t="s">
        <v>289</v>
      </c>
      <c r="K1917" s="215" t="s">
        <v>1576</v>
      </c>
      <c r="L1917" s="216" t="s">
        <v>1542</v>
      </c>
      <c r="M1917" s="217">
        <v>2347.89</v>
      </c>
      <c r="N1917" s="227">
        <v>2347.89</v>
      </c>
      <c r="O1917" s="215" t="s">
        <v>1564</v>
      </c>
      <c r="P1917" s="379"/>
      <c r="Q1917" s="379"/>
      <c r="R1917" s="379"/>
      <c r="S1917" s="379"/>
      <c r="T1917" s="379"/>
      <c r="U1917" s="379"/>
      <c r="V1917" s="379"/>
      <c r="W1917" s="379"/>
      <c r="X1917" s="379"/>
      <c r="Y1917" s="379"/>
      <c r="Z1917" s="330"/>
      <c r="AA1917" s="330"/>
      <c r="AB1917" s="330"/>
      <c r="AC1917" s="331"/>
    </row>
    <row r="1918" spans="1:29" ht="17.25" customHeight="1">
      <c r="A1918" s="333"/>
      <c r="B1918" s="322"/>
      <c r="C1918" s="322"/>
      <c r="D1918" s="322"/>
      <c r="E1918" s="328"/>
      <c r="F1918" s="329"/>
      <c r="G1918" s="340"/>
      <c r="H1918" s="326"/>
      <c r="I1918" s="329"/>
      <c r="J1918" s="324"/>
      <c r="K1918" s="215"/>
      <c r="L1918" s="216"/>
      <c r="M1918" s="217"/>
      <c r="N1918" s="227"/>
      <c r="O1918" s="215"/>
      <c r="P1918" s="379"/>
      <c r="Q1918" s="379"/>
      <c r="R1918" s="379"/>
      <c r="S1918" s="379"/>
      <c r="T1918" s="379"/>
      <c r="U1918" s="379"/>
      <c r="V1918" s="379"/>
      <c r="W1918" s="379"/>
      <c r="X1918" s="379"/>
      <c r="Y1918" s="379"/>
      <c r="Z1918" s="330"/>
      <c r="AA1918" s="330"/>
      <c r="AB1918" s="330"/>
      <c r="AC1918" s="331"/>
    </row>
    <row r="1919" spans="1:29" ht="17.25" customHeight="1">
      <c r="A1919" s="333"/>
      <c r="B1919" s="322"/>
      <c r="C1919" s="322"/>
      <c r="D1919" s="322"/>
      <c r="E1919" s="328"/>
      <c r="F1919" s="329"/>
      <c r="G1919" s="340"/>
      <c r="H1919" s="326"/>
      <c r="I1919" s="329"/>
      <c r="J1919" s="324"/>
      <c r="K1919" s="215" t="s">
        <v>1948</v>
      </c>
      <c r="L1919" s="216" t="s">
        <v>1900</v>
      </c>
      <c r="M1919" s="217">
        <v>1721.15</v>
      </c>
      <c r="N1919" s="227">
        <v>1721.15</v>
      </c>
      <c r="O1919" s="215" t="s">
        <v>1945</v>
      </c>
      <c r="P1919" s="379"/>
      <c r="Q1919" s="379"/>
      <c r="R1919" s="379"/>
      <c r="S1919" s="379"/>
      <c r="T1919" s="379"/>
      <c r="U1919" s="379"/>
      <c r="V1919" s="379"/>
      <c r="W1919" s="379"/>
      <c r="X1919" s="379"/>
      <c r="Y1919" s="379"/>
      <c r="Z1919" s="330"/>
      <c r="AA1919" s="330"/>
      <c r="AB1919" s="330"/>
      <c r="AC1919" s="331"/>
    </row>
    <row r="1920" spans="1:29" ht="17.25" customHeight="1">
      <c r="A1920" s="333"/>
      <c r="B1920" s="322"/>
      <c r="C1920" s="322"/>
      <c r="D1920" s="322"/>
      <c r="E1920" s="328"/>
      <c r="F1920" s="329"/>
      <c r="G1920" s="340"/>
      <c r="H1920" s="326"/>
      <c r="I1920" s="329"/>
      <c r="J1920" s="324"/>
      <c r="K1920" s="215" t="s">
        <v>1856</v>
      </c>
      <c r="L1920" s="216" t="s">
        <v>1855</v>
      </c>
      <c r="M1920" s="217">
        <v>2283.7800000000002</v>
      </c>
      <c r="N1920" s="217">
        <v>2283.7399999999998</v>
      </c>
      <c r="O1920" s="215" t="s">
        <v>1849</v>
      </c>
      <c r="P1920" s="379"/>
      <c r="Q1920" s="379"/>
      <c r="R1920" s="379"/>
      <c r="S1920" s="379"/>
      <c r="T1920" s="379"/>
      <c r="U1920" s="379"/>
      <c r="V1920" s="379"/>
      <c r="W1920" s="379"/>
      <c r="X1920" s="379"/>
      <c r="Y1920" s="379"/>
      <c r="Z1920" s="330"/>
      <c r="AA1920" s="330"/>
      <c r="AB1920" s="330"/>
      <c r="AC1920" s="331"/>
    </row>
    <row r="1921" spans="1:29" ht="17.25" customHeight="1">
      <c r="A1921" s="333"/>
      <c r="B1921" s="322"/>
      <c r="C1921" s="322"/>
      <c r="D1921" s="322"/>
      <c r="E1921" s="328"/>
      <c r="F1921" s="329"/>
      <c r="G1921" s="340"/>
      <c r="H1921" s="326"/>
      <c r="I1921" s="329"/>
      <c r="J1921" s="324" t="s">
        <v>370</v>
      </c>
      <c r="K1921" s="215"/>
      <c r="L1921" s="216"/>
      <c r="M1921" s="217"/>
      <c r="N1921" s="227"/>
      <c r="O1921" s="215"/>
      <c r="P1921" s="379"/>
      <c r="Q1921" s="379"/>
      <c r="R1921" s="379"/>
      <c r="S1921" s="379"/>
      <c r="T1921" s="379"/>
      <c r="U1921" s="379"/>
      <c r="V1921" s="379"/>
      <c r="W1921" s="379"/>
      <c r="X1921" s="379"/>
      <c r="Y1921" s="379"/>
      <c r="Z1921" s="330"/>
      <c r="AA1921" s="330"/>
      <c r="AB1921" s="330"/>
      <c r="AC1921" s="331"/>
    </row>
    <row r="1922" spans="1:29" ht="17.25" customHeight="1">
      <c r="A1922" s="333"/>
      <c r="B1922" s="323"/>
      <c r="C1922" s="323"/>
      <c r="D1922" s="323"/>
      <c r="E1922" s="328"/>
      <c r="F1922" s="329"/>
      <c r="G1922" s="340"/>
      <c r="H1922" s="327"/>
      <c r="I1922" s="329"/>
      <c r="J1922" s="324"/>
      <c r="K1922" s="215" t="s">
        <v>2079</v>
      </c>
      <c r="L1922" s="216" t="s">
        <v>1326</v>
      </c>
      <c r="M1922" s="217">
        <v>1935.99</v>
      </c>
      <c r="N1922" s="227">
        <v>1935.99</v>
      </c>
      <c r="O1922" s="215" t="s">
        <v>1781</v>
      </c>
      <c r="P1922" s="379"/>
      <c r="Q1922" s="379"/>
      <c r="R1922" s="379"/>
      <c r="S1922" s="379"/>
      <c r="T1922" s="379"/>
      <c r="U1922" s="379"/>
      <c r="V1922" s="379"/>
      <c r="W1922" s="379"/>
      <c r="X1922" s="379"/>
      <c r="Y1922" s="379"/>
      <c r="Z1922" s="330"/>
      <c r="AA1922" s="330"/>
      <c r="AB1922" s="330"/>
      <c r="AC1922" s="331"/>
    </row>
    <row r="1923" spans="1:29" ht="17.25" customHeight="1">
      <c r="A1923" s="333">
        <v>50400000</v>
      </c>
      <c r="B1923" s="321" t="s">
        <v>913</v>
      </c>
      <c r="C1923" s="321" t="s">
        <v>448</v>
      </c>
      <c r="D1923" s="321" t="s">
        <v>915</v>
      </c>
      <c r="E1923" s="328" t="s">
        <v>451</v>
      </c>
      <c r="F1923" s="329" t="s">
        <v>581</v>
      </c>
      <c r="G1923" s="340">
        <v>6015</v>
      </c>
      <c r="H1923" s="325" t="s">
        <v>914</v>
      </c>
      <c r="I1923" s="329" t="s">
        <v>493</v>
      </c>
      <c r="J1923" s="324" t="s">
        <v>281</v>
      </c>
      <c r="K1923" s="215"/>
      <c r="L1923" s="216"/>
      <c r="M1923" s="217"/>
      <c r="N1923" s="227"/>
      <c r="O1923" s="215"/>
      <c r="P1923" s="379">
        <f>SUM(M1923:M1924)</f>
        <v>0</v>
      </c>
      <c r="Q1923" s="379">
        <f>SUM(N1923:N1924)</f>
        <v>0</v>
      </c>
      <c r="R1923" s="379">
        <f>SUM(M1925:M1926)</f>
        <v>0</v>
      </c>
      <c r="S1923" s="379">
        <f>SUM(N1925:N1926)</f>
        <v>0</v>
      </c>
      <c r="T1923" s="379">
        <f>SUM(M1927:M1928)</f>
        <v>0</v>
      </c>
      <c r="U1923" s="379">
        <f>SUM(N1927:N1928)</f>
        <v>0</v>
      </c>
      <c r="V1923" s="379">
        <f>SUM(M1929:M1930)</f>
        <v>0</v>
      </c>
      <c r="W1923" s="379">
        <f>SUM(N1929:N1930)</f>
        <v>0</v>
      </c>
      <c r="X1923" s="379">
        <f>P1923+R1923+T1923+V1923</f>
        <v>0</v>
      </c>
      <c r="Y1923" s="379">
        <f>Q1923+S1923+U1923+W1923</f>
        <v>0</v>
      </c>
      <c r="Z1923" s="330">
        <f>G1923-X1923</f>
        <v>6015</v>
      </c>
      <c r="AA1923" s="330">
        <f>G1923-Y1923</f>
        <v>6015</v>
      </c>
      <c r="AB1923" s="330">
        <f>X1923*100/G1923</f>
        <v>0</v>
      </c>
      <c r="AC1923" s="331"/>
    </row>
    <row r="1924" spans="1:29" ht="17.25" customHeight="1">
      <c r="A1924" s="333"/>
      <c r="B1924" s="322"/>
      <c r="C1924" s="322"/>
      <c r="D1924" s="322"/>
      <c r="E1924" s="328"/>
      <c r="F1924" s="329"/>
      <c r="G1924" s="340"/>
      <c r="H1924" s="326"/>
      <c r="I1924" s="329"/>
      <c r="J1924" s="324"/>
      <c r="K1924" s="215"/>
      <c r="L1924" s="216"/>
      <c r="M1924" s="217"/>
      <c r="N1924" s="217"/>
      <c r="O1924" s="216"/>
      <c r="P1924" s="379"/>
      <c r="Q1924" s="379"/>
      <c r="R1924" s="379"/>
      <c r="S1924" s="379"/>
      <c r="T1924" s="379"/>
      <c r="U1924" s="379"/>
      <c r="V1924" s="379"/>
      <c r="W1924" s="379"/>
      <c r="X1924" s="379"/>
      <c r="Y1924" s="379"/>
      <c r="Z1924" s="330"/>
      <c r="AA1924" s="330"/>
      <c r="AB1924" s="330"/>
      <c r="AC1924" s="331"/>
    </row>
    <row r="1925" spans="1:29" ht="17.25" customHeight="1">
      <c r="A1925" s="333"/>
      <c r="B1925" s="322"/>
      <c r="C1925" s="322"/>
      <c r="D1925" s="322"/>
      <c r="E1925" s="328"/>
      <c r="F1925" s="329"/>
      <c r="G1925" s="340"/>
      <c r="H1925" s="326"/>
      <c r="I1925" s="329"/>
      <c r="J1925" s="324" t="s">
        <v>369</v>
      </c>
      <c r="K1925" s="215"/>
      <c r="L1925" s="216"/>
      <c r="M1925" s="217"/>
      <c r="N1925" s="217"/>
      <c r="O1925" s="215"/>
      <c r="P1925" s="379"/>
      <c r="Q1925" s="379"/>
      <c r="R1925" s="379"/>
      <c r="S1925" s="379"/>
      <c r="T1925" s="379"/>
      <c r="U1925" s="379"/>
      <c r="V1925" s="379"/>
      <c r="W1925" s="379"/>
      <c r="X1925" s="379"/>
      <c r="Y1925" s="379"/>
      <c r="Z1925" s="330"/>
      <c r="AA1925" s="330"/>
      <c r="AB1925" s="330"/>
      <c r="AC1925" s="331"/>
    </row>
    <row r="1926" spans="1:29" ht="17.25" customHeight="1">
      <c r="A1926" s="333"/>
      <c r="B1926" s="322"/>
      <c r="C1926" s="322"/>
      <c r="D1926" s="322"/>
      <c r="E1926" s="328"/>
      <c r="F1926" s="329"/>
      <c r="G1926" s="340"/>
      <c r="H1926" s="326"/>
      <c r="I1926" s="329"/>
      <c r="J1926" s="324"/>
      <c r="K1926" s="215"/>
      <c r="L1926" s="216"/>
      <c r="M1926" s="217"/>
      <c r="N1926" s="217"/>
      <c r="O1926" s="215"/>
      <c r="P1926" s="379"/>
      <c r="Q1926" s="379"/>
      <c r="R1926" s="379"/>
      <c r="S1926" s="379"/>
      <c r="T1926" s="379"/>
      <c r="U1926" s="379"/>
      <c r="V1926" s="379"/>
      <c r="W1926" s="379"/>
      <c r="X1926" s="379"/>
      <c r="Y1926" s="379"/>
      <c r="Z1926" s="330"/>
      <c r="AA1926" s="330"/>
      <c r="AB1926" s="330"/>
      <c r="AC1926" s="331"/>
    </row>
    <row r="1927" spans="1:29" ht="17.25" customHeight="1">
      <c r="A1927" s="333"/>
      <c r="B1927" s="322"/>
      <c r="C1927" s="322"/>
      <c r="D1927" s="322"/>
      <c r="E1927" s="328"/>
      <c r="F1927" s="329"/>
      <c r="G1927" s="340"/>
      <c r="H1927" s="326"/>
      <c r="I1927" s="329"/>
      <c r="J1927" s="324" t="s">
        <v>289</v>
      </c>
      <c r="K1927" s="215"/>
      <c r="L1927" s="216"/>
      <c r="M1927" s="217"/>
      <c r="N1927" s="227"/>
      <c r="O1927" s="215"/>
      <c r="P1927" s="379"/>
      <c r="Q1927" s="379"/>
      <c r="R1927" s="379"/>
      <c r="S1927" s="379"/>
      <c r="T1927" s="379"/>
      <c r="U1927" s="379"/>
      <c r="V1927" s="379"/>
      <c r="W1927" s="379"/>
      <c r="X1927" s="379"/>
      <c r="Y1927" s="379"/>
      <c r="Z1927" s="330"/>
      <c r="AA1927" s="330"/>
      <c r="AB1927" s="330"/>
      <c r="AC1927" s="331"/>
    </row>
    <row r="1928" spans="1:29" ht="17.25" customHeight="1">
      <c r="A1928" s="333"/>
      <c r="B1928" s="322"/>
      <c r="C1928" s="322"/>
      <c r="D1928" s="322"/>
      <c r="E1928" s="328"/>
      <c r="F1928" s="329"/>
      <c r="G1928" s="340"/>
      <c r="H1928" s="326"/>
      <c r="I1928" s="329"/>
      <c r="J1928" s="324"/>
      <c r="K1928" s="215"/>
      <c r="L1928" s="216"/>
      <c r="M1928" s="217"/>
      <c r="N1928" s="217"/>
      <c r="O1928" s="215"/>
      <c r="P1928" s="379"/>
      <c r="Q1928" s="379"/>
      <c r="R1928" s="379"/>
      <c r="S1928" s="379"/>
      <c r="T1928" s="379"/>
      <c r="U1928" s="379"/>
      <c r="V1928" s="379"/>
      <c r="W1928" s="379"/>
      <c r="X1928" s="379"/>
      <c r="Y1928" s="379"/>
      <c r="Z1928" s="330"/>
      <c r="AA1928" s="330"/>
      <c r="AB1928" s="330"/>
      <c r="AC1928" s="331"/>
    </row>
    <row r="1929" spans="1:29" ht="17.25" customHeight="1">
      <c r="A1929" s="333"/>
      <c r="B1929" s="322"/>
      <c r="C1929" s="322"/>
      <c r="D1929" s="322"/>
      <c r="E1929" s="328"/>
      <c r="F1929" s="329"/>
      <c r="G1929" s="340"/>
      <c r="H1929" s="326"/>
      <c r="I1929" s="329"/>
      <c r="J1929" s="324" t="s">
        <v>370</v>
      </c>
      <c r="K1929" s="215"/>
      <c r="L1929" s="216"/>
      <c r="M1929" s="217"/>
      <c r="N1929" s="227"/>
      <c r="O1929" s="215"/>
      <c r="P1929" s="379"/>
      <c r="Q1929" s="379"/>
      <c r="R1929" s="379"/>
      <c r="S1929" s="379"/>
      <c r="T1929" s="379"/>
      <c r="U1929" s="379"/>
      <c r="V1929" s="379"/>
      <c r="W1929" s="379"/>
      <c r="X1929" s="379"/>
      <c r="Y1929" s="379"/>
      <c r="Z1929" s="330"/>
      <c r="AA1929" s="330"/>
      <c r="AB1929" s="330"/>
      <c r="AC1929" s="331"/>
    </row>
    <row r="1930" spans="1:29" ht="17.25" customHeight="1">
      <c r="A1930" s="333"/>
      <c r="B1930" s="323"/>
      <c r="C1930" s="323"/>
      <c r="D1930" s="323"/>
      <c r="E1930" s="328"/>
      <c r="F1930" s="329"/>
      <c r="G1930" s="340"/>
      <c r="H1930" s="327"/>
      <c r="I1930" s="329"/>
      <c r="J1930" s="324"/>
      <c r="K1930" s="215"/>
      <c r="L1930" s="215"/>
      <c r="M1930" s="227"/>
      <c r="N1930" s="227"/>
      <c r="O1930" s="215"/>
      <c r="P1930" s="379"/>
      <c r="Q1930" s="379"/>
      <c r="R1930" s="379"/>
      <c r="S1930" s="379"/>
      <c r="T1930" s="379"/>
      <c r="U1930" s="379"/>
      <c r="V1930" s="379"/>
      <c r="W1930" s="379"/>
      <c r="X1930" s="379"/>
      <c r="Y1930" s="379"/>
      <c r="Z1930" s="330"/>
      <c r="AA1930" s="330"/>
      <c r="AB1930" s="330"/>
      <c r="AC1930" s="331"/>
    </row>
    <row r="1931" spans="1:29" ht="17.25" customHeight="1">
      <c r="A1931" s="350">
        <v>50300000</v>
      </c>
      <c r="B1931" s="321" t="s">
        <v>712</v>
      </c>
      <c r="C1931" s="321" t="s">
        <v>525</v>
      </c>
      <c r="D1931" s="321" t="s">
        <v>718</v>
      </c>
      <c r="E1931" s="328" t="s">
        <v>713</v>
      </c>
      <c r="F1931" s="389" t="s">
        <v>565</v>
      </c>
      <c r="G1931" s="340">
        <v>60</v>
      </c>
      <c r="H1931" s="324" t="s">
        <v>714</v>
      </c>
      <c r="I1931" s="329" t="s">
        <v>715</v>
      </c>
      <c r="J1931" s="324" t="s">
        <v>281</v>
      </c>
      <c r="K1931" s="215"/>
      <c r="L1931" s="216"/>
      <c r="M1931" s="217"/>
      <c r="N1931" s="227"/>
      <c r="O1931" s="215"/>
      <c r="P1931" s="379">
        <f>SUM(M1931:M1932)</f>
        <v>60</v>
      </c>
      <c r="Q1931" s="379">
        <f>SUM(N1931:N1932)</f>
        <v>60</v>
      </c>
      <c r="R1931" s="379">
        <f>SUM(M1933:M1934)</f>
        <v>0</v>
      </c>
      <c r="S1931" s="379">
        <f>SUM(N1933:N1934)</f>
        <v>0</v>
      </c>
      <c r="T1931" s="379">
        <f>SUM(M1935:M1936)</f>
        <v>0</v>
      </c>
      <c r="U1931" s="379">
        <f>SUM(N1935:N1936)</f>
        <v>0</v>
      </c>
      <c r="V1931" s="379">
        <f>SUM(M1937:M1938)</f>
        <v>0</v>
      </c>
      <c r="W1931" s="379">
        <f>SUM(N1937:N1938)</f>
        <v>0</v>
      </c>
      <c r="X1931" s="379">
        <f>P1931+R1931+T1931+V1931</f>
        <v>60</v>
      </c>
      <c r="Y1931" s="379">
        <f>Q1931+S1931+U1931+W1931</f>
        <v>60</v>
      </c>
      <c r="Z1931" s="330">
        <f>G1931-X1931</f>
        <v>0</v>
      </c>
      <c r="AA1931" s="330">
        <f>G1931-Y1931</f>
        <v>0</v>
      </c>
      <c r="AB1931" s="330">
        <f>X1931*100/G1931</f>
        <v>100</v>
      </c>
      <c r="AC1931" s="331"/>
    </row>
    <row r="1932" spans="1:29" ht="17.25" customHeight="1">
      <c r="A1932" s="351"/>
      <c r="B1932" s="322"/>
      <c r="C1932" s="322"/>
      <c r="D1932" s="322"/>
      <c r="E1932" s="328"/>
      <c r="F1932" s="389"/>
      <c r="G1932" s="340"/>
      <c r="H1932" s="324"/>
      <c r="I1932" s="329"/>
      <c r="J1932" s="324"/>
      <c r="K1932" s="215" t="s">
        <v>716</v>
      </c>
      <c r="L1932" s="216" t="s">
        <v>717</v>
      </c>
      <c r="M1932" s="217">
        <v>60</v>
      </c>
      <c r="N1932" s="217">
        <v>60</v>
      </c>
      <c r="O1932" s="216" t="s">
        <v>717</v>
      </c>
      <c r="P1932" s="379"/>
      <c r="Q1932" s="379"/>
      <c r="R1932" s="379"/>
      <c r="S1932" s="379"/>
      <c r="T1932" s="379"/>
      <c r="U1932" s="379"/>
      <c r="V1932" s="379"/>
      <c r="W1932" s="379"/>
      <c r="X1932" s="379"/>
      <c r="Y1932" s="379"/>
      <c r="Z1932" s="330"/>
      <c r="AA1932" s="330"/>
      <c r="AB1932" s="330"/>
      <c r="AC1932" s="331"/>
    </row>
    <row r="1933" spans="1:29" ht="17.25" customHeight="1">
      <c r="A1933" s="351"/>
      <c r="B1933" s="322"/>
      <c r="C1933" s="322"/>
      <c r="D1933" s="322"/>
      <c r="E1933" s="328"/>
      <c r="F1933" s="389"/>
      <c r="G1933" s="340"/>
      <c r="H1933" s="324"/>
      <c r="I1933" s="329"/>
      <c r="J1933" s="324" t="s">
        <v>369</v>
      </c>
      <c r="K1933" s="215"/>
      <c r="L1933" s="216"/>
      <c r="M1933" s="217"/>
      <c r="N1933" s="217"/>
      <c r="O1933" s="215"/>
      <c r="P1933" s="379"/>
      <c r="Q1933" s="379"/>
      <c r="R1933" s="379"/>
      <c r="S1933" s="379"/>
      <c r="T1933" s="379"/>
      <c r="U1933" s="379"/>
      <c r="V1933" s="379"/>
      <c r="W1933" s="379"/>
      <c r="X1933" s="379"/>
      <c r="Y1933" s="379"/>
      <c r="Z1933" s="330"/>
      <c r="AA1933" s="330"/>
      <c r="AB1933" s="330"/>
      <c r="AC1933" s="331"/>
    </row>
    <row r="1934" spans="1:29" ht="17.25" customHeight="1">
      <c r="A1934" s="351"/>
      <c r="B1934" s="322"/>
      <c r="C1934" s="322"/>
      <c r="D1934" s="322"/>
      <c r="E1934" s="328"/>
      <c r="F1934" s="389"/>
      <c r="G1934" s="340"/>
      <c r="H1934" s="324"/>
      <c r="I1934" s="329"/>
      <c r="J1934" s="324"/>
      <c r="K1934" s="215"/>
      <c r="L1934" s="216"/>
      <c r="M1934" s="217"/>
      <c r="N1934" s="217"/>
      <c r="O1934" s="215"/>
      <c r="P1934" s="379"/>
      <c r="Q1934" s="379"/>
      <c r="R1934" s="379"/>
      <c r="S1934" s="379"/>
      <c r="T1934" s="379"/>
      <c r="U1934" s="379"/>
      <c r="V1934" s="379"/>
      <c r="W1934" s="379"/>
      <c r="X1934" s="379"/>
      <c r="Y1934" s="379"/>
      <c r="Z1934" s="330"/>
      <c r="AA1934" s="330"/>
      <c r="AB1934" s="330"/>
      <c r="AC1934" s="331"/>
    </row>
    <row r="1935" spans="1:29" ht="17.25" customHeight="1">
      <c r="A1935" s="351"/>
      <c r="B1935" s="322"/>
      <c r="C1935" s="322"/>
      <c r="D1935" s="322"/>
      <c r="E1935" s="328"/>
      <c r="F1935" s="389"/>
      <c r="G1935" s="340"/>
      <c r="H1935" s="324"/>
      <c r="I1935" s="329"/>
      <c r="J1935" s="324" t="s">
        <v>289</v>
      </c>
      <c r="K1935" s="215"/>
      <c r="L1935" s="216"/>
      <c r="M1935" s="217"/>
      <c r="N1935" s="227"/>
      <c r="O1935" s="215"/>
      <c r="P1935" s="379"/>
      <c r="Q1935" s="379"/>
      <c r="R1935" s="379"/>
      <c r="S1935" s="379"/>
      <c r="T1935" s="379"/>
      <c r="U1935" s="379"/>
      <c r="V1935" s="379"/>
      <c r="W1935" s="379"/>
      <c r="X1935" s="379"/>
      <c r="Y1935" s="379"/>
      <c r="Z1935" s="330"/>
      <c r="AA1935" s="330"/>
      <c r="AB1935" s="330"/>
      <c r="AC1935" s="331"/>
    </row>
    <row r="1936" spans="1:29" ht="17.25" customHeight="1">
      <c r="A1936" s="351"/>
      <c r="B1936" s="322"/>
      <c r="C1936" s="322"/>
      <c r="D1936" s="322"/>
      <c r="E1936" s="328"/>
      <c r="F1936" s="389"/>
      <c r="G1936" s="340"/>
      <c r="H1936" s="324"/>
      <c r="I1936" s="329"/>
      <c r="J1936" s="324"/>
      <c r="K1936" s="215"/>
      <c r="L1936" s="216"/>
      <c r="M1936" s="217"/>
      <c r="N1936" s="217"/>
      <c r="O1936" s="215"/>
      <c r="P1936" s="379"/>
      <c r="Q1936" s="379"/>
      <c r="R1936" s="379"/>
      <c r="S1936" s="379"/>
      <c r="T1936" s="379"/>
      <c r="U1936" s="379"/>
      <c r="V1936" s="379"/>
      <c r="W1936" s="379"/>
      <c r="X1936" s="379"/>
      <c r="Y1936" s="379"/>
      <c r="Z1936" s="330"/>
      <c r="AA1936" s="330"/>
      <c r="AB1936" s="330"/>
      <c r="AC1936" s="331"/>
    </row>
    <row r="1937" spans="1:29" ht="17.25" customHeight="1">
      <c r="A1937" s="351"/>
      <c r="B1937" s="322"/>
      <c r="C1937" s="322"/>
      <c r="D1937" s="322"/>
      <c r="E1937" s="328"/>
      <c r="F1937" s="389"/>
      <c r="G1937" s="340"/>
      <c r="H1937" s="324"/>
      <c r="I1937" s="329"/>
      <c r="J1937" s="324" t="s">
        <v>370</v>
      </c>
      <c r="K1937" s="215"/>
      <c r="L1937" s="216"/>
      <c r="M1937" s="217"/>
      <c r="N1937" s="227"/>
      <c r="O1937" s="215"/>
      <c r="P1937" s="379"/>
      <c r="Q1937" s="379"/>
      <c r="R1937" s="379"/>
      <c r="S1937" s="379"/>
      <c r="T1937" s="379"/>
      <c r="U1937" s="379"/>
      <c r="V1937" s="379"/>
      <c r="W1937" s="379"/>
      <c r="X1937" s="379"/>
      <c r="Y1937" s="379"/>
      <c r="Z1937" s="330"/>
      <c r="AA1937" s="330"/>
      <c r="AB1937" s="330"/>
      <c r="AC1937" s="331"/>
    </row>
    <row r="1938" spans="1:29" ht="17.25" customHeight="1">
      <c r="A1938" s="352"/>
      <c r="B1938" s="323"/>
      <c r="C1938" s="323"/>
      <c r="D1938" s="323"/>
      <c r="E1938" s="328"/>
      <c r="F1938" s="389"/>
      <c r="G1938" s="340"/>
      <c r="H1938" s="324"/>
      <c r="I1938" s="329"/>
      <c r="J1938" s="324"/>
      <c r="K1938" s="215"/>
      <c r="L1938" s="215"/>
      <c r="M1938" s="227"/>
      <c r="N1938" s="227"/>
      <c r="O1938" s="215"/>
      <c r="P1938" s="379"/>
      <c r="Q1938" s="379"/>
      <c r="R1938" s="379"/>
      <c r="S1938" s="379"/>
      <c r="T1938" s="379"/>
      <c r="U1938" s="379"/>
      <c r="V1938" s="379"/>
      <c r="W1938" s="379"/>
      <c r="X1938" s="379"/>
      <c r="Y1938" s="379"/>
      <c r="Z1938" s="330"/>
      <c r="AA1938" s="330"/>
      <c r="AB1938" s="330"/>
      <c r="AC1938" s="331"/>
    </row>
    <row r="1939" spans="1:29" ht="17.25" customHeight="1">
      <c r="A1939" s="350">
        <v>71300000</v>
      </c>
      <c r="B1939" s="321" t="s">
        <v>1638</v>
      </c>
      <c r="C1939" s="321" t="s">
        <v>525</v>
      </c>
      <c r="D1939" s="321" t="s">
        <v>1636</v>
      </c>
      <c r="E1939" s="328" t="s">
        <v>1637</v>
      </c>
      <c r="F1939" s="389" t="s">
        <v>1357</v>
      </c>
      <c r="G1939" s="340">
        <v>2200</v>
      </c>
      <c r="H1939" s="333" t="s">
        <v>1356</v>
      </c>
      <c r="I1939" s="329" t="s">
        <v>1464</v>
      </c>
      <c r="J1939" s="324" t="s">
        <v>281</v>
      </c>
      <c r="K1939" s="215"/>
      <c r="L1939" s="216"/>
      <c r="M1939" s="217"/>
      <c r="N1939" s="227"/>
      <c r="O1939" s="215"/>
      <c r="P1939" s="379">
        <f>SUM(M1939:M1940)</f>
        <v>0</v>
      </c>
      <c r="Q1939" s="379">
        <f>SUM(N1939:N1940)</f>
        <v>0</v>
      </c>
      <c r="R1939" s="379">
        <f>SUM(M1941:M1942)</f>
        <v>0</v>
      </c>
      <c r="S1939" s="379">
        <f>SUM(N1941:N1942)</f>
        <v>0</v>
      </c>
      <c r="T1939" s="379">
        <f>SUM(M1943:M1944)</f>
        <v>2200</v>
      </c>
      <c r="U1939" s="379">
        <f>SUM(N1943:N1944)</f>
        <v>2200</v>
      </c>
      <c r="V1939" s="379">
        <f>SUM(M1945:M1946)</f>
        <v>0</v>
      </c>
      <c r="W1939" s="379">
        <f>SUM(N1945:N1946)</f>
        <v>0</v>
      </c>
      <c r="X1939" s="379">
        <f>P1939+R1939+T1939+V1939</f>
        <v>2200</v>
      </c>
      <c r="Y1939" s="379">
        <f>Q1939+S1939+U1939+W1939</f>
        <v>2200</v>
      </c>
      <c r="Z1939" s="334">
        <f>G1939-X1939</f>
        <v>0</v>
      </c>
      <c r="AA1939" s="334">
        <f>G1939-Y1939</f>
        <v>0</v>
      </c>
      <c r="AB1939" s="334">
        <f>X1939*100/G1939</f>
        <v>100</v>
      </c>
      <c r="AC1939" s="335" t="s">
        <v>651</v>
      </c>
    </row>
    <row r="1940" spans="1:29" ht="17.25" customHeight="1">
      <c r="A1940" s="351"/>
      <c r="B1940" s="322"/>
      <c r="C1940" s="322"/>
      <c r="D1940" s="322"/>
      <c r="E1940" s="328"/>
      <c r="F1940" s="389"/>
      <c r="G1940" s="340"/>
      <c r="H1940" s="333"/>
      <c r="I1940" s="329"/>
      <c r="J1940" s="324"/>
      <c r="K1940" s="215"/>
      <c r="L1940" s="216"/>
      <c r="M1940" s="217"/>
      <c r="N1940" s="217"/>
      <c r="O1940" s="216"/>
      <c r="P1940" s="379"/>
      <c r="Q1940" s="379"/>
      <c r="R1940" s="379"/>
      <c r="S1940" s="379"/>
      <c r="T1940" s="379"/>
      <c r="U1940" s="379"/>
      <c r="V1940" s="379"/>
      <c r="W1940" s="379"/>
      <c r="X1940" s="379"/>
      <c r="Y1940" s="379"/>
      <c r="Z1940" s="334"/>
      <c r="AA1940" s="334"/>
      <c r="AB1940" s="334"/>
      <c r="AC1940" s="335"/>
    </row>
    <row r="1941" spans="1:29" ht="17.25" customHeight="1">
      <c r="A1941" s="351"/>
      <c r="B1941" s="322"/>
      <c r="C1941" s="322"/>
      <c r="D1941" s="322"/>
      <c r="E1941" s="328"/>
      <c r="F1941" s="389"/>
      <c r="G1941" s="340"/>
      <c r="H1941" s="333"/>
      <c r="I1941" s="329"/>
      <c r="J1941" s="324" t="s">
        <v>369</v>
      </c>
      <c r="K1941" s="215"/>
      <c r="L1941" s="216"/>
      <c r="M1941" s="217"/>
      <c r="N1941" s="217"/>
      <c r="O1941" s="215"/>
      <c r="P1941" s="379"/>
      <c r="Q1941" s="379"/>
      <c r="R1941" s="379"/>
      <c r="S1941" s="379"/>
      <c r="T1941" s="379"/>
      <c r="U1941" s="379"/>
      <c r="V1941" s="379"/>
      <c r="W1941" s="379"/>
      <c r="X1941" s="379"/>
      <c r="Y1941" s="379"/>
      <c r="Z1941" s="334"/>
      <c r="AA1941" s="334"/>
      <c r="AB1941" s="334"/>
      <c r="AC1941" s="335"/>
    </row>
    <row r="1942" spans="1:29" ht="17.25" customHeight="1">
      <c r="A1942" s="351"/>
      <c r="B1942" s="322"/>
      <c r="C1942" s="322"/>
      <c r="D1942" s="322"/>
      <c r="E1942" s="328"/>
      <c r="F1942" s="389"/>
      <c r="G1942" s="340"/>
      <c r="H1942" s="333"/>
      <c r="I1942" s="329"/>
      <c r="J1942" s="324"/>
      <c r="K1942" s="215"/>
      <c r="L1942" s="216"/>
      <c r="M1942" s="217"/>
      <c r="N1942" s="217"/>
      <c r="O1942" s="215"/>
      <c r="P1942" s="379"/>
      <c r="Q1942" s="379"/>
      <c r="R1942" s="379"/>
      <c r="S1942" s="379"/>
      <c r="T1942" s="379"/>
      <c r="U1942" s="379"/>
      <c r="V1942" s="379"/>
      <c r="W1942" s="379"/>
      <c r="X1942" s="379"/>
      <c r="Y1942" s="379"/>
      <c r="Z1942" s="334"/>
      <c r="AA1942" s="334"/>
      <c r="AB1942" s="334"/>
      <c r="AC1942" s="335"/>
    </row>
    <row r="1943" spans="1:29" ht="17.25" customHeight="1">
      <c r="A1943" s="351"/>
      <c r="B1943" s="322"/>
      <c r="C1943" s="322"/>
      <c r="D1943" s="322"/>
      <c r="E1943" s="328"/>
      <c r="F1943" s="389"/>
      <c r="G1943" s="340"/>
      <c r="H1943" s="333"/>
      <c r="I1943" s="329"/>
      <c r="J1943" s="324" t="s">
        <v>289</v>
      </c>
      <c r="K1943" s="215" t="s">
        <v>1639</v>
      </c>
      <c r="L1943" s="216" t="s">
        <v>1635</v>
      </c>
      <c r="M1943" s="217">
        <v>2200</v>
      </c>
      <c r="N1943" s="227">
        <v>2200</v>
      </c>
      <c r="O1943" s="215" t="s">
        <v>1633</v>
      </c>
      <c r="P1943" s="379"/>
      <c r="Q1943" s="379"/>
      <c r="R1943" s="379"/>
      <c r="S1943" s="379"/>
      <c r="T1943" s="379"/>
      <c r="U1943" s="379"/>
      <c r="V1943" s="379"/>
      <c r="W1943" s="379"/>
      <c r="X1943" s="379"/>
      <c r="Y1943" s="379"/>
      <c r="Z1943" s="334"/>
      <c r="AA1943" s="334"/>
      <c r="AB1943" s="334"/>
      <c r="AC1943" s="335"/>
    </row>
    <row r="1944" spans="1:29" ht="17.25" customHeight="1">
      <c r="A1944" s="351"/>
      <c r="B1944" s="322"/>
      <c r="C1944" s="322"/>
      <c r="D1944" s="322"/>
      <c r="E1944" s="328"/>
      <c r="F1944" s="389"/>
      <c r="G1944" s="340"/>
      <c r="H1944" s="333"/>
      <c r="I1944" s="329"/>
      <c r="J1944" s="324"/>
      <c r="K1944" s="215"/>
      <c r="L1944" s="216"/>
      <c r="M1944" s="217"/>
      <c r="N1944" s="217"/>
      <c r="O1944" s="215"/>
      <c r="P1944" s="379"/>
      <c r="Q1944" s="379"/>
      <c r="R1944" s="379"/>
      <c r="S1944" s="379"/>
      <c r="T1944" s="379"/>
      <c r="U1944" s="379"/>
      <c r="V1944" s="379"/>
      <c r="W1944" s="379"/>
      <c r="X1944" s="379"/>
      <c r="Y1944" s="379"/>
      <c r="Z1944" s="334"/>
      <c r="AA1944" s="334"/>
      <c r="AB1944" s="334"/>
      <c r="AC1944" s="335"/>
    </row>
    <row r="1945" spans="1:29" ht="17.25" customHeight="1">
      <c r="A1945" s="351"/>
      <c r="B1945" s="322"/>
      <c r="C1945" s="322"/>
      <c r="D1945" s="322"/>
      <c r="E1945" s="328"/>
      <c r="F1945" s="389"/>
      <c r="G1945" s="340"/>
      <c r="H1945" s="333"/>
      <c r="I1945" s="329"/>
      <c r="J1945" s="324" t="s">
        <v>370</v>
      </c>
      <c r="K1945" s="215"/>
      <c r="L1945" s="216"/>
      <c r="M1945" s="217"/>
      <c r="N1945" s="227"/>
      <c r="O1945" s="215"/>
      <c r="P1945" s="379"/>
      <c r="Q1945" s="379"/>
      <c r="R1945" s="379"/>
      <c r="S1945" s="379"/>
      <c r="T1945" s="379"/>
      <c r="U1945" s="379"/>
      <c r="V1945" s="379"/>
      <c r="W1945" s="379"/>
      <c r="X1945" s="379"/>
      <c r="Y1945" s="379"/>
      <c r="Z1945" s="334"/>
      <c r="AA1945" s="334"/>
      <c r="AB1945" s="334"/>
      <c r="AC1945" s="335"/>
    </row>
    <row r="1946" spans="1:29" ht="17.25" customHeight="1">
      <c r="A1946" s="352"/>
      <c r="B1946" s="323"/>
      <c r="C1946" s="323"/>
      <c r="D1946" s="323"/>
      <c r="E1946" s="328"/>
      <c r="F1946" s="389"/>
      <c r="G1946" s="340"/>
      <c r="H1946" s="333"/>
      <c r="I1946" s="329"/>
      <c r="J1946" s="324"/>
      <c r="K1946" s="215"/>
      <c r="L1946" s="215"/>
      <c r="M1946" s="227"/>
      <c r="N1946" s="227"/>
      <c r="O1946" s="215"/>
      <c r="P1946" s="379"/>
      <c r="Q1946" s="379"/>
      <c r="R1946" s="379"/>
      <c r="S1946" s="379"/>
      <c r="T1946" s="379"/>
      <c r="U1946" s="379"/>
      <c r="V1946" s="379"/>
      <c r="W1946" s="379"/>
      <c r="X1946" s="379"/>
      <c r="Y1946" s="379"/>
      <c r="Z1946" s="334"/>
      <c r="AA1946" s="334"/>
      <c r="AB1946" s="334"/>
      <c r="AC1946" s="335"/>
    </row>
    <row r="1947" spans="1:29" ht="17.25" customHeight="1">
      <c r="A1947" s="350">
        <v>24900000</v>
      </c>
      <c r="B1947" s="321" t="s">
        <v>1725</v>
      </c>
      <c r="C1947" s="321" t="s">
        <v>525</v>
      </c>
      <c r="D1947" s="321" t="s">
        <v>1726</v>
      </c>
      <c r="E1947" s="328" t="s">
        <v>1782</v>
      </c>
      <c r="F1947" s="389" t="s">
        <v>1523</v>
      </c>
      <c r="G1947" s="340">
        <v>224</v>
      </c>
      <c r="H1947" s="333" t="s">
        <v>1724</v>
      </c>
      <c r="I1947" s="329" t="s">
        <v>1642</v>
      </c>
      <c r="J1947" s="324" t="s">
        <v>281</v>
      </c>
      <c r="K1947" s="215"/>
      <c r="L1947" s="216"/>
      <c r="M1947" s="217"/>
      <c r="N1947" s="227"/>
      <c r="O1947" s="215"/>
      <c r="P1947" s="379">
        <f>SUM(M1947:M1948)</f>
        <v>0</v>
      </c>
      <c r="Q1947" s="379">
        <f>SUM(N1947:N1948)</f>
        <v>0</v>
      </c>
      <c r="R1947" s="379">
        <f>SUM(M1949:M1950)</f>
        <v>0</v>
      </c>
      <c r="S1947" s="379">
        <f>SUM(N1949:N1950)</f>
        <v>0</v>
      </c>
      <c r="T1947" s="379">
        <f>SUM(M1951:M1952)</f>
        <v>224</v>
      </c>
      <c r="U1947" s="379">
        <f>SUM(N1951:N1952)</f>
        <v>224</v>
      </c>
      <c r="V1947" s="379">
        <f>SUM(M1953:M1954)</f>
        <v>0</v>
      </c>
      <c r="W1947" s="379">
        <f>SUM(N1953:N1954)</f>
        <v>0</v>
      </c>
      <c r="X1947" s="379">
        <f>P1947+R1947+T1947+V1947</f>
        <v>224</v>
      </c>
      <c r="Y1947" s="379">
        <f>Q1947+S1947+U1947+W1947</f>
        <v>224</v>
      </c>
      <c r="Z1947" s="334">
        <f>G1947-X1947</f>
        <v>0</v>
      </c>
      <c r="AA1947" s="334">
        <f>G1947-Y1947</f>
        <v>0</v>
      </c>
      <c r="AB1947" s="334">
        <f>X1947*100/G1947</f>
        <v>100</v>
      </c>
      <c r="AC1947" s="335" t="s">
        <v>651</v>
      </c>
    </row>
    <row r="1948" spans="1:29" ht="17.25" customHeight="1">
      <c r="A1948" s="351"/>
      <c r="B1948" s="322"/>
      <c r="C1948" s="322"/>
      <c r="D1948" s="322"/>
      <c r="E1948" s="328"/>
      <c r="F1948" s="389"/>
      <c r="G1948" s="340"/>
      <c r="H1948" s="333"/>
      <c r="I1948" s="329"/>
      <c r="J1948" s="324"/>
      <c r="K1948" s="215"/>
      <c r="L1948" s="216"/>
      <c r="M1948" s="217"/>
      <c r="N1948" s="217"/>
      <c r="O1948" s="215"/>
      <c r="P1948" s="379"/>
      <c r="Q1948" s="379"/>
      <c r="R1948" s="379"/>
      <c r="S1948" s="379"/>
      <c r="T1948" s="379"/>
      <c r="U1948" s="379"/>
      <c r="V1948" s="379"/>
      <c r="W1948" s="379"/>
      <c r="X1948" s="379"/>
      <c r="Y1948" s="379"/>
      <c r="Z1948" s="334"/>
      <c r="AA1948" s="334"/>
      <c r="AB1948" s="334"/>
      <c r="AC1948" s="335"/>
    </row>
    <row r="1949" spans="1:29" ht="17.25" customHeight="1">
      <c r="A1949" s="351"/>
      <c r="B1949" s="322"/>
      <c r="C1949" s="322"/>
      <c r="D1949" s="322"/>
      <c r="E1949" s="328"/>
      <c r="F1949" s="389"/>
      <c r="G1949" s="340"/>
      <c r="H1949" s="333"/>
      <c r="I1949" s="329"/>
      <c r="J1949" s="324" t="s">
        <v>369</v>
      </c>
      <c r="K1949" s="215"/>
      <c r="L1949" s="216"/>
      <c r="M1949" s="217"/>
      <c r="N1949" s="217"/>
      <c r="O1949" s="215"/>
      <c r="P1949" s="379"/>
      <c r="Q1949" s="379"/>
      <c r="R1949" s="379"/>
      <c r="S1949" s="379"/>
      <c r="T1949" s="379"/>
      <c r="U1949" s="379"/>
      <c r="V1949" s="379"/>
      <c r="W1949" s="379"/>
      <c r="X1949" s="379"/>
      <c r="Y1949" s="379"/>
      <c r="Z1949" s="334"/>
      <c r="AA1949" s="334"/>
      <c r="AB1949" s="334"/>
      <c r="AC1949" s="335"/>
    </row>
    <row r="1950" spans="1:29" ht="17.25" customHeight="1">
      <c r="A1950" s="351"/>
      <c r="B1950" s="322"/>
      <c r="C1950" s="322"/>
      <c r="D1950" s="322"/>
      <c r="E1950" s="328"/>
      <c r="F1950" s="389"/>
      <c r="G1950" s="340"/>
      <c r="H1950" s="333"/>
      <c r="I1950" s="329"/>
      <c r="J1950" s="324"/>
      <c r="K1950" s="215"/>
      <c r="L1950" s="216"/>
      <c r="M1950" s="217"/>
      <c r="N1950" s="217"/>
      <c r="O1950" s="215"/>
      <c r="P1950" s="379"/>
      <c r="Q1950" s="379"/>
      <c r="R1950" s="379"/>
      <c r="S1950" s="379"/>
      <c r="T1950" s="379"/>
      <c r="U1950" s="379"/>
      <c r="V1950" s="379"/>
      <c r="W1950" s="379"/>
      <c r="X1950" s="379"/>
      <c r="Y1950" s="379"/>
      <c r="Z1950" s="334"/>
      <c r="AA1950" s="334"/>
      <c r="AB1950" s="334"/>
      <c r="AC1950" s="335"/>
    </row>
    <row r="1951" spans="1:29" ht="17.25" customHeight="1">
      <c r="A1951" s="351"/>
      <c r="B1951" s="322"/>
      <c r="C1951" s="322"/>
      <c r="D1951" s="322"/>
      <c r="E1951" s="328"/>
      <c r="F1951" s="389"/>
      <c r="G1951" s="340"/>
      <c r="H1951" s="333"/>
      <c r="I1951" s="329"/>
      <c r="J1951" s="324" t="s">
        <v>289</v>
      </c>
      <c r="K1951" s="215" t="s">
        <v>1727</v>
      </c>
      <c r="L1951" s="216" t="s">
        <v>1524</v>
      </c>
      <c r="M1951" s="217">
        <v>224</v>
      </c>
      <c r="N1951" s="227">
        <v>224</v>
      </c>
      <c r="O1951" s="215" t="s">
        <v>1633</v>
      </c>
      <c r="P1951" s="379"/>
      <c r="Q1951" s="379"/>
      <c r="R1951" s="379"/>
      <c r="S1951" s="379"/>
      <c r="T1951" s="379"/>
      <c r="U1951" s="379"/>
      <c r="V1951" s="379"/>
      <c r="W1951" s="379"/>
      <c r="X1951" s="379"/>
      <c r="Y1951" s="379"/>
      <c r="Z1951" s="334"/>
      <c r="AA1951" s="334"/>
      <c r="AB1951" s="334"/>
      <c r="AC1951" s="335"/>
    </row>
    <row r="1952" spans="1:29" ht="17.25" customHeight="1">
      <c r="A1952" s="351"/>
      <c r="B1952" s="322"/>
      <c r="C1952" s="322"/>
      <c r="D1952" s="322"/>
      <c r="E1952" s="328"/>
      <c r="F1952" s="389"/>
      <c r="G1952" s="340"/>
      <c r="H1952" s="333"/>
      <c r="I1952" s="329"/>
      <c r="J1952" s="324"/>
      <c r="K1952" s="215"/>
      <c r="L1952" s="216"/>
      <c r="M1952" s="217"/>
      <c r="N1952" s="217"/>
      <c r="O1952" s="215"/>
      <c r="P1952" s="379"/>
      <c r="Q1952" s="379"/>
      <c r="R1952" s="379"/>
      <c r="S1952" s="379"/>
      <c r="T1952" s="379"/>
      <c r="U1952" s="379"/>
      <c r="V1952" s="379"/>
      <c r="W1952" s="379"/>
      <c r="X1952" s="379"/>
      <c r="Y1952" s="379"/>
      <c r="Z1952" s="334"/>
      <c r="AA1952" s="334"/>
      <c r="AB1952" s="334"/>
      <c r="AC1952" s="335"/>
    </row>
    <row r="1953" spans="1:29" ht="17.25" customHeight="1">
      <c r="A1953" s="351"/>
      <c r="B1953" s="322"/>
      <c r="C1953" s="322"/>
      <c r="D1953" s="322"/>
      <c r="E1953" s="328"/>
      <c r="F1953" s="389"/>
      <c r="G1953" s="340"/>
      <c r="H1953" s="333"/>
      <c r="I1953" s="329"/>
      <c r="J1953" s="324" t="s">
        <v>370</v>
      </c>
      <c r="K1953" s="215"/>
      <c r="L1953" s="216"/>
      <c r="M1953" s="217"/>
      <c r="N1953" s="227"/>
      <c r="O1953" s="215"/>
      <c r="P1953" s="379"/>
      <c r="Q1953" s="379"/>
      <c r="R1953" s="379"/>
      <c r="S1953" s="379"/>
      <c r="T1953" s="379"/>
      <c r="U1953" s="379"/>
      <c r="V1953" s="379"/>
      <c r="W1953" s="379"/>
      <c r="X1953" s="379"/>
      <c r="Y1953" s="379"/>
      <c r="Z1953" s="334"/>
      <c r="AA1953" s="334"/>
      <c r="AB1953" s="334"/>
      <c r="AC1953" s="335"/>
    </row>
    <row r="1954" spans="1:29" ht="17.25" customHeight="1">
      <c r="A1954" s="352"/>
      <c r="B1954" s="323"/>
      <c r="C1954" s="323"/>
      <c r="D1954" s="323"/>
      <c r="E1954" s="328"/>
      <c r="F1954" s="389"/>
      <c r="G1954" s="340"/>
      <c r="H1954" s="333"/>
      <c r="I1954" s="329"/>
      <c r="J1954" s="324"/>
      <c r="K1954" s="215"/>
      <c r="L1954" s="215"/>
      <c r="M1954" s="227"/>
      <c r="N1954" s="227"/>
      <c r="O1954" s="215"/>
      <c r="P1954" s="379"/>
      <c r="Q1954" s="379"/>
      <c r="R1954" s="379"/>
      <c r="S1954" s="379"/>
      <c r="T1954" s="379"/>
      <c r="U1954" s="379"/>
      <c r="V1954" s="379"/>
      <c r="W1954" s="379"/>
      <c r="X1954" s="379"/>
      <c r="Y1954" s="379"/>
      <c r="Z1954" s="334"/>
      <c r="AA1954" s="334"/>
      <c r="AB1954" s="334"/>
      <c r="AC1954" s="335"/>
    </row>
    <row r="1955" spans="1:29" ht="17.25" customHeight="1">
      <c r="A1955" s="337" t="s">
        <v>1517</v>
      </c>
      <c r="B1955" s="321" t="s">
        <v>1520</v>
      </c>
      <c r="C1955" s="321"/>
      <c r="D1955" s="321" t="s">
        <v>1519</v>
      </c>
      <c r="E1955" s="328" t="s">
        <v>1516</v>
      </c>
      <c r="F1955" s="329" t="s">
        <v>762</v>
      </c>
      <c r="G1955" s="340">
        <v>990</v>
      </c>
      <c r="H1955" s="321" t="s">
        <v>1518</v>
      </c>
      <c r="I1955" s="329" t="s">
        <v>1468</v>
      </c>
      <c r="J1955" s="324" t="s">
        <v>281</v>
      </c>
      <c r="K1955" s="215"/>
      <c r="L1955" s="216"/>
      <c r="M1955" s="217"/>
      <c r="N1955" s="227"/>
      <c r="O1955" s="215"/>
      <c r="P1955" s="379">
        <f>SUM(M1955:M1956)</f>
        <v>0</v>
      </c>
      <c r="Q1955" s="379">
        <f>SUM(N1955:N1956)</f>
        <v>0</v>
      </c>
      <c r="R1955" s="379">
        <f>SUM(M1957:M1958)</f>
        <v>990</v>
      </c>
      <c r="S1955" s="379">
        <f>SUM(N1957:N1958)</f>
        <v>990</v>
      </c>
      <c r="T1955" s="379">
        <f>SUM(M1959:M1960)</f>
        <v>0</v>
      </c>
      <c r="U1955" s="379">
        <f>SUM(N1959:N1960)</f>
        <v>0</v>
      </c>
      <c r="V1955" s="379">
        <f>SUM(M1961:M1962)</f>
        <v>0</v>
      </c>
      <c r="W1955" s="379">
        <f>SUM(N1961:N1962)</f>
        <v>0</v>
      </c>
      <c r="X1955" s="379">
        <f>P1955+R1955+T1955+V1955</f>
        <v>990</v>
      </c>
      <c r="Y1955" s="379">
        <f>Q1955+S1955+U1955+W1955</f>
        <v>990</v>
      </c>
      <c r="Z1955" s="334">
        <f>G1955-X1955</f>
        <v>0</v>
      </c>
      <c r="AA1955" s="334">
        <f>G1955-Y1955</f>
        <v>0</v>
      </c>
      <c r="AB1955" s="334">
        <v>100</v>
      </c>
      <c r="AC1955" s="335" t="s">
        <v>651</v>
      </c>
    </row>
    <row r="1956" spans="1:29" ht="17.25" customHeight="1">
      <c r="A1956" s="338"/>
      <c r="B1956" s="322"/>
      <c r="C1956" s="322"/>
      <c r="D1956" s="322"/>
      <c r="E1956" s="328"/>
      <c r="F1956" s="329"/>
      <c r="G1956" s="340"/>
      <c r="H1956" s="322"/>
      <c r="I1956" s="329"/>
      <c r="J1956" s="324"/>
      <c r="K1956" s="215"/>
      <c r="L1956" s="216"/>
      <c r="M1956" s="217"/>
      <c r="N1956" s="217"/>
      <c r="O1956" s="216"/>
      <c r="P1956" s="379"/>
      <c r="Q1956" s="379"/>
      <c r="R1956" s="379"/>
      <c r="S1956" s="379"/>
      <c r="T1956" s="379"/>
      <c r="U1956" s="379"/>
      <c r="V1956" s="379"/>
      <c r="W1956" s="379"/>
      <c r="X1956" s="379"/>
      <c r="Y1956" s="379"/>
      <c r="Z1956" s="334"/>
      <c r="AA1956" s="334"/>
      <c r="AB1956" s="334"/>
      <c r="AC1956" s="335"/>
    </row>
    <row r="1957" spans="1:29" ht="17.25" customHeight="1">
      <c r="A1957" s="338"/>
      <c r="B1957" s="322"/>
      <c r="C1957" s="322"/>
      <c r="D1957" s="322"/>
      <c r="E1957" s="328"/>
      <c r="F1957" s="329"/>
      <c r="G1957" s="340"/>
      <c r="H1957" s="322"/>
      <c r="I1957" s="329"/>
      <c r="J1957" s="324" t="s">
        <v>369</v>
      </c>
      <c r="K1957" s="215" t="s">
        <v>1521</v>
      </c>
      <c r="L1957" s="216" t="s">
        <v>1468</v>
      </c>
      <c r="M1957" s="217">
        <v>990</v>
      </c>
      <c r="N1957" s="217">
        <v>990</v>
      </c>
      <c r="O1957" s="215" t="s">
        <v>1469</v>
      </c>
      <c r="P1957" s="379"/>
      <c r="Q1957" s="379"/>
      <c r="R1957" s="379"/>
      <c r="S1957" s="379"/>
      <c r="T1957" s="379"/>
      <c r="U1957" s="379"/>
      <c r="V1957" s="379"/>
      <c r="W1957" s="379"/>
      <c r="X1957" s="379"/>
      <c r="Y1957" s="379"/>
      <c r="Z1957" s="334"/>
      <c r="AA1957" s="334"/>
      <c r="AB1957" s="334"/>
      <c r="AC1957" s="335"/>
    </row>
    <row r="1958" spans="1:29" ht="17.25" customHeight="1">
      <c r="A1958" s="338"/>
      <c r="B1958" s="322"/>
      <c r="C1958" s="322"/>
      <c r="D1958" s="322"/>
      <c r="E1958" s="328"/>
      <c r="F1958" s="329"/>
      <c r="G1958" s="340"/>
      <c r="H1958" s="322"/>
      <c r="I1958" s="329"/>
      <c r="J1958" s="324"/>
      <c r="K1958" s="215"/>
      <c r="L1958" s="216"/>
      <c r="M1958" s="217"/>
      <c r="N1958" s="217"/>
      <c r="O1958" s="215"/>
      <c r="P1958" s="379"/>
      <c r="Q1958" s="379"/>
      <c r="R1958" s="379"/>
      <c r="S1958" s="379"/>
      <c r="T1958" s="379"/>
      <c r="U1958" s="379"/>
      <c r="V1958" s="379"/>
      <c r="W1958" s="379"/>
      <c r="X1958" s="379"/>
      <c r="Y1958" s="379"/>
      <c r="Z1958" s="334"/>
      <c r="AA1958" s="334"/>
      <c r="AB1958" s="334"/>
      <c r="AC1958" s="335"/>
    </row>
    <row r="1959" spans="1:29" ht="17.25" customHeight="1">
      <c r="A1959" s="338"/>
      <c r="B1959" s="322"/>
      <c r="C1959" s="322"/>
      <c r="D1959" s="322"/>
      <c r="E1959" s="328"/>
      <c r="F1959" s="329"/>
      <c r="G1959" s="340"/>
      <c r="H1959" s="322"/>
      <c r="I1959" s="329"/>
      <c r="J1959" s="324" t="s">
        <v>289</v>
      </c>
      <c r="K1959" s="215"/>
      <c r="L1959" s="216"/>
      <c r="M1959" s="217"/>
      <c r="N1959" s="227"/>
      <c r="O1959" s="215"/>
      <c r="P1959" s="379"/>
      <c r="Q1959" s="379"/>
      <c r="R1959" s="379"/>
      <c r="S1959" s="379"/>
      <c r="T1959" s="379"/>
      <c r="U1959" s="379"/>
      <c r="V1959" s="379"/>
      <c r="W1959" s="379"/>
      <c r="X1959" s="379"/>
      <c r="Y1959" s="379"/>
      <c r="Z1959" s="334"/>
      <c r="AA1959" s="334"/>
      <c r="AB1959" s="334"/>
      <c r="AC1959" s="335"/>
    </row>
    <row r="1960" spans="1:29" ht="17.25" customHeight="1">
      <c r="A1960" s="338"/>
      <c r="B1960" s="322"/>
      <c r="C1960" s="322"/>
      <c r="D1960" s="322"/>
      <c r="E1960" s="328"/>
      <c r="F1960" s="329"/>
      <c r="G1960" s="340"/>
      <c r="H1960" s="322"/>
      <c r="I1960" s="329"/>
      <c r="J1960" s="324"/>
      <c r="K1960" s="215"/>
      <c r="L1960" s="216"/>
      <c r="M1960" s="217"/>
      <c r="N1960" s="217"/>
      <c r="O1960" s="215"/>
      <c r="P1960" s="379"/>
      <c r="Q1960" s="379"/>
      <c r="R1960" s="379"/>
      <c r="S1960" s="379"/>
      <c r="T1960" s="379"/>
      <c r="U1960" s="379"/>
      <c r="V1960" s="379"/>
      <c r="W1960" s="379"/>
      <c r="X1960" s="379"/>
      <c r="Y1960" s="379"/>
      <c r="Z1960" s="334"/>
      <c r="AA1960" s="334"/>
      <c r="AB1960" s="334"/>
      <c r="AC1960" s="335"/>
    </row>
    <row r="1961" spans="1:29" ht="17.25" customHeight="1">
      <c r="A1961" s="338"/>
      <c r="B1961" s="322"/>
      <c r="C1961" s="322"/>
      <c r="D1961" s="322"/>
      <c r="E1961" s="328"/>
      <c r="F1961" s="329"/>
      <c r="G1961" s="340"/>
      <c r="H1961" s="322"/>
      <c r="I1961" s="329"/>
      <c r="J1961" s="324" t="s">
        <v>370</v>
      </c>
      <c r="K1961" s="215"/>
      <c r="L1961" s="216"/>
      <c r="M1961" s="217"/>
      <c r="N1961" s="227"/>
      <c r="O1961" s="215"/>
      <c r="P1961" s="379"/>
      <c r="Q1961" s="379"/>
      <c r="R1961" s="379"/>
      <c r="S1961" s="379"/>
      <c r="T1961" s="379"/>
      <c r="U1961" s="379"/>
      <c r="V1961" s="379"/>
      <c r="W1961" s="379"/>
      <c r="X1961" s="379"/>
      <c r="Y1961" s="379"/>
      <c r="Z1961" s="334"/>
      <c r="AA1961" s="334"/>
      <c r="AB1961" s="334"/>
      <c r="AC1961" s="335"/>
    </row>
    <row r="1962" spans="1:29" ht="17.25" customHeight="1">
      <c r="A1962" s="339"/>
      <c r="B1962" s="323"/>
      <c r="C1962" s="323"/>
      <c r="D1962" s="323"/>
      <c r="E1962" s="328"/>
      <c r="F1962" s="329"/>
      <c r="G1962" s="340"/>
      <c r="H1962" s="323"/>
      <c r="I1962" s="329"/>
      <c r="J1962" s="324"/>
      <c r="K1962" s="215"/>
      <c r="L1962" s="215"/>
      <c r="M1962" s="227"/>
      <c r="N1962" s="227"/>
      <c r="O1962" s="215"/>
      <c r="P1962" s="379"/>
      <c r="Q1962" s="379"/>
      <c r="R1962" s="379"/>
      <c r="S1962" s="379"/>
      <c r="T1962" s="379"/>
      <c r="U1962" s="379"/>
      <c r="V1962" s="379"/>
      <c r="W1962" s="379"/>
      <c r="X1962" s="379"/>
      <c r="Y1962" s="379"/>
      <c r="Z1962" s="334"/>
      <c r="AA1962" s="334"/>
      <c r="AB1962" s="334"/>
      <c r="AC1962" s="335"/>
    </row>
    <row r="1963" spans="1:29" ht="17.25" customHeight="1">
      <c r="A1963" s="350">
        <v>72400000</v>
      </c>
      <c r="B1963" s="321" t="s">
        <v>678</v>
      </c>
      <c r="C1963" s="321" t="s">
        <v>448</v>
      </c>
      <c r="D1963" s="321" t="s">
        <v>679</v>
      </c>
      <c r="E1963" s="328" t="s">
        <v>680</v>
      </c>
      <c r="F1963" s="389" t="s">
        <v>681</v>
      </c>
      <c r="G1963" s="340">
        <v>1044</v>
      </c>
      <c r="H1963" s="324" t="s">
        <v>1582</v>
      </c>
      <c r="I1963" s="329" t="s">
        <v>493</v>
      </c>
      <c r="J1963" s="324" t="s">
        <v>281</v>
      </c>
      <c r="K1963" s="215" t="s">
        <v>834</v>
      </c>
      <c r="L1963" s="216" t="s">
        <v>831</v>
      </c>
      <c r="M1963" s="217">
        <v>87</v>
      </c>
      <c r="N1963" s="227">
        <v>87</v>
      </c>
      <c r="O1963" s="215" t="s">
        <v>565</v>
      </c>
      <c r="P1963" s="379">
        <f>SUM(M1963:M1964)</f>
        <v>174</v>
      </c>
      <c r="Q1963" s="379">
        <f>SUM(N1963:N1964)</f>
        <v>174</v>
      </c>
      <c r="R1963" s="379">
        <f>SUM(M1965:M1967)</f>
        <v>261</v>
      </c>
      <c r="S1963" s="379">
        <f>SUM(N1965:N1967)</f>
        <v>261</v>
      </c>
      <c r="T1963" s="379">
        <f>SUM(M1968:M1970)</f>
        <v>261</v>
      </c>
      <c r="U1963" s="379">
        <f>SUM(N1968:N1970)</f>
        <v>261</v>
      </c>
      <c r="V1963" s="379">
        <f>SUM(M1971:M1974)</f>
        <v>0</v>
      </c>
      <c r="W1963" s="379">
        <f>SUM(N1971:N1974)</f>
        <v>0</v>
      </c>
      <c r="X1963" s="379">
        <f>P1963+R1963+T1963+V1963</f>
        <v>696</v>
      </c>
      <c r="Y1963" s="379">
        <f>Q1963+S1963+U1963+W1963</f>
        <v>696</v>
      </c>
      <c r="Z1963" s="330">
        <f>G1963-X1963</f>
        <v>348</v>
      </c>
      <c r="AA1963" s="330">
        <f>G1963-Y1963</f>
        <v>348</v>
      </c>
      <c r="AB1963" s="330">
        <f>X1963*100/G1963</f>
        <v>66.666666666666671</v>
      </c>
      <c r="AC1963" s="331"/>
    </row>
    <row r="1964" spans="1:29" ht="17.25" customHeight="1">
      <c r="A1964" s="351"/>
      <c r="B1964" s="322"/>
      <c r="C1964" s="322"/>
      <c r="D1964" s="322"/>
      <c r="E1964" s="328"/>
      <c r="F1964" s="389"/>
      <c r="G1964" s="340"/>
      <c r="H1964" s="324"/>
      <c r="I1964" s="329"/>
      <c r="J1964" s="324"/>
      <c r="K1964" s="215" t="s">
        <v>857</v>
      </c>
      <c r="L1964" s="216" t="s">
        <v>717</v>
      </c>
      <c r="M1964" s="217">
        <v>87</v>
      </c>
      <c r="N1964" s="217">
        <v>87</v>
      </c>
      <c r="O1964" s="216" t="s">
        <v>858</v>
      </c>
      <c r="P1964" s="379"/>
      <c r="Q1964" s="379"/>
      <c r="R1964" s="379"/>
      <c r="S1964" s="379"/>
      <c r="T1964" s="379"/>
      <c r="U1964" s="379"/>
      <c r="V1964" s="379"/>
      <c r="W1964" s="379"/>
      <c r="X1964" s="379"/>
      <c r="Y1964" s="379"/>
      <c r="Z1964" s="330"/>
      <c r="AA1964" s="330"/>
      <c r="AB1964" s="330"/>
      <c r="AC1964" s="331"/>
    </row>
    <row r="1965" spans="1:29" ht="17.25" customHeight="1">
      <c r="A1965" s="351"/>
      <c r="B1965" s="322"/>
      <c r="C1965" s="322"/>
      <c r="D1965" s="322"/>
      <c r="E1965" s="328"/>
      <c r="F1965" s="389"/>
      <c r="G1965" s="340"/>
      <c r="H1965" s="324"/>
      <c r="I1965" s="329"/>
      <c r="J1965" s="324" t="s">
        <v>369</v>
      </c>
      <c r="K1965" s="215" t="s">
        <v>1096</v>
      </c>
      <c r="L1965" s="216" t="s">
        <v>1081</v>
      </c>
      <c r="M1965" s="217">
        <v>87</v>
      </c>
      <c r="N1965" s="217">
        <v>87</v>
      </c>
      <c r="O1965" s="215" t="s">
        <v>1082</v>
      </c>
      <c r="P1965" s="379"/>
      <c r="Q1965" s="379"/>
      <c r="R1965" s="379"/>
      <c r="S1965" s="379"/>
      <c r="T1965" s="379"/>
      <c r="U1965" s="379"/>
      <c r="V1965" s="379"/>
      <c r="W1965" s="379"/>
      <c r="X1965" s="379"/>
      <c r="Y1965" s="379"/>
      <c r="Z1965" s="330"/>
      <c r="AA1965" s="330"/>
      <c r="AB1965" s="330"/>
      <c r="AC1965" s="331"/>
    </row>
    <row r="1966" spans="1:29" ht="17.25" customHeight="1">
      <c r="A1966" s="351"/>
      <c r="B1966" s="322"/>
      <c r="C1966" s="322"/>
      <c r="D1966" s="322"/>
      <c r="E1966" s="328"/>
      <c r="F1966" s="389"/>
      <c r="G1966" s="340"/>
      <c r="H1966" s="324"/>
      <c r="I1966" s="329"/>
      <c r="J1966" s="324"/>
      <c r="K1966" s="215" t="s">
        <v>1288</v>
      </c>
      <c r="L1966" s="216" t="s">
        <v>1252</v>
      </c>
      <c r="M1966" s="217">
        <v>87</v>
      </c>
      <c r="N1966" s="217">
        <v>87</v>
      </c>
      <c r="O1966" s="215" t="s">
        <v>1249</v>
      </c>
      <c r="P1966" s="379"/>
      <c r="Q1966" s="379"/>
      <c r="R1966" s="379"/>
      <c r="S1966" s="379"/>
      <c r="T1966" s="379"/>
      <c r="U1966" s="379"/>
      <c r="V1966" s="379"/>
      <c r="W1966" s="379"/>
      <c r="X1966" s="379"/>
      <c r="Y1966" s="379"/>
      <c r="Z1966" s="330"/>
      <c r="AA1966" s="330"/>
      <c r="AB1966" s="330"/>
      <c r="AC1966" s="331"/>
    </row>
    <row r="1967" spans="1:29" ht="17.25" customHeight="1">
      <c r="A1967" s="351"/>
      <c r="B1967" s="322"/>
      <c r="C1967" s="322"/>
      <c r="D1967" s="322"/>
      <c r="E1967" s="328"/>
      <c r="F1967" s="389"/>
      <c r="G1967" s="340"/>
      <c r="H1967" s="324"/>
      <c r="I1967" s="329"/>
      <c r="J1967" s="324"/>
      <c r="K1967" s="215" t="s">
        <v>1423</v>
      </c>
      <c r="L1967" s="216" t="s">
        <v>1365</v>
      </c>
      <c r="M1967" s="217">
        <v>87</v>
      </c>
      <c r="N1967" s="217">
        <v>87</v>
      </c>
      <c r="O1967" s="215" t="s">
        <v>1239</v>
      </c>
      <c r="P1967" s="379"/>
      <c r="Q1967" s="379"/>
      <c r="R1967" s="379"/>
      <c r="S1967" s="379"/>
      <c r="T1967" s="379"/>
      <c r="U1967" s="379"/>
      <c r="V1967" s="379"/>
      <c r="W1967" s="379"/>
      <c r="X1967" s="379"/>
      <c r="Y1967" s="379"/>
      <c r="Z1967" s="330"/>
      <c r="AA1967" s="330"/>
      <c r="AB1967" s="330"/>
      <c r="AC1967" s="331"/>
    </row>
    <row r="1968" spans="1:29" ht="17.25" customHeight="1">
      <c r="A1968" s="351"/>
      <c r="B1968" s="322"/>
      <c r="C1968" s="322"/>
      <c r="D1968" s="322"/>
      <c r="E1968" s="328"/>
      <c r="F1968" s="389"/>
      <c r="G1968" s="340"/>
      <c r="H1968" s="324"/>
      <c r="I1968" s="329"/>
      <c r="J1968" s="324" t="s">
        <v>289</v>
      </c>
      <c r="K1968" s="215" t="s">
        <v>1583</v>
      </c>
      <c r="L1968" s="216" t="s">
        <v>1492</v>
      </c>
      <c r="M1968" s="217">
        <v>87</v>
      </c>
      <c r="N1968" s="227">
        <v>87</v>
      </c>
      <c r="O1968" s="215" t="s">
        <v>1564</v>
      </c>
      <c r="P1968" s="379"/>
      <c r="Q1968" s="379"/>
      <c r="R1968" s="379"/>
      <c r="S1968" s="379"/>
      <c r="T1968" s="379"/>
      <c r="U1968" s="379"/>
      <c r="V1968" s="379"/>
      <c r="W1968" s="379"/>
      <c r="X1968" s="379"/>
      <c r="Y1968" s="379"/>
      <c r="Z1968" s="330"/>
      <c r="AA1968" s="330"/>
      <c r="AB1968" s="330"/>
      <c r="AC1968" s="331"/>
    </row>
    <row r="1969" spans="1:29" ht="17.25" customHeight="1">
      <c r="A1969" s="351"/>
      <c r="B1969" s="322"/>
      <c r="C1969" s="322"/>
      <c r="D1969" s="322"/>
      <c r="E1969" s="328"/>
      <c r="F1969" s="389"/>
      <c r="G1969" s="340"/>
      <c r="H1969" s="324"/>
      <c r="I1969" s="329"/>
      <c r="J1969" s="324"/>
      <c r="K1969" s="215" t="s">
        <v>1850</v>
      </c>
      <c r="L1969" s="216" t="s">
        <v>1685</v>
      </c>
      <c r="M1969" s="217">
        <v>87</v>
      </c>
      <c r="N1969" s="227">
        <v>87</v>
      </c>
      <c r="O1969" s="215" t="s">
        <v>1849</v>
      </c>
      <c r="P1969" s="379"/>
      <c r="Q1969" s="379"/>
      <c r="R1969" s="379"/>
      <c r="S1969" s="379"/>
      <c r="T1969" s="379"/>
      <c r="U1969" s="379"/>
      <c r="V1969" s="379"/>
      <c r="W1969" s="379"/>
      <c r="X1969" s="379"/>
      <c r="Y1969" s="379"/>
      <c r="Z1969" s="330"/>
      <c r="AA1969" s="330"/>
      <c r="AB1969" s="330"/>
      <c r="AC1969" s="331"/>
    </row>
    <row r="1970" spans="1:29" ht="17.25" customHeight="1">
      <c r="A1970" s="351"/>
      <c r="B1970" s="322"/>
      <c r="C1970" s="322"/>
      <c r="D1970" s="322"/>
      <c r="E1970" s="328"/>
      <c r="F1970" s="389"/>
      <c r="G1970" s="340"/>
      <c r="H1970" s="324"/>
      <c r="I1970" s="329"/>
      <c r="J1970" s="324"/>
      <c r="K1970" s="215" t="s">
        <v>1914</v>
      </c>
      <c r="L1970" s="216" t="s">
        <v>1915</v>
      </c>
      <c r="M1970" s="217">
        <v>87</v>
      </c>
      <c r="N1970" s="217">
        <v>87</v>
      </c>
      <c r="O1970" s="215" t="s">
        <v>1915</v>
      </c>
      <c r="P1970" s="379"/>
      <c r="Q1970" s="379"/>
      <c r="R1970" s="379"/>
      <c r="S1970" s="379"/>
      <c r="T1970" s="379"/>
      <c r="U1970" s="379"/>
      <c r="V1970" s="379"/>
      <c r="W1970" s="379"/>
      <c r="X1970" s="379"/>
      <c r="Y1970" s="379"/>
      <c r="Z1970" s="330"/>
      <c r="AA1970" s="330"/>
      <c r="AB1970" s="330"/>
      <c r="AC1970" s="331"/>
    </row>
    <row r="1971" spans="1:29" ht="17.25" customHeight="1">
      <c r="A1971" s="351"/>
      <c r="B1971" s="322"/>
      <c r="C1971" s="322"/>
      <c r="D1971" s="322"/>
      <c r="E1971" s="328"/>
      <c r="F1971" s="389"/>
      <c r="G1971" s="340"/>
      <c r="H1971" s="324"/>
      <c r="I1971" s="329"/>
      <c r="J1971" s="324" t="s">
        <v>370</v>
      </c>
      <c r="K1971" s="215"/>
      <c r="L1971" s="216"/>
      <c r="M1971" s="217"/>
      <c r="N1971" s="227"/>
      <c r="O1971" s="215"/>
      <c r="P1971" s="379"/>
      <c r="Q1971" s="379"/>
      <c r="R1971" s="379"/>
      <c r="S1971" s="379"/>
      <c r="T1971" s="379"/>
      <c r="U1971" s="379"/>
      <c r="V1971" s="379"/>
      <c r="W1971" s="379"/>
      <c r="X1971" s="379"/>
      <c r="Y1971" s="379"/>
      <c r="Z1971" s="330"/>
      <c r="AA1971" s="330"/>
      <c r="AB1971" s="330"/>
      <c r="AC1971" s="331"/>
    </row>
    <row r="1972" spans="1:29" ht="17.25" customHeight="1">
      <c r="A1972" s="351"/>
      <c r="B1972" s="322"/>
      <c r="C1972" s="322"/>
      <c r="D1972" s="322"/>
      <c r="E1972" s="328"/>
      <c r="F1972" s="389"/>
      <c r="G1972" s="340"/>
      <c r="H1972" s="324"/>
      <c r="I1972" s="329"/>
      <c r="J1972" s="324"/>
      <c r="K1972" s="215"/>
      <c r="L1972" s="216"/>
      <c r="M1972" s="217"/>
      <c r="N1972" s="227"/>
      <c r="O1972" s="215"/>
      <c r="P1972" s="379"/>
      <c r="Q1972" s="379"/>
      <c r="R1972" s="379"/>
      <c r="S1972" s="379"/>
      <c r="T1972" s="379"/>
      <c r="U1972" s="379"/>
      <c r="V1972" s="379"/>
      <c r="W1972" s="379"/>
      <c r="X1972" s="379"/>
      <c r="Y1972" s="379"/>
      <c r="Z1972" s="330"/>
      <c r="AA1972" s="330"/>
      <c r="AB1972" s="330"/>
      <c r="AC1972" s="331"/>
    </row>
    <row r="1973" spans="1:29" ht="17.25" customHeight="1">
      <c r="A1973" s="351"/>
      <c r="B1973" s="322"/>
      <c r="C1973" s="322"/>
      <c r="D1973" s="322"/>
      <c r="E1973" s="328"/>
      <c r="F1973" s="389"/>
      <c r="G1973" s="340"/>
      <c r="H1973" s="324"/>
      <c r="I1973" s="329"/>
      <c r="J1973" s="324"/>
      <c r="K1973" s="215"/>
      <c r="L1973" s="216"/>
      <c r="M1973" s="217"/>
      <c r="N1973" s="227"/>
      <c r="O1973" s="215"/>
      <c r="P1973" s="379"/>
      <c r="Q1973" s="379"/>
      <c r="R1973" s="379"/>
      <c r="S1973" s="379"/>
      <c r="T1973" s="379"/>
      <c r="U1973" s="379"/>
      <c r="V1973" s="379"/>
      <c r="W1973" s="379"/>
      <c r="X1973" s="379"/>
      <c r="Y1973" s="379"/>
      <c r="Z1973" s="330"/>
      <c r="AA1973" s="330"/>
      <c r="AB1973" s="330"/>
      <c r="AC1973" s="331"/>
    </row>
    <row r="1974" spans="1:29" ht="17.25" customHeight="1">
      <c r="A1974" s="352"/>
      <c r="B1974" s="323"/>
      <c r="C1974" s="323"/>
      <c r="D1974" s="323"/>
      <c r="E1974" s="328"/>
      <c r="F1974" s="389"/>
      <c r="G1974" s="340"/>
      <c r="H1974" s="324"/>
      <c r="I1974" s="329"/>
      <c r="J1974" s="324"/>
      <c r="K1974" s="215"/>
      <c r="L1974" s="215"/>
      <c r="M1974" s="227"/>
      <c r="N1974" s="227"/>
      <c r="O1974" s="215"/>
      <c r="P1974" s="379"/>
      <c r="Q1974" s="379"/>
      <c r="R1974" s="379"/>
      <c r="S1974" s="379"/>
      <c r="T1974" s="379"/>
      <c r="U1974" s="379"/>
      <c r="V1974" s="379"/>
      <c r="W1974" s="379"/>
      <c r="X1974" s="379"/>
      <c r="Y1974" s="379"/>
      <c r="Z1974" s="330"/>
      <c r="AA1974" s="330"/>
      <c r="AB1974" s="330"/>
      <c r="AC1974" s="331"/>
    </row>
    <row r="1975" spans="1:29" ht="17.25" customHeight="1">
      <c r="A1975" s="350">
        <v>72400000</v>
      </c>
      <c r="B1975" s="321" t="s">
        <v>689</v>
      </c>
      <c r="C1975" s="321" t="s">
        <v>448</v>
      </c>
      <c r="D1975" s="321" t="s">
        <v>690</v>
      </c>
      <c r="E1975" s="328" t="s">
        <v>446</v>
      </c>
      <c r="F1975" s="389" t="s">
        <v>537</v>
      </c>
      <c r="G1975" s="340">
        <v>900</v>
      </c>
      <c r="H1975" s="324" t="s">
        <v>691</v>
      </c>
      <c r="I1975" s="329" t="s">
        <v>493</v>
      </c>
      <c r="J1975" s="324" t="s">
        <v>281</v>
      </c>
      <c r="K1975" s="215" t="s">
        <v>835</v>
      </c>
      <c r="L1975" s="216" t="s">
        <v>831</v>
      </c>
      <c r="M1975" s="217">
        <v>31.21</v>
      </c>
      <c r="N1975" s="227">
        <v>31.21</v>
      </c>
      <c r="O1975" s="215" t="s">
        <v>734</v>
      </c>
      <c r="P1975" s="379">
        <f>SUM(M1975:M1976)</f>
        <v>110.19</v>
      </c>
      <c r="Q1975" s="379">
        <f>SUM(N1975:N1976)</f>
        <v>110.19</v>
      </c>
      <c r="R1975" s="379">
        <f>SUM(M1977:M1979)</f>
        <v>236.94</v>
      </c>
      <c r="S1975" s="379">
        <f>SUM(N1977:N1979)</f>
        <v>236.94</v>
      </c>
      <c r="T1975" s="379">
        <f>SUM(M1980:M1982)</f>
        <v>236.94</v>
      </c>
      <c r="U1975" s="379">
        <f>SUM(N1980:N1982)</f>
        <v>237.94</v>
      </c>
      <c r="V1975" s="379">
        <f>SUM(M1983:M1985)</f>
        <v>0</v>
      </c>
      <c r="W1975" s="379">
        <f>SUM(N1983:N1985)</f>
        <v>0</v>
      </c>
      <c r="X1975" s="379">
        <f>P1975+R1975+T1975+V1975</f>
        <v>584.06999999999994</v>
      </c>
      <c r="Y1975" s="379">
        <f>Q1975+S1975+U1975+W1975</f>
        <v>585.06999999999994</v>
      </c>
      <c r="Z1975" s="330">
        <f>G1975-X1975</f>
        <v>315.93000000000006</v>
      </c>
      <c r="AA1975" s="330">
        <f>G1975-Y1975</f>
        <v>314.93000000000006</v>
      </c>
      <c r="AB1975" s="330">
        <f>X1975*100/G1975</f>
        <v>64.896666666666661</v>
      </c>
      <c r="AC1975" s="331"/>
    </row>
    <row r="1976" spans="1:29" ht="17.25" customHeight="1">
      <c r="A1976" s="351"/>
      <c r="B1976" s="322"/>
      <c r="C1976" s="322"/>
      <c r="D1976" s="322"/>
      <c r="E1976" s="328"/>
      <c r="F1976" s="389"/>
      <c r="G1976" s="340"/>
      <c r="H1976" s="324"/>
      <c r="I1976" s="329"/>
      <c r="J1976" s="324"/>
      <c r="K1976" s="215" t="s">
        <v>860</v>
      </c>
      <c r="L1976" s="216" t="s">
        <v>603</v>
      </c>
      <c r="M1976" s="217">
        <v>78.98</v>
      </c>
      <c r="N1976" s="217">
        <v>78.98</v>
      </c>
      <c r="O1976" s="216" t="s">
        <v>717</v>
      </c>
      <c r="P1976" s="379"/>
      <c r="Q1976" s="379"/>
      <c r="R1976" s="379"/>
      <c r="S1976" s="379"/>
      <c r="T1976" s="379"/>
      <c r="U1976" s="379"/>
      <c r="V1976" s="379"/>
      <c r="W1976" s="379"/>
      <c r="X1976" s="379"/>
      <c r="Y1976" s="379"/>
      <c r="Z1976" s="330"/>
      <c r="AA1976" s="330"/>
      <c r="AB1976" s="330"/>
      <c r="AC1976" s="331"/>
    </row>
    <row r="1977" spans="1:29" ht="17.25" customHeight="1">
      <c r="A1977" s="351"/>
      <c r="B1977" s="322"/>
      <c r="C1977" s="322"/>
      <c r="D1977" s="322"/>
      <c r="E1977" s="328"/>
      <c r="F1977" s="389"/>
      <c r="G1977" s="340"/>
      <c r="H1977" s="324"/>
      <c r="I1977" s="329"/>
      <c r="J1977" s="324" t="s">
        <v>369</v>
      </c>
      <c r="K1977" s="215" t="s">
        <v>1019</v>
      </c>
      <c r="L1977" s="216" t="s">
        <v>877</v>
      </c>
      <c r="M1977" s="217">
        <v>78.98</v>
      </c>
      <c r="N1977" s="217">
        <v>78.98</v>
      </c>
      <c r="O1977" s="215" t="s">
        <v>905</v>
      </c>
      <c r="P1977" s="379"/>
      <c r="Q1977" s="379"/>
      <c r="R1977" s="379"/>
      <c r="S1977" s="379"/>
      <c r="T1977" s="379"/>
      <c r="U1977" s="379"/>
      <c r="V1977" s="379"/>
      <c r="W1977" s="379"/>
      <c r="X1977" s="379"/>
      <c r="Y1977" s="379"/>
      <c r="Z1977" s="330"/>
      <c r="AA1977" s="330"/>
      <c r="AB1977" s="330"/>
      <c r="AC1977" s="331"/>
    </row>
    <row r="1978" spans="1:29" ht="17.25" customHeight="1">
      <c r="A1978" s="351"/>
      <c r="B1978" s="322"/>
      <c r="C1978" s="322"/>
      <c r="D1978" s="322"/>
      <c r="E1978" s="328"/>
      <c r="F1978" s="389"/>
      <c r="G1978" s="340"/>
      <c r="H1978" s="324"/>
      <c r="I1978" s="329"/>
      <c r="J1978" s="324"/>
      <c r="K1978" s="215" t="s">
        <v>1284</v>
      </c>
      <c r="L1978" s="216" t="s">
        <v>1233</v>
      </c>
      <c r="M1978" s="217">
        <v>78.98</v>
      </c>
      <c r="N1978" s="217">
        <v>78.98</v>
      </c>
      <c r="O1978" s="215" t="s">
        <v>1249</v>
      </c>
      <c r="P1978" s="379"/>
      <c r="Q1978" s="379"/>
      <c r="R1978" s="379"/>
      <c r="S1978" s="379"/>
      <c r="T1978" s="379"/>
      <c r="U1978" s="379"/>
      <c r="V1978" s="379"/>
      <c r="W1978" s="379"/>
      <c r="X1978" s="379"/>
      <c r="Y1978" s="379"/>
      <c r="Z1978" s="330"/>
      <c r="AA1978" s="330"/>
      <c r="AB1978" s="330"/>
      <c r="AC1978" s="331"/>
    </row>
    <row r="1979" spans="1:29" ht="17.25" customHeight="1">
      <c r="A1979" s="351"/>
      <c r="B1979" s="322"/>
      <c r="C1979" s="322"/>
      <c r="D1979" s="322"/>
      <c r="E1979" s="328"/>
      <c r="F1979" s="389"/>
      <c r="G1979" s="340"/>
      <c r="H1979" s="324"/>
      <c r="I1979" s="329"/>
      <c r="J1979" s="324"/>
      <c r="K1979" s="215" t="s">
        <v>1411</v>
      </c>
      <c r="L1979" s="216" t="s">
        <v>1368</v>
      </c>
      <c r="M1979" s="217">
        <v>78.98</v>
      </c>
      <c r="N1979" s="217">
        <v>78.98</v>
      </c>
      <c r="O1979" s="215" t="s">
        <v>1365</v>
      </c>
      <c r="P1979" s="379"/>
      <c r="Q1979" s="379"/>
      <c r="R1979" s="379"/>
      <c r="S1979" s="379"/>
      <c r="T1979" s="379"/>
      <c r="U1979" s="379"/>
      <c r="V1979" s="379"/>
      <c r="W1979" s="379"/>
      <c r="X1979" s="379"/>
      <c r="Y1979" s="379"/>
      <c r="Z1979" s="330"/>
      <c r="AA1979" s="330"/>
      <c r="AB1979" s="330"/>
      <c r="AC1979" s="331"/>
    </row>
    <row r="1980" spans="1:29" ht="17.25" customHeight="1">
      <c r="A1980" s="351"/>
      <c r="B1980" s="322"/>
      <c r="C1980" s="322"/>
      <c r="D1980" s="322"/>
      <c r="E1980" s="328"/>
      <c r="F1980" s="389"/>
      <c r="G1980" s="340"/>
      <c r="H1980" s="324"/>
      <c r="I1980" s="329"/>
      <c r="J1980" s="324" t="s">
        <v>289</v>
      </c>
      <c r="K1980" s="215" t="s">
        <v>1578</v>
      </c>
      <c r="L1980" s="216" t="s">
        <v>1542</v>
      </c>
      <c r="M1980" s="217">
        <v>78.98</v>
      </c>
      <c r="N1980" s="227">
        <v>79.98</v>
      </c>
      <c r="O1980" s="215" t="s">
        <v>1564</v>
      </c>
      <c r="P1980" s="379"/>
      <c r="Q1980" s="379"/>
      <c r="R1980" s="379"/>
      <c r="S1980" s="379"/>
      <c r="T1980" s="379"/>
      <c r="U1980" s="379"/>
      <c r="V1980" s="379"/>
      <c r="W1980" s="379"/>
      <c r="X1980" s="379"/>
      <c r="Y1980" s="379"/>
      <c r="Z1980" s="330"/>
      <c r="AA1980" s="330"/>
      <c r="AB1980" s="330"/>
      <c r="AC1980" s="331"/>
    </row>
    <row r="1981" spans="1:29" ht="17.25" customHeight="1">
      <c r="A1981" s="351"/>
      <c r="B1981" s="322"/>
      <c r="C1981" s="322"/>
      <c r="D1981" s="322"/>
      <c r="E1981" s="328"/>
      <c r="F1981" s="389"/>
      <c r="G1981" s="340"/>
      <c r="H1981" s="324"/>
      <c r="I1981" s="329"/>
      <c r="J1981" s="324"/>
      <c r="K1981" s="215" t="s">
        <v>1848</v>
      </c>
      <c r="L1981" s="216" t="s">
        <v>1685</v>
      </c>
      <c r="M1981" s="217">
        <v>78.98</v>
      </c>
      <c r="N1981" s="227">
        <v>78.98</v>
      </c>
      <c r="O1981" s="215" t="s">
        <v>1849</v>
      </c>
      <c r="P1981" s="379"/>
      <c r="Q1981" s="379"/>
      <c r="R1981" s="379"/>
      <c r="S1981" s="379"/>
      <c r="T1981" s="379"/>
      <c r="U1981" s="379"/>
      <c r="V1981" s="379"/>
      <c r="W1981" s="379"/>
      <c r="X1981" s="379"/>
      <c r="Y1981" s="379"/>
      <c r="Z1981" s="330"/>
      <c r="AA1981" s="330"/>
      <c r="AB1981" s="330"/>
      <c r="AC1981" s="331"/>
    </row>
    <row r="1982" spans="1:29" ht="17.25" customHeight="1">
      <c r="A1982" s="351"/>
      <c r="B1982" s="322"/>
      <c r="C1982" s="322"/>
      <c r="D1982" s="322"/>
      <c r="E1982" s="328"/>
      <c r="F1982" s="389"/>
      <c r="G1982" s="340"/>
      <c r="H1982" s="324"/>
      <c r="I1982" s="329"/>
      <c r="J1982" s="324"/>
      <c r="K1982" s="215" t="s">
        <v>1951</v>
      </c>
      <c r="L1982" s="216" t="s">
        <v>1900</v>
      </c>
      <c r="M1982" s="217">
        <v>78.98</v>
      </c>
      <c r="N1982" s="217">
        <v>78.98</v>
      </c>
      <c r="O1982" s="215" t="s">
        <v>1945</v>
      </c>
      <c r="P1982" s="379"/>
      <c r="Q1982" s="379"/>
      <c r="R1982" s="379"/>
      <c r="S1982" s="379"/>
      <c r="T1982" s="379"/>
      <c r="U1982" s="379"/>
      <c r="V1982" s="379"/>
      <c r="W1982" s="379"/>
      <c r="X1982" s="379"/>
      <c r="Y1982" s="379"/>
      <c r="Z1982" s="330"/>
      <c r="AA1982" s="330"/>
      <c r="AB1982" s="330"/>
      <c r="AC1982" s="331"/>
    </row>
    <row r="1983" spans="1:29" ht="17.25" customHeight="1">
      <c r="A1983" s="351"/>
      <c r="B1983" s="322"/>
      <c r="C1983" s="322"/>
      <c r="D1983" s="322"/>
      <c r="E1983" s="328"/>
      <c r="F1983" s="389"/>
      <c r="G1983" s="340"/>
      <c r="H1983" s="324"/>
      <c r="I1983" s="329"/>
      <c r="J1983" s="324" t="s">
        <v>370</v>
      </c>
      <c r="K1983" s="215"/>
      <c r="L1983" s="216"/>
      <c r="M1983" s="217"/>
      <c r="N1983" s="227"/>
      <c r="O1983" s="215"/>
      <c r="P1983" s="379"/>
      <c r="Q1983" s="379"/>
      <c r="R1983" s="379"/>
      <c r="S1983" s="379"/>
      <c r="T1983" s="379"/>
      <c r="U1983" s="379"/>
      <c r="V1983" s="379"/>
      <c r="W1983" s="379"/>
      <c r="X1983" s="379"/>
      <c r="Y1983" s="379"/>
      <c r="Z1983" s="330"/>
      <c r="AA1983" s="330"/>
      <c r="AB1983" s="330"/>
      <c r="AC1983" s="331"/>
    </row>
    <row r="1984" spans="1:29" ht="17.25" customHeight="1">
      <c r="A1984" s="351"/>
      <c r="B1984" s="322"/>
      <c r="C1984" s="322"/>
      <c r="D1984" s="322"/>
      <c r="E1984" s="328"/>
      <c r="F1984" s="389"/>
      <c r="G1984" s="340"/>
      <c r="H1984" s="324"/>
      <c r="I1984" s="329"/>
      <c r="J1984" s="324"/>
      <c r="K1984" s="215"/>
      <c r="L1984" s="216"/>
      <c r="M1984" s="217"/>
      <c r="N1984" s="227"/>
      <c r="O1984" s="215"/>
      <c r="P1984" s="379"/>
      <c r="Q1984" s="379"/>
      <c r="R1984" s="379"/>
      <c r="S1984" s="379"/>
      <c r="T1984" s="379"/>
      <c r="U1984" s="379"/>
      <c r="V1984" s="379"/>
      <c r="W1984" s="379"/>
      <c r="X1984" s="379"/>
      <c r="Y1984" s="379"/>
      <c r="Z1984" s="330"/>
      <c r="AA1984" s="330"/>
      <c r="AB1984" s="330"/>
      <c r="AC1984" s="331"/>
    </row>
    <row r="1985" spans="1:29" ht="17.25" customHeight="1">
      <c r="A1985" s="352"/>
      <c r="B1985" s="323"/>
      <c r="C1985" s="323"/>
      <c r="D1985" s="323"/>
      <c r="E1985" s="328"/>
      <c r="F1985" s="389"/>
      <c r="G1985" s="340"/>
      <c r="H1985" s="324"/>
      <c r="I1985" s="329"/>
      <c r="J1985" s="324"/>
      <c r="K1985" s="215"/>
      <c r="L1985" s="215"/>
      <c r="M1985" s="227"/>
      <c r="N1985" s="227"/>
      <c r="O1985" s="215"/>
      <c r="P1985" s="379"/>
      <c r="Q1985" s="379"/>
      <c r="R1985" s="379"/>
      <c r="S1985" s="379"/>
      <c r="T1985" s="379"/>
      <c r="U1985" s="379"/>
      <c r="V1985" s="379"/>
      <c r="W1985" s="379"/>
      <c r="X1985" s="379"/>
      <c r="Y1985" s="379"/>
      <c r="Z1985" s="330"/>
      <c r="AA1985" s="330"/>
      <c r="AB1985" s="330"/>
      <c r="AC1985" s="331"/>
    </row>
    <row r="1986" spans="1:29" ht="17.25" customHeight="1">
      <c r="A1986" s="350">
        <v>92200000</v>
      </c>
      <c r="B1986" s="321" t="s">
        <v>698</v>
      </c>
      <c r="C1986" s="321" t="s">
        <v>525</v>
      </c>
      <c r="D1986" s="321" t="s">
        <v>699</v>
      </c>
      <c r="E1986" s="328" t="s">
        <v>703</v>
      </c>
      <c r="F1986" s="389" t="s">
        <v>683</v>
      </c>
      <c r="G1986" s="391">
        <v>960</v>
      </c>
      <c r="H1986" s="324" t="s">
        <v>697</v>
      </c>
      <c r="I1986" s="329" t="s">
        <v>493</v>
      </c>
      <c r="J1986" s="324" t="s">
        <v>281</v>
      </c>
      <c r="K1986" s="215" t="s">
        <v>700</v>
      </c>
      <c r="L1986" s="216" t="s">
        <v>584</v>
      </c>
      <c r="M1986" s="217">
        <v>80</v>
      </c>
      <c r="N1986" s="227">
        <v>80</v>
      </c>
      <c r="O1986" s="215" t="s">
        <v>588</v>
      </c>
      <c r="P1986" s="379">
        <f>SUM(M1986:M1987)</f>
        <v>160</v>
      </c>
      <c r="Q1986" s="379">
        <f>SUM(N1986:N1987)</f>
        <v>160</v>
      </c>
      <c r="R1986" s="379">
        <f>SUM(M1988:M1990)</f>
        <v>240</v>
      </c>
      <c r="S1986" s="379">
        <f>SUM(N1988:N1990)</f>
        <v>240</v>
      </c>
      <c r="T1986" s="379">
        <f>SUM(M1991:M1994)</f>
        <v>240</v>
      </c>
      <c r="U1986" s="379">
        <f>SUM(N1991:N1994)</f>
        <v>240</v>
      </c>
      <c r="V1986" s="379">
        <f>SUM(M1995:M1998)</f>
        <v>0</v>
      </c>
      <c r="W1986" s="379">
        <f>SUM(N1995:N1998)</f>
        <v>0</v>
      </c>
      <c r="X1986" s="379">
        <f>P1986+R1986+T1986+V1986</f>
        <v>640</v>
      </c>
      <c r="Y1986" s="379">
        <f>Q1986+S1986+U1986+W1986</f>
        <v>640</v>
      </c>
      <c r="Z1986" s="330">
        <f>G1986-X1986</f>
        <v>320</v>
      </c>
      <c r="AA1986" s="330">
        <f>G1986-Y1986</f>
        <v>320</v>
      </c>
      <c r="AB1986" s="330">
        <f>X1986*100/G1986</f>
        <v>66.666666666666671</v>
      </c>
      <c r="AC1986" s="331"/>
    </row>
    <row r="1987" spans="1:29" ht="17.25" customHeight="1">
      <c r="A1987" s="351"/>
      <c r="B1987" s="322"/>
      <c r="C1987" s="322"/>
      <c r="D1987" s="322"/>
      <c r="E1987" s="328"/>
      <c r="F1987" s="389"/>
      <c r="G1987" s="393"/>
      <c r="H1987" s="324"/>
      <c r="I1987" s="329"/>
      <c r="J1987" s="324"/>
      <c r="K1987" s="215" t="s">
        <v>701</v>
      </c>
      <c r="L1987" s="216" t="s">
        <v>702</v>
      </c>
      <c r="M1987" s="217">
        <v>80</v>
      </c>
      <c r="N1987" s="217">
        <v>80</v>
      </c>
      <c r="O1987" s="216" t="s">
        <v>611</v>
      </c>
      <c r="P1987" s="379"/>
      <c r="Q1987" s="379"/>
      <c r="R1987" s="379"/>
      <c r="S1987" s="379"/>
      <c r="T1987" s="379"/>
      <c r="U1987" s="379"/>
      <c r="V1987" s="379"/>
      <c r="W1987" s="379"/>
      <c r="X1987" s="379"/>
      <c r="Y1987" s="379"/>
      <c r="Z1987" s="330"/>
      <c r="AA1987" s="330"/>
      <c r="AB1987" s="330"/>
      <c r="AC1987" s="331"/>
    </row>
    <row r="1988" spans="1:29" ht="17.25" customHeight="1">
      <c r="A1988" s="351"/>
      <c r="B1988" s="322"/>
      <c r="C1988" s="322"/>
      <c r="D1988" s="322"/>
      <c r="E1988" s="328"/>
      <c r="F1988" s="389"/>
      <c r="G1988" s="393"/>
      <c r="H1988" s="324"/>
      <c r="I1988" s="329"/>
      <c r="J1988" s="324" t="s">
        <v>369</v>
      </c>
      <c r="K1988" s="215" t="s">
        <v>1070</v>
      </c>
      <c r="L1988" s="216" t="s">
        <v>919</v>
      </c>
      <c r="M1988" s="217">
        <v>80</v>
      </c>
      <c r="N1988" s="217">
        <v>80</v>
      </c>
      <c r="O1988" s="215" t="s">
        <v>919</v>
      </c>
      <c r="P1988" s="379"/>
      <c r="Q1988" s="379"/>
      <c r="R1988" s="379"/>
      <c r="S1988" s="379"/>
      <c r="T1988" s="379"/>
      <c r="U1988" s="379"/>
      <c r="V1988" s="379"/>
      <c r="W1988" s="379"/>
      <c r="X1988" s="379"/>
      <c r="Y1988" s="379"/>
      <c r="Z1988" s="330"/>
      <c r="AA1988" s="330"/>
      <c r="AB1988" s="330"/>
      <c r="AC1988" s="331"/>
    </row>
    <row r="1989" spans="1:29" ht="17.25" customHeight="1">
      <c r="A1989" s="351"/>
      <c r="B1989" s="322"/>
      <c r="C1989" s="322"/>
      <c r="D1989" s="322"/>
      <c r="E1989" s="328"/>
      <c r="F1989" s="389"/>
      <c r="G1989" s="393"/>
      <c r="H1989" s="324"/>
      <c r="I1989" s="329"/>
      <c r="J1989" s="324"/>
      <c r="K1989" s="215" t="s">
        <v>1308</v>
      </c>
      <c r="L1989" s="216" t="s">
        <v>1250</v>
      </c>
      <c r="M1989" s="217">
        <v>80</v>
      </c>
      <c r="N1989" s="217">
        <v>80</v>
      </c>
      <c r="O1989" s="215" t="s">
        <v>1241</v>
      </c>
      <c r="P1989" s="379"/>
      <c r="Q1989" s="379"/>
      <c r="R1989" s="379"/>
      <c r="S1989" s="379"/>
      <c r="T1989" s="379"/>
      <c r="U1989" s="379"/>
      <c r="V1989" s="379"/>
      <c r="W1989" s="379"/>
      <c r="X1989" s="379"/>
      <c r="Y1989" s="379"/>
      <c r="Z1989" s="330"/>
      <c r="AA1989" s="330"/>
      <c r="AB1989" s="330"/>
      <c r="AC1989" s="331"/>
    </row>
    <row r="1990" spans="1:29" ht="17.25" customHeight="1">
      <c r="A1990" s="351"/>
      <c r="B1990" s="322"/>
      <c r="C1990" s="322"/>
      <c r="D1990" s="322"/>
      <c r="E1990" s="328"/>
      <c r="F1990" s="389"/>
      <c r="G1990" s="393"/>
      <c r="H1990" s="324"/>
      <c r="I1990" s="329"/>
      <c r="J1990" s="324"/>
      <c r="K1990" s="215" t="s">
        <v>1458</v>
      </c>
      <c r="L1990" s="216" t="s">
        <v>1425</v>
      </c>
      <c r="M1990" s="217">
        <v>80</v>
      </c>
      <c r="N1990" s="217">
        <v>80</v>
      </c>
      <c r="O1990" s="215" t="s">
        <v>1448</v>
      </c>
      <c r="P1990" s="379"/>
      <c r="Q1990" s="379"/>
      <c r="R1990" s="379"/>
      <c r="S1990" s="379"/>
      <c r="T1990" s="379"/>
      <c r="U1990" s="379"/>
      <c r="V1990" s="379"/>
      <c r="W1990" s="379"/>
      <c r="X1990" s="379"/>
      <c r="Y1990" s="379"/>
      <c r="Z1990" s="330"/>
      <c r="AA1990" s="330"/>
      <c r="AB1990" s="330"/>
      <c r="AC1990" s="331"/>
    </row>
    <row r="1991" spans="1:29" ht="17.25" customHeight="1">
      <c r="A1991" s="351"/>
      <c r="B1991" s="322"/>
      <c r="C1991" s="322"/>
      <c r="D1991" s="322"/>
      <c r="E1991" s="328"/>
      <c r="F1991" s="389"/>
      <c r="G1991" s="393"/>
      <c r="H1991" s="324"/>
      <c r="I1991" s="329"/>
      <c r="J1991" s="324" t="s">
        <v>289</v>
      </c>
      <c r="K1991" s="215" t="s">
        <v>1640</v>
      </c>
      <c r="L1991" s="216" t="s">
        <v>1608</v>
      </c>
      <c r="M1991" s="217">
        <v>80</v>
      </c>
      <c r="N1991" s="227">
        <v>80</v>
      </c>
      <c r="O1991" s="215" t="s">
        <v>1633</v>
      </c>
      <c r="P1991" s="379"/>
      <c r="Q1991" s="379"/>
      <c r="R1991" s="379"/>
      <c r="S1991" s="379"/>
      <c r="T1991" s="379"/>
      <c r="U1991" s="379"/>
      <c r="V1991" s="379"/>
      <c r="W1991" s="379"/>
      <c r="X1991" s="379"/>
      <c r="Y1991" s="379"/>
      <c r="Z1991" s="330"/>
      <c r="AA1991" s="330"/>
      <c r="AB1991" s="330"/>
      <c r="AC1991" s="331"/>
    </row>
    <row r="1992" spans="1:29" ht="17.25" customHeight="1">
      <c r="A1992" s="351"/>
      <c r="B1992" s="322"/>
      <c r="C1992" s="322"/>
      <c r="D1992" s="322"/>
      <c r="E1992" s="328"/>
      <c r="F1992" s="389"/>
      <c r="G1992" s="393"/>
      <c r="H1992" s="324"/>
      <c r="I1992" s="329"/>
      <c r="J1992" s="324"/>
      <c r="K1992" s="215" t="s">
        <v>1806</v>
      </c>
      <c r="L1992" s="216" t="s">
        <v>1804</v>
      </c>
      <c r="M1992" s="217">
        <v>80</v>
      </c>
      <c r="N1992" s="227">
        <v>80</v>
      </c>
      <c r="O1992" s="215"/>
      <c r="P1992" s="379"/>
      <c r="Q1992" s="379"/>
      <c r="R1992" s="379"/>
      <c r="S1992" s="379"/>
      <c r="T1992" s="379"/>
      <c r="U1992" s="379"/>
      <c r="V1992" s="379"/>
      <c r="W1992" s="379"/>
      <c r="X1992" s="379"/>
      <c r="Y1992" s="379"/>
      <c r="Z1992" s="330"/>
      <c r="AA1992" s="330"/>
      <c r="AB1992" s="330"/>
      <c r="AC1992" s="331"/>
    </row>
    <row r="1993" spans="1:29" ht="17.25" customHeight="1">
      <c r="A1993" s="351"/>
      <c r="B1993" s="322"/>
      <c r="C1993" s="322"/>
      <c r="D1993" s="322"/>
      <c r="E1993" s="328"/>
      <c r="F1993" s="389"/>
      <c r="G1993" s="393"/>
      <c r="H1993" s="324"/>
      <c r="I1993" s="329"/>
      <c r="J1993" s="324"/>
      <c r="K1993" s="215" t="s">
        <v>2011</v>
      </c>
      <c r="L1993" s="216" t="s">
        <v>2002</v>
      </c>
      <c r="M1993" s="217">
        <v>80</v>
      </c>
      <c r="N1993" s="227">
        <v>80</v>
      </c>
      <c r="O1993" s="215" t="s">
        <v>2002</v>
      </c>
      <c r="P1993" s="379"/>
      <c r="Q1993" s="379"/>
      <c r="R1993" s="379"/>
      <c r="S1993" s="379"/>
      <c r="T1993" s="379"/>
      <c r="U1993" s="379"/>
      <c r="V1993" s="379"/>
      <c r="W1993" s="379"/>
      <c r="X1993" s="379"/>
      <c r="Y1993" s="379"/>
      <c r="Z1993" s="330"/>
      <c r="AA1993" s="330"/>
      <c r="AB1993" s="330"/>
      <c r="AC1993" s="331"/>
    </row>
    <row r="1994" spans="1:29" ht="17.25" customHeight="1">
      <c r="A1994" s="351"/>
      <c r="B1994" s="322"/>
      <c r="C1994" s="322"/>
      <c r="D1994" s="322"/>
      <c r="E1994" s="328"/>
      <c r="F1994" s="389"/>
      <c r="G1994" s="393"/>
      <c r="H1994" s="324"/>
      <c r="I1994" s="329"/>
      <c r="J1994" s="324"/>
      <c r="K1994" s="215"/>
      <c r="L1994" s="216"/>
      <c r="M1994" s="217"/>
      <c r="N1994" s="217"/>
      <c r="O1994" s="215"/>
      <c r="P1994" s="379"/>
      <c r="Q1994" s="379"/>
      <c r="R1994" s="379"/>
      <c r="S1994" s="379"/>
      <c r="T1994" s="379"/>
      <c r="U1994" s="379"/>
      <c r="V1994" s="379"/>
      <c r="W1994" s="379"/>
      <c r="X1994" s="379"/>
      <c r="Y1994" s="379"/>
      <c r="Z1994" s="330"/>
      <c r="AA1994" s="330"/>
      <c r="AB1994" s="330"/>
      <c r="AC1994" s="331"/>
    </row>
    <row r="1995" spans="1:29" ht="17.25" customHeight="1">
      <c r="A1995" s="351"/>
      <c r="B1995" s="322"/>
      <c r="C1995" s="322"/>
      <c r="D1995" s="322"/>
      <c r="E1995" s="328"/>
      <c r="F1995" s="389"/>
      <c r="G1995" s="393"/>
      <c r="H1995" s="324"/>
      <c r="I1995" s="329"/>
      <c r="J1995" s="324" t="s">
        <v>370</v>
      </c>
      <c r="K1995" s="215"/>
      <c r="L1995" s="216"/>
      <c r="M1995" s="217"/>
      <c r="N1995" s="227"/>
      <c r="O1995" s="215"/>
      <c r="P1995" s="379"/>
      <c r="Q1995" s="379"/>
      <c r="R1995" s="379"/>
      <c r="S1995" s="379"/>
      <c r="T1995" s="379"/>
      <c r="U1995" s="379"/>
      <c r="V1995" s="379"/>
      <c r="W1995" s="379"/>
      <c r="X1995" s="379"/>
      <c r="Y1995" s="379"/>
      <c r="Z1995" s="330"/>
      <c r="AA1995" s="330"/>
      <c r="AB1995" s="330"/>
      <c r="AC1995" s="331"/>
    </row>
    <row r="1996" spans="1:29" ht="17.25" customHeight="1">
      <c r="A1996" s="351"/>
      <c r="B1996" s="322"/>
      <c r="C1996" s="322"/>
      <c r="D1996" s="322"/>
      <c r="E1996" s="328"/>
      <c r="F1996" s="389"/>
      <c r="G1996" s="393"/>
      <c r="H1996" s="324"/>
      <c r="I1996" s="329"/>
      <c r="J1996" s="324"/>
      <c r="K1996" s="215"/>
      <c r="L1996" s="216"/>
      <c r="M1996" s="217"/>
      <c r="N1996" s="227"/>
      <c r="O1996" s="215"/>
      <c r="P1996" s="379"/>
      <c r="Q1996" s="379"/>
      <c r="R1996" s="379"/>
      <c r="S1996" s="379"/>
      <c r="T1996" s="379"/>
      <c r="U1996" s="379"/>
      <c r="V1996" s="379"/>
      <c r="W1996" s="379"/>
      <c r="X1996" s="379"/>
      <c r="Y1996" s="379"/>
      <c r="Z1996" s="330"/>
      <c r="AA1996" s="330"/>
      <c r="AB1996" s="330"/>
      <c r="AC1996" s="331"/>
    </row>
    <row r="1997" spans="1:29" ht="17.25" customHeight="1">
      <c r="A1997" s="351"/>
      <c r="B1997" s="322"/>
      <c r="C1997" s="322"/>
      <c r="D1997" s="322"/>
      <c r="E1997" s="328"/>
      <c r="F1997" s="389"/>
      <c r="G1997" s="393"/>
      <c r="H1997" s="324"/>
      <c r="I1997" s="329"/>
      <c r="J1997" s="324"/>
      <c r="K1997" s="215"/>
      <c r="L1997" s="216"/>
      <c r="M1997" s="217"/>
      <c r="N1997" s="227"/>
      <c r="O1997" s="215"/>
      <c r="P1997" s="379"/>
      <c r="Q1997" s="379"/>
      <c r="R1997" s="379"/>
      <c r="S1997" s="379"/>
      <c r="T1997" s="379"/>
      <c r="U1997" s="379"/>
      <c r="V1997" s="379"/>
      <c r="W1997" s="379"/>
      <c r="X1997" s="379"/>
      <c r="Y1997" s="379"/>
      <c r="Z1997" s="330"/>
      <c r="AA1997" s="330"/>
      <c r="AB1997" s="330"/>
      <c r="AC1997" s="331"/>
    </row>
    <row r="1998" spans="1:29" ht="17.25" customHeight="1">
      <c r="A1998" s="352"/>
      <c r="B1998" s="323"/>
      <c r="C1998" s="323"/>
      <c r="D1998" s="323"/>
      <c r="E1998" s="328"/>
      <c r="F1998" s="389"/>
      <c r="G1998" s="395"/>
      <c r="H1998" s="324"/>
      <c r="I1998" s="329"/>
      <c r="J1998" s="324"/>
      <c r="K1998" s="215"/>
      <c r="L1998" s="215"/>
      <c r="M1998" s="227"/>
      <c r="N1998" s="227"/>
      <c r="O1998" s="215"/>
      <c r="P1998" s="379"/>
      <c r="Q1998" s="379"/>
      <c r="R1998" s="379"/>
      <c r="S1998" s="379"/>
      <c r="T1998" s="379"/>
      <c r="U1998" s="379"/>
      <c r="V1998" s="379"/>
      <c r="W1998" s="379"/>
      <c r="X1998" s="379"/>
      <c r="Y1998" s="379"/>
      <c r="Z1998" s="330"/>
      <c r="AA1998" s="330"/>
      <c r="AB1998" s="330"/>
      <c r="AC1998" s="331"/>
    </row>
    <row r="1999" spans="1:29" ht="17.25" customHeight="1">
      <c r="A1999" s="350">
        <v>64200000</v>
      </c>
      <c r="B1999" s="321" t="s">
        <v>990</v>
      </c>
      <c r="C1999" s="321" t="s">
        <v>448</v>
      </c>
      <c r="D1999" s="321" t="s">
        <v>991</v>
      </c>
      <c r="E1999" s="328" t="s">
        <v>993</v>
      </c>
      <c r="F1999" s="389" t="s">
        <v>992</v>
      </c>
      <c r="G1999" s="340">
        <v>1000</v>
      </c>
      <c r="H1999" s="324" t="s">
        <v>994</v>
      </c>
      <c r="I1999" s="329" t="s">
        <v>493</v>
      </c>
      <c r="J1999" s="324" t="s">
        <v>281</v>
      </c>
      <c r="K1999" s="215" t="s">
        <v>995</v>
      </c>
      <c r="L1999" s="216" t="s">
        <v>833</v>
      </c>
      <c r="M1999" s="217">
        <v>5.54</v>
      </c>
      <c r="N1999" s="217">
        <v>5.54</v>
      </c>
      <c r="O1999" s="215" t="s">
        <v>572</v>
      </c>
      <c r="P1999" s="379">
        <f>SUM(M1999:M2000)</f>
        <v>12.92</v>
      </c>
      <c r="Q1999" s="379">
        <f>SUM(N1999:N2000)</f>
        <v>12.92</v>
      </c>
      <c r="R1999" s="379">
        <f>SUM(M2001:M2003)</f>
        <v>18.14</v>
      </c>
      <c r="S1999" s="379">
        <f>SUM(N2001:N2003)</f>
        <v>18.14</v>
      </c>
      <c r="T1999" s="379">
        <f>SUM(M2004:M2007)</f>
        <v>24.15</v>
      </c>
      <c r="U1999" s="379">
        <f>SUM(N2004:N2007)</f>
        <v>24.15</v>
      </c>
      <c r="V1999" s="379">
        <f>SUM(M2008:M2011)</f>
        <v>0</v>
      </c>
      <c r="W1999" s="379">
        <f>SUM(N2008:N2011)</f>
        <v>0</v>
      </c>
      <c r="X1999" s="379">
        <f>P1999+R1999+T1999+V1999</f>
        <v>55.21</v>
      </c>
      <c r="Y1999" s="379">
        <f>Q1999+S1999+U1999+W1999</f>
        <v>55.21</v>
      </c>
      <c r="Z1999" s="330">
        <f>G1999-X1999</f>
        <v>944.79</v>
      </c>
      <c r="AA1999" s="330">
        <f>G1999-Y1999</f>
        <v>944.79</v>
      </c>
      <c r="AB1999" s="330">
        <f>X1999*100/G1999</f>
        <v>5.5209999999999999</v>
      </c>
      <c r="AC1999" s="331"/>
    </row>
    <row r="2000" spans="1:29" ht="17.25" customHeight="1">
      <c r="A2000" s="351"/>
      <c r="B2000" s="322"/>
      <c r="C2000" s="322"/>
      <c r="D2000" s="322"/>
      <c r="E2000" s="328"/>
      <c r="F2000" s="389"/>
      <c r="G2000" s="340"/>
      <c r="H2000" s="324"/>
      <c r="I2000" s="329"/>
      <c r="J2000" s="324"/>
      <c r="K2000" s="215" t="s">
        <v>996</v>
      </c>
      <c r="L2000" s="216" t="s">
        <v>717</v>
      </c>
      <c r="M2000" s="217">
        <v>7.38</v>
      </c>
      <c r="N2000" s="217">
        <v>7.38</v>
      </c>
      <c r="O2000" s="216" t="s">
        <v>858</v>
      </c>
      <c r="P2000" s="379"/>
      <c r="Q2000" s="379"/>
      <c r="R2000" s="379"/>
      <c r="S2000" s="379"/>
      <c r="T2000" s="379"/>
      <c r="U2000" s="379"/>
      <c r="V2000" s="379"/>
      <c r="W2000" s="379"/>
      <c r="X2000" s="379"/>
      <c r="Y2000" s="379"/>
      <c r="Z2000" s="330"/>
      <c r="AA2000" s="330"/>
      <c r="AB2000" s="330"/>
      <c r="AC2000" s="331"/>
    </row>
    <row r="2001" spans="1:29" ht="17.25" customHeight="1">
      <c r="A2001" s="351"/>
      <c r="B2001" s="322"/>
      <c r="C2001" s="322"/>
      <c r="D2001" s="322"/>
      <c r="E2001" s="328"/>
      <c r="F2001" s="389"/>
      <c r="G2001" s="340"/>
      <c r="H2001" s="324"/>
      <c r="I2001" s="329"/>
      <c r="J2001" s="324" t="s">
        <v>369</v>
      </c>
      <c r="K2001" s="215" t="s">
        <v>1105</v>
      </c>
      <c r="L2001" s="216" t="s">
        <v>1106</v>
      </c>
      <c r="M2001" s="217">
        <v>6.29</v>
      </c>
      <c r="N2001" s="217">
        <v>6.29</v>
      </c>
      <c r="O2001" s="215" t="s">
        <v>1081</v>
      </c>
      <c r="P2001" s="379"/>
      <c r="Q2001" s="379"/>
      <c r="R2001" s="379"/>
      <c r="S2001" s="379"/>
      <c r="T2001" s="379"/>
      <c r="U2001" s="379"/>
      <c r="V2001" s="379"/>
      <c r="W2001" s="379"/>
      <c r="X2001" s="379"/>
      <c r="Y2001" s="379"/>
      <c r="Z2001" s="330"/>
      <c r="AA2001" s="330"/>
      <c r="AB2001" s="330"/>
      <c r="AC2001" s="331"/>
    </row>
    <row r="2002" spans="1:29" ht="17.25" customHeight="1">
      <c r="A2002" s="351"/>
      <c r="B2002" s="322"/>
      <c r="C2002" s="322"/>
      <c r="D2002" s="322"/>
      <c r="E2002" s="328"/>
      <c r="F2002" s="389"/>
      <c r="G2002" s="340"/>
      <c r="H2002" s="324"/>
      <c r="I2002" s="329"/>
      <c r="J2002" s="324"/>
      <c r="K2002" s="215" t="s">
        <v>1287</v>
      </c>
      <c r="L2002" s="216" t="s">
        <v>1278</v>
      </c>
      <c r="M2002" s="217">
        <v>5.96</v>
      </c>
      <c r="N2002" s="217">
        <v>5.96</v>
      </c>
      <c r="O2002" s="215" t="s">
        <v>1249</v>
      </c>
      <c r="P2002" s="379"/>
      <c r="Q2002" s="379"/>
      <c r="R2002" s="379"/>
      <c r="S2002" s="379"/>
      <c r="T2002" s="379"/>
      <c r="U2002" s="379"/>
      <c r="V2002" s="379"/>
      <c r="W2002" s="379"/>
      <c r="X2002" s="379"/>
      <c r="Y2002" s="379"/>
      <c r="Z2002" s="330"/>
      <c r="AA2002" s="330"/>
      <c r="AB2002" s="330"/>
      <c r="AC2002" s="331"/>
    </row>
    <row r="2003" spans="1:29" ht="17.25" customHeight="1">
      <c r="A2003" s="351"/>
      <c r="B2003" s="322"/>
      <c r="C2003" s="322"/>
      <c r="D2003" s="322"/>
      <c r="E2003" s="328"/>
      <c r="F2003" s="389"/>
      <c r="G2003" s="340"/>
      <c r="H2003" s="324"/>
      <c r="I2003" s="329"/>
      <c r="J2003" s="324"/>
      <c r="K2003" s="215" t="s">
        <v>1421</v>
      </c>
      <c r="L2003" s="216" t="s">
        <v>1365</v>
      </c>
      <c r="M2003" s="217">
        <v>5.89</v>
      </c>
      <c r="N2003" s="217">
        <v>5.89</v>
      </c>
      <c r="O2003" s="215" t="s">
        <v>1239</v>
      </c>
      <c r="P2003" s="379"/>
      <c r="Q2003" s="379"/>
      <c r="R2003" s="379"/>
      <c r="S2003" s="379"/>
      <c r="T2003" s="379"/>
      <c r="U2003" s="379"/>
      <c r="V2003" s="379"/>
      <c r="W2003" s="379"/>
      <c r="X2003" s="379"/>
      <c r="Y2003" s="379"/>
      <c r="Z2003" s="330"/>
      <c r="AA2003" s="330"/>
      <c r="AB2003" s="330"/>
      <c r="AC2003" s="331"/>
    </row>
    <row r="2004" spans="1:29" ht="17.25" customHeight="1">
      <c r="A2004" s="351"/>
      <c r="B2004" s="322"/>
      <c r="C2004" s="322"/>
      <c r="D2004" s="322"/>
      <c r="E2004" s="328"/>
      <c r="F2004" s="389"/>
      <c r="G2004" s="340"/>
      <c r="H2004" s="324"/>
      <c r="I2004" s="329"/>
      <c r="J2004" s="324" t="s">
        <v>289</v>
      </c>
      <c r="K2004" s="215" t="s">
        <v>1584</v>
      </c>
      <c r="L2004" s="216" t="s">
        <v>1492</v>
      </c>
      <c r="M2004" s="217">
        <v>6.33</v>
      </c>
      <c r="N2004" s="227">
        <v>6.33</v>
      </c>
      <c r="O2004" s="215" t="s">
        <v>1564</v>
      </c>
      <c r="P2004" s="379"/>
      <c r="Q2004" s="379"/>
      <c r="R2004" s="379"/>
      <c r="S2004" s="379"/>
      <c r="T2004" s="379"/>
      <c r="U2004" s="379"/>
      <c r="V2004" s="379"/>
      <c r="W2004" s="379"/>
      <c r="X2004" s="379"/>
      <c r="Y2004" s="379"/>
      <c r="Z2004" s="330"/>
      <c r="AA2004" s="330"/>
      <c r="AB2004" s="330"/>
      <c r="AC2004" s="331"/>
    </row>
    <row r="2005" spans="1:29" ht="17.25" customHeight="1">
      <c r="A2005" s="351"/>
      <c r="B2005" s="322"/>
      <c r="C2005" s="322"/>
      <c r="D2005" s="322"/>
      <c r="E2005" s="328"/>
      <c r="F2005" s="389"/>
      <c r="G2005" s="340"/>
      <c r="H2005" s="324"/>
      <c r="I2005" s="329"/>
      <c r="J2005" s="324"/>
      <c r="K2005" s="215" t="s">
        <v>1918</v>
      </c>
      <c r="L2005" s="216" t="s">
        <v>1917</v>
      </c>
      <c r="M2005" s="217">
        <v>5.88</v>
      </c>
      <c r="N2005" s="227">
        <v>5.88</v>
      </c>
      <c r="O2005" s="215" t="s">
        <v>1958</v>
      </c>
      <c r="P2005" s="379"/>
      <c r="Q2005" s="379"/>
      <c r="R2005" s="379"/>
      <c r="S2005" s="379"/>
      <c r="T2005" s="379"/>
      <c r="U2005" s="379"/>
      <c r="V2005" s="379"/>
      <c r="W2005" s="379"/>
      <c r="X2005" s="379"/>
      <c r="Y2005" s="379"/>
      <c r="Z2005" s="330"/>
      <c r="AA2005" s="330"/>
      <c r="AB2005" s="330"/>
      <c r="AC2005" s="331"/>
    </row>
    <row r="2006" spans="1:29" ht="17.25" customHeight="1">
      <c r="A2006" s="351"/>
      <c r="B2006" s="322"/>
      <c r="C2006" s="322"/>
      <c r="D2006" s="322"/>
      <c r="E2006" s="328"/>
      <c r="F2006" s="389"/>
      <c r="G2006" s="340"/>
      <c r="H2006" s="324"/>
      <c r="I2006" s="329"/>
      <c r="J2006" s="324"/>
      <c r="K2006" s="215" t="s">
        <v>1918</v>
      </c>
      <c r="L2006" s="216" t="s">
        <v>1917</v>
      </c>
      <c r="M2006" s="217">
        <v>5.88</v>
      </c>
      <c r="N2006" s="227">
        <v>5.88</v>
      </c>
      <c r="O2006" s="215" t="s">
        <v>1919</v>
      </c>
      <c r="P2006" s="379"/>
      <c r="Q2006" s="379"/>
      <c r="R2006" s="379"/>
      <c r="S2006" s="379"/>
      <c r="T2006" s="379"/>
      <c r="U2006" s="379"/>
      <c r="V2006" s="379"/>
      <c r="W2006" s="379"/>
      <c r="X2006" s="379"/>
      <c r="Y2006" s="379"/>
      <c r="Z2006" s="330"/>
      <c r="AA2006" s="330"/>
      <c r="AB2006" s="330"/>
      <c r="AC2006" s="331"/>
    </row>
    <row r="2007" spans="1:29" ht="17.25" customHeight="1">
      <c r="A2007" s="351"/>
      <c r="B2007" s="322"/>
      <c r="C2007" s="322"/>
      <c r="D2007" s="322"/>
      <c r="E2007" s="328"/>
      <c r="F2007" s="389"/>
      <c r="G2007" s="340"/>
      <c r="H2007" s="324"/>
      <c r="I2007" s="329"/>
      <c r="J2007" s="324"/>
      <c r="K2007" s="215" t="s">
        <v>1852</v>
      </c>
      <c r="L2007" s="216" t="s">
        <v>1773</v>
      </c>
      <c r="M2007" s="217">
        <v>6.06</v>
      </c>
      <c r="N2007" s="217">
        <v>6.06</v>
      </c>
      <c r="O2007" s="215" t="s">
        <v>1849</v>
      </c>
      <c r="P2007" s="379"/>
      <c r="Q2007" s="379"/>
      <c r="R2007" s="379"/>
      <c r="S2007" s="379"/>
      <c r="T2007" s="379"/>
      <c r="U2007" s="379"/>
      <c r="V2007" s="379"/>
      <c r="W2007" s="379"/>
      <c r="X2007" s="379"/>
      <c r="Y2007" s="379"/>
      <c r="Z2007" s="330"/>
      <c r="AA2007" s="330"/>
      <c r="AB2007" s="330"/>
      <c r="AC2007" s="331"/>
    </row>
    <row r="2008" spans="1:29" ht="17.25" customHeight="1">
      <c r="A2008" s="351"/>
      <c r="B2008" s="322"/>
      <c r="C2008" s="322"/>
      <c r="D2008" s="322"/>
      <c r="E2008" s="328"/>
      <c r="F2008" s="389"/>
      <c r="G2008" s="340"/>
      <c r="H2008" s="324"/>
      <c r="I2008" s="329"/>
      <c r="J2008" s="324" t="s">
        <v>370</v>
      </c>
      <c r="K2008" s="215"/>
      <c r="L2008" s="216"/>
      <c r="M2008" s="217"/>
      <c r="N2008" s="227"/>
      <c r="O2008" s="215"/>
      <c r="P2008" s="379"/>
      <c r="Q2008" s="379"/>
      <c r="R2008" s="379"/>
      <c r="S2008" s="379"/>
      <c r="T2008" s="379"/>
      <c r="U2008" s="379"/>
      <c r="V2008" s="379"/>
      <c r="W2008" s="379"/>
      <c r="X2008" s="379"/>
      <c r="Y2008" s="379"/>
      <c r="Z2008" s="330"/>
      <c r="AA2008" s="330"/>
      <c r="AB2008" s="330"/>
      <c r="AC2008" s="331"/>
    </row>
    <row r="2009" spans="1:29" ht="17.25" customHeight="1">
      <c r="A2009" s="351"/>
      <c r="B2009" s="322"/>
      <c r="C2009" s="322"/>
      <c r="D2009" s="322"/>
      <c r="E2009" s="328"/>
      <c r="F2009" s="389"/>
      <c r="G2009" s="340"/>
      <c r="H2009" s="324"/>
      <c r="I2009" s="329"/>
      <c r="J2009" s="324"/>
      <c r="K2009" s="215"/>
      <c r="L2009" s="216"/>
      <c r="M2009" s="217"/>
      <c r="N2009" s="227"/>
      <c r="O2009" s="215"/>
      <c r="P2009" s="379"/>
      <c r="Q2009" s="379"/>
      <c r="R2009" s="379"/>
      <c r="S2009" s="379"/>
      <c r="T2009" s="379"/>
      <c r="U2009" s="379"/>
      <c r="V2009" s="379"/>
      <c r="W2009" s="379"/>
      <c r="X2009" s="379"/>
      <c r="Y2009" s="379"/>
      <c r="Z2009" s="330"/>
      <c r="AA2009" s="330"/>
      <c r="AB2009" s="330"/>
      <c r="AC2009" s="331"/>
    </row>
    <row r="2010" spans="1:29" ht="17.25" customHeight="1">
      <c r="A2010" s="351"/>
      <c r="B2010" s="322"/>
      <c r="C2010" s="322"/>
      <c r="D2010" s="322"/>
      <c r="E2010" s="328"/>
      <c r="F2010" s="389"/>
      <c r="G2010" s="340"/>
      <c r="H2010" s="324"/>
      <c r="I2010" s="329"/>
      <c r="J2010" s="324"/>
      <c r="K2010" s="215"/>
      <c r="L2010" s="216"/>
      <c r="M2010" s="217"/>
      <c r="N2010" s="227"/>
      <c r="O2010" s="215"/>
      <c r="P2010" s="379"/>
      <c r="Q2010" s="379"/>
      <c r="R2010" s="379"/>
      <c r="S2010" s="379"/>
      <c r="T2010" s="379"/>
      <c r="U2010" s="379"/>
      <c r="V2010" s="379"/>
      <c r="W2010" s="379"/>
      <c r="X2010" s="379"/>
      <c r="Y2010" s="379"/>
      <c r="Z2010" s="330"/>
      <c r="AA2010" s="330"/>
      <c r="AB2010" s="330"/>
      <c r="AC2010" s="331"/>
    </row>
    <row r="2011" spans="1:29" ht="17.25" customHeight="1">
      <c r="A2011" s="352"/>
      <c r="B2011" s="323"/>
      <c r="C2011" s="323"/>
      <c r="D2011" s="323"/>
      <c r="E2011" s="328"/>
      <c r="F2011" s="389"/>
      <c r="G2011" s="340"/>
      <c r="H2011" s="324"/>
      <c r="I2011" s="329"/>
      <c r="J2011" s="324"/>
      <c r="K2011" s="215"/>
      <c r="L2011" s="215"/>
      <c r="M2011" s="227"/>
      <c r="N2011" s="227"/>
      <c r="O2011" s="215"/>
      <c r="P2011" s="379"/>
      <c r="Q2011" s="379"/>
      <c r="R2011" s="379"/>
      <c r="S2011" s="379"/>
      <c r="T2011" s="379"/>
      <c r="U2011" s="379"/>
      <c r="V2011" s="379"/>
      <c r="W2011" s="379"/>
      <c r="X2011" s="379"/>
      <c r="Y2011" s="379"/>
      <c r="Z2011" s="330"/>
      <c r="AA2011" s="330"/>
      <c r="AB2011" s="330"/>
      <c r="AC2011" s="331"/>
    </row>
    <row r="2012" spans="1:29" ht="17.25" customHeight="1">
      <c r="A2012" s="350">
        <v>64200000</v>
      </c>
      <c r="B2012" s="321" t="s">
        <v>990</v>
      </c>
      <c r="C2012" s="321" t="s">
        <v>448</v>
      </c>
      <c r="D2012" s="321" t="s">
        <v>997</v>
      </c>
      <c r="E2012" s="328" t="s">
        <v>998</v>
      </c>
      <c r="F2012" s="389" t="s">
        <v>999</v>
      </c>
      <c r="G2012" s="340">
        <v>1000</v>
      </c>
      <c r="H2012" s="324" t="s">
        <v>994</v>
      </c>
      <c r="I2012" s="329" t="s">
        <v>493</v>
      </c>
      <c r="J2012" s="324" t="s">
        <v>281</v>
      </c>
      <c r="K2012" s="215" t="s">
        <v>1000</v>
      </c>
      <c r="L2012" s="216" t="s">
        <v>833</v>
      </c>
      <c r="M2012" s="217">
        <v>8.99</v>
      </c>
      <c r="N2012" s="217">
        <v>8.99</v>
      </c>
      <c r="O2012" s="215" t="s">
        <v>572</v>
      </c>
      <c r="P2012" s="379">
        <f>SUM(M2012:M2013)</f>
        <v>43.15</v>
      </c>
      <c r="Q2012" s="379">
        <f>SUM(N2012:N2013)</f>
        <v>43.15</v>
      </c>
      <c r="R2012" s="379">
        <f>SUM(M2014:M2016)</f>
        <v>120.03</v>
      </c>
      <c r="S2012" s="379">
        <f>SUM(N2014:N2016)</f>
        <v>120.03</v>
      </c>
      <c r="T2012" s="379">
        <f>SUM(M2017:M2020)</f>
        <v>95.05</v>
      </c>
      <c r="U2012" s="379">
        <f>SUM(N2017:N2020)</f>
        <v>95.05</v>
      </c>
      <c r="V2012" s="379">
        <f>SUM(M2021:M2022)</f>
        <v>0</v>
      </c>
      <c r="W2012" s="379">
        <f>SUM(N2021:N2022)</f>
        <v>0</v>
      </c>
      <c r="X2012" s="379">
        <f>P2012+R2012+T2012+V2012</f>
        <v>258.23</v>
      </c>
      <c r="Y2012" s="379">
        <f>Q2012+S2012+U2012+W2012</f>
        <v>258.23</v>
      </c>
      <c r="Z2012" s="330">
        <f>G2012-X2012</f>
        <v>741.77</v>
      </c>
      <c r="AA2012" s="330">
        <f>G2012-Y2012</f>
        <v>741.77</v>
      </c>
      <c r="AB2012" s="330">
        <f>X2012*100/G2012</f>
        <v>25.823</v>
      </c>
      <c r="AC2012" s="331"/>
    </row>
    <row r="2013" spans="1:29" ht="17.25" customHeight="1">
      <c r="A2013" s="351"/>
      <c r="B2013" s="322"/>
      <c r="C2013" s="322"/>
      <c r="D2013" s="322"/>
      <c r="E2013" s="328"/>
      <c r="F2013" s="389"/>
      <c r="G2013" s="340"/>
      <c r="H2013" s="324"/>
      <c r="I2013" s="329"/>
      <c r="J2013" s="324"/>
      <c r="K2013" s="215" t="s">
        <v>1001</v>
      </c>
      <c r="L2013" s="216" t="s">
        <v>717</v>
      </c>
      <c r="M2013" s="217">
        <v>34.159999999999997</v>
      </c>
      <c r="N2013" s="217">
        <v>34.159999999999997</v>
      </c>
      <c r="O2013" s="216" t="s">
        <v>858</v>
      </c>
      <c r="P2013" s="379"/>
      <c r="Q2013" s="379"/>
      <c r="R2013" s="379"/>
      <c r="S2013" s="379"/>
      <c r="T2013" s="379"/>
      <c r="U2013" s="379"/>
      <c r="V2013" s="379"/>
      <c r="W2013" s="379"/>
      <c r="X2013" s="379"/>
      <c r="Y2013" s="379"/>
      <c r="Z2013" s="330"/>
      <c r="AA2013" s="330"/>
      <c r="AB2013" s="330"/>
      <c r="AC2013" s="331"/>
    </row>
    <row r="2014" spans="1:29" ht="17.25" customHeight="1">
      <c r="A2014" s="351"/>
      <c r="B2014" s="322"/>
      <c r="C2014" s="322"/>
      <c r="D2014" s="322"/>
      <c r="E2014" s="328"/>
      <c r="F2014" s="389"/>
      <c r="G2014" s="340"/>
      <c r="H2014" s="324"/>
      <c r="I2014" s="329"/>
      <c r="J2014" s="324" t="s">
        <v>369</v>
      </c>
      <c r="K2014" s="215" t="s">
        <v>1107</v>
      </c>
      <c r="L2014" s="216" t="s">
        <v>1106</v>
      </c>
      <c r="M2014" s="217">
        <v>39.07</v>
      </c>
      <c r="N2014" s="217">
        <v>39.07</v>
      </c>
      <c r="O2014" s="215" t="s">
        <v>1081</v>
      </c>
      <c r="P2014" s="379"/>
      <c r="Q2014" s="379"/>
      <c r="R2014" s="379"/>
      <c r="S2014" s="379"/>
      <c r="T2014" s="379"/>
      <c r="U2014" s="379"/>
      <c r="V2014" s="379"/>
      <c r="W2014" s="379"/>
      <c r="X2014" s="379"/>
      <c r="Y2014" s="379"/>
      <c r="Z2014" s="330"/>
      <c r="AA2014" s="330"/>
      <c r="AB2014" s="330"/>
      <c r="AC2014" s="331"/>
    </row>
    <row r="2015" spans="1:29" ht="17.25" customHeight="1">
      <c r="A2015" s="351"/>
      <c r="B2015" s="322"/>
      <c r="C2015" s="322"/>
      <c r="D2015" s="322"/>
      <c r="E2015" s="328"/>
      <c r="F2015" s="389"/>
      <c r="G2015" s="340"/>
      <c r="H2015" s="324"/>
      <c r="I2015" s="329"/>
      <c r="J2015" s="324"/>
      <c r="K2015" s="215" t="s">
        <v>1422</v>
      </c>
      <c r="L2015" s="216" t="s">
        <v>1365</v>
      </c>
      <c r="M2015" s="217">
        <v>40.020000000000003</v>
      </c>
      <c r="N2015" s="217">
        <v>40.020000000000003</v>
      </c>
      <c r="O2015" s="215" t="s">
        <v>1239</v>
      </c>
      <c r="P2015" s="379"/>
      <c r="Q2015" s="379"/>
      <c r="R2015" s="379"/>
      <c r="S2015" s="379"/>
      <c r="T2015" s="379"/>
      <c r="U2015" s="379"/>
      <c r="V2015" s="379"/>
      <c r="W2015" s="379"/>
      <c r="X2015" s="379"/>
      <c r="Y2015" s="379"/>
      <c r="Z2015" s="330"/>
      <c r="AA2015" s="330"/>
      <c r="AB2015" s="330"/>
      <c r="AC2015" s="331"/>
    </row>
    <row r="2016" spans="1:29" ht="17.25" customHeight="1">
      <c r="A2016" s="351"/>
      <c r="B2016" s="322"/>
      <c r="C2016" s="322"/>
      <c r="D2016" s="322"/>
      <c r="E2016" s="328"/>
      <c r="F2016" s="389"/>
      <c r="G2016" s="340"/>
      <c r="H2016" s="324"/>
      <c r="I2016" s="329"/>
      <c r="J2016" s="324"/>
      <c r="K2016" s="215" t="s">
        <v>1286</v>
      </c>
      <c r="L2016" s="216" t="s">
        <v>1278</v>
      </c>
      <c r="M2016" s="217">
        <v>40.94</v>
      </c>
      <c r="N2016" s="217">
        <v>40.94</v>
      </c>
      <c r="O2016" s="215" t="s">
        <v>1249</v>
      </c>
      <c r="P2016" s="379"/>
      <c r="Q2016" s="379"/>
      <c r="R2016" s="379"/>
      <c r="S2016" s="379"/>
      <c r="T2016" s="379"/>
      <c r="U2016" s="379"/>
      <c r="V2016" s="379"/>
      <c r="W2016" s="379"/>
      <c r="X2016" s="379"/>
      <c r="Y2016" s="379"/>
      <c r="Z2016" s="330"/>
      <c r="AA2016" s="330"/>
      <c r="AB2016" s="330"/>
      <c r="AC2016" s="331"/>
    </row>
    <row r="2017" spans="1:29" ht="17.25" customHeight="1">
      <c r="A2017" s="351"/>
      <c r="B2017" s="322"/>
      <c r="C2017" s="322"/>
      <c r="D2017" s="322"/>
      <c r="E2017" s="328"/>
      <c r="F2017" s="389"/>
      <c r="G2017" s="340"/>
      <c r="H2017" s="324"/>
      <c r="I2017" s="329"/>
      <c r="J2017" s="324" t="s">
        <v>289</v>
      </c>
      <c r="K2017" s="215" t="s">
        <v>1585</v>
      </c>
      <c r="L2017" s="216" t="s">
        <v>1492</v>
      </c>
      <c r="M2017" s="217">
        <v>37.39</v>
      </c>
      <c r="N2017" s="227">
        <v>37.39</v>
      </c>
      <c r="O2017" s="215" t="s">
        <v>1564</v>
      </c>
      <c r="P2017" s="379"/>
      <c r="Q2017" s="379"/>
      <c r="R2017" s="379"/>
      <c r="S2017" s="379"/>
      <c r="T2017" s="379"/>
      <c r="U2017" s="379"/>
      <c r="V2017" s="379"/>
      <c r="W2017" s="379"/>
      <c r="X2017" s="379"/>
      <c r="Y2017" s="379"/>
      <c r="Z2017" s="330"/>
      <c r="AA2017" s="330"/>
      <c r="AB2017" s="330"/>
      <c r="AC2017" s="331"/>
    </row>
    <row r="2018" spans="1:29" ht="17.25" customHeight="1">
      <c r="A2018" s="351"/>
      <c r="B2018" s="322"/>
      <c r="C2018" s="322"/>
      <c r="D2018" s="322"/>
      <c r="E2018" s="328"/>
      <c r="F2018" s="389"/>
      <c r="G2018" s="340"/>
      <c r="H2018" s="324"/>
      <c r="I2018" s="329"/>
      <c r="J2018" s="324"/>
      <c r="K2018" s="215" t="s">
        <v>1851</v>
      </c>
      <c r="L2018" s="216" t="s">
        <v>1773</v>
      </c>
      <c r="M2018" s="217">
        <v>35.200000000000003</v>
      </c>
      <c r="N2018" s="227">
        <v>35.200000000000003</v>
      </c>
      <c r="O2018" s="215" t="s">
        <v>1773</v>
      </c>
      <c r="P2018" s="379"/>
      <c r="Q2018" s="379"/>
      <c r="R2018" s="379"/>
      <c r="S2018" s="379"/>
      <c r="T2018" s="379"/>
      <c r="U2018" s="379"/>
      <c r="V2018" s="379"/>
      <c r="W2018" s="379"/>
      <c r="X2018" s="379"/>
      <c r="Y2018" s="379"/>
      <c r="Z2018" s="330"/>
      <c r="AA2018" s="330"/>
      <c r="AB2018" s="330"/>
      <c r="AC2018" s="331"/>
    </row>
    <row r="2019" spans="1:29" ht="17.25" customHeight="1">
      <c r="A2019" s="351"/>
      <c r="B2019" s="322"/>
      <c r="C2019" s="322"/>
      <c r="D2019" s="322"/>
      <c r="E2019" s="328"/>
      <c r="F2019" s="389"/>
      <c r="G2019" s="340"/>
      <c r="H2019" s="324"/>
      <c r="I2019" s="329"/>
      <c r="J2019" s="324"/>
      <c r="K2019" s="215" t="s">
        <v>1918</v>
      </c>
      <c r="L2019" s="216" t="s">
        <v>1917</v>
      </c>
      <c r="M2019" s="217">
        <v>5.88</v>
      </c>
      <c r="N2019" s="227">
        <v>5.88</v>
      </c>
      <c r="O2019" s="215" t="s">
        <v>1958</v>
      </c>
      <c r="P2019" s="379"/>
      <c r="Q2019" s="379"/>
      <c r="R2019" s="379"/>
      <c r="S2019" s="379"/>
      <c r="T2019" s="379"/>
      <c r="U2019" s="379"/>
      <c r="V2019" s="379"/>
      <c r="W2019" s="379"/>
      <c r="X2019" s="379"/>
      <c r="Y2019" s="379"/>
      <c r="Z2019" s="330"/>
      <c r="AA2019" s="330"/>
      <c r="AB2019" s="330"/>
      <c r="AC2019" s="331"/>
    </row>
    <row r="2020" spans="1:29" ht="17.25" customHeight="1">
      <c r="A2020" s="351"/>
      <c r="B2020" s="322"/>
      <c r="C2020" s="322"/>
      <c r="D2020" s="322"/>
      <c r="E2020" s="328"/>
      <c r="F2020" s="389"/>
      <c r="G2020" s="340"/>
      <c r="H2020" s="324"/>
      <c r="I2020" s="329"/>
      <c r="J2020" s="324"/>
      <c r="K2020" s="215" t="s">
        <v>1916</v>
      </c>
      <c r="L2020" s="216" t="s">
        <v>1917</v>
      </c>
      <c r="M2020" s="217">
        <v>16.579999999999998</v>
      </c>
      <c r="N2020" s="217">
        <v>16.579999999999998</v>
      </c>
      <c r="O2020" s="215" t="s">
        <v>1917</v>
      </c>
      <c r="P2020" s="379"/>
      <c r="Q2020" s="379"/>
      <c r="R2020" s="379"/>
      <c r="S2020" s="379"/>
      <c r="T2020" s="379"/>
      <c r="U2020" s="379"/>
      <c r="V2020" s="379"/>
      <c r="W2020" s="379"/>
      <c r="X2020" s="379"/>
      <c r="Y2020" s="379"/>
      <c r="Z2020" s="330"/>
      <c r="AA2020" s="330"/>
      <c r="AB2020" s="330"/>
      <c r="AC2020" s="331"/>
    </row>
    <row r="2021" spans="1:29" ht="17.25" customHeight="1">
      <c r="A2021" s="351"/>
      <c r="B2021" s="322"/>
      <c r="C2021" s="322"/>
      <c r="D2021" s="322"/>
      <c r="E2021" s="328"/>
      <c r="F2021" s="389"/>
      <c r="G2021" s="340"/>
      <c r="H2021" s="324"/>
      <c r="I2021" s="329"/>
      <c r="J2021" s="324" t="s">
        <v>370</v>
      </c>
      <c r="K2021" s="215"/>
      <c r="L2021" s="216"/>
      <c r="M2021" s="217"/>
      <c r="N2021" s="227"/>
      <c r="O2021" s="215"/>
      <c r="P2021" s="379"/>
      <c r="Q2021" s="379"/>
      <c r="R2021" s="379"/>
      <c r="S2021" s="379"/>
      <c r="T2021" s="379"/>
      <c r="U2021" s="379"/>
      <c r="V2021" s="379"/>
      <c r="W2021" s="379"/>
      <c r="X2021" s="379"/>
      <c r="Y2021" s="379"/>
      <c r="Z2021" s="330"/>
      <c r="AA2021" s="330"/>
      <c r="AB2021" s="330"/>
      <c r="AC2021" s="331"/>
    </row>
    <row r="2022" spans="1:29" ht="17.25" customHeight="1">
      <c r="A2022" s="352"/>
      <c r="B2022" s="323"/>
      <c r="C2022" s="323"/>
      <c r="D2022" s="323"/>
      <c r="E2022" s="328"/>
      <c r="F2022" s="389"/>
      <c r="G2022" s="340"/>
      <c r="H2022" s="324"/>
      <c r="I2022" s="329"/>
      <c r="J2022" s="324"/>
      <c r="K2022" s="215"/>
      <c r="L2022" s="215"/>
      <c r="M2022" s="227"/>
      <c r="N2022" s="227"/>
      <c r="O2022" s="215"/>
      <c r="P2022" s="379"/>
      <c r="Q2022" s="379"/>
      <c r="R2022" s="379"/>
      <c r="S2022" s="379"/>
      <c r="T2022" s="379"/>
      <c r="U2022" s="379"/>
      <c r="V2022" s="379"/>
      <c r="W2022" s="379"/>
      <c r="X2022" s="379"/>
      <c r="Y2022" s="379"/>
      <c r="Z2022" s="330"/>
      <c r="AA2022" s="330"/>
      <c r="AB2022" s="330"/>
      <c r="AC2022" s="331"/>
    </row>
    <row r="2023" spans="1:29" ht="17.25" customHeight="1">
      <c r="A2023" s="328" t="s">
        <v>519</v>
      </c>
      <c r="B2023" s="333" t="s">
        <v>520</v>
      </c>
      <c r="C2023" s="321" t="s">
        <v>490</v>
      </c>
      <c r="D2023" s="389" t="s">
        <v>526</v>
      </c>
      <c r="E2023" s="328" t="s">
        <v>521</v>
      </c>
      <c r="F2023" s="389" t="s">
        <v>522</v>
      </c>
      <c r="G2023" s="340">
        <v>3820</v>
      </c>
      <c r="H2023" s="333" t="s">
        <v>523</v>
      </c>
      <c r="I2023" s="329" t="s">
        <v>493</v>
      </c>
      <c r="J2023" s="324" t="s">
        <v>281</v>
      </c>
      <c r="K2023" s="215" t="s">
        <v>837</v>
      </c>
      <c r="L2023" s="216" t="s">
        <v>565</v>
      </c>
      <c r="M2023" s="217">
        <v>343.8</v>
      </c>
      <c r="N2023" s="227">
        <v>343.8</v>
      </c>
      <c r="O2023" s="215" t="s">
        <v>572</v>
      </c>
      <c r="P2023" s="379">
        <f>SUM(M2023:M2024)</f>
        <v>343.8</v>
      </c>
      <c r="Q2023" s="379">
        <f>SUM(N2023:N2024)</f>
        <v>343.8</v>
      </c>
      <c r="R2023" s="379">
        <f>SUM(M2025:M2026)</f>
        <v>1319.6</v>
      </c>
      <c r="S2023" s="379">
        <f>SUM(N2025:N2026)</f>
        <v>1319.6</v>
      </c>
      <c r="T2023" s="379">
        <f>SUM(M2027:M2028)</f>
        <v>462.6</v>
      </c>
      <c r="U2023" s="379">
        <f>SUM(N2027:N2028)</f>
        <v>462.6</v>
      </c>
      <c r="V2023" s="379">
        <f>SUM(M2029:M2030)</f>
        <v>0</v>
      </c>
      <c r="W2023" s="379">
        <f>SUM(N2029:N2030)</f>
        <v>0</v>
      </c>
      <c r="X2023" s="379">
        <f>P2023+R2023+T2023+V2023</f>
        <v>2126</v>
      </c>
      <c r="Y2023" s="379">
        <f>Q2023+S2023+U2023+W2023</f>
        <v>2126</v>
      </c>
      <c r="Z2023" s="330">
        <f>G2023-X2023</f>
        <v>1694</v>
      </c>
      <c r="AA2023" s="330">
        <f>G2023-Y2023</f>
        <v>1694</v>
      </c>
      <c r="AB2023" s="330">
        <f>X2023*100/G2023</f>
        <v>55.654450261780106</v>
      </c>
      <c r="AC2023" s="331"/>
    </row>
    <row r="2024" spans="1:29" ht="17.25" customHeight="1">
      <c r="A2024" s="328"/>
      <c r="B2024" s="333"/>
      <c r="C2024" s="322"/>
      <c r="D2024" s="389"/>
      <c r="E2024" s="328"/>
      <c r="F2024" s="389"/>
      <c r="G2024" s="340"/>
      <c r="H2024" s="333"/>
      <c r="I2024" s="329"/>
      <c r="J2024" s="324"/>
      <c r="K2024" s="215"/>
      <c r="L2024" s="216"/>
      <c r="M2024" s="217"/>
      <c r="N2024" s="227"/>
      <c r="O2024" s="215"/>
      <c r="P2024" s="379"/>
      <c r="Q2024" s="379"/>
      <c r="R2024" s="379"/>
      <c r="S2024" s="379"/>
      <c r="T2024" s="379"/>
      <c r="U2024" s="379"/>
      <c r="V2024" s="379"/>
      <c r="W2024" s="379"/>
      <c r="X2024" s="379"/>
      <c r="Y2024" s="379"/>
      <c r="Z2024" s="330"/>
      <c r="AA2024" s="330"/>
      <c r="AB2024" s="330"/>
      <c r="AC2024" s="331"/>
    </row>
    <row r="2025" spans="1:29" ht="17.25" customHeight="1">
      <c r="A2025" s="328"/>
      <c r="B2025" s="333"/>
      <c r="C2025" s="322"/>
      <c r="D2025" s="389"/>
      <c r="E2025" s="328"/>
      <c r="F2025" s="389"/>
      <c r="G2025" s="340"/>
      <c r="H2025" s="333"/>
      <c r="I2025" s="329"/>
      <c r="J2025" s="324" t="s">
        <v>369</v>
      </c>
      <c r="K2025" s="215" t="s">
        <v>1098</v>
      </c>
      <c r="L2025" s="216" t="s">
        <v>1099</v>
      </c>
      <c r="M2025" s="217">
        <v>878.6</v>
      </c>
      <c r="N2025" s="217">
        <v>878.6</v>
      </c>
      <c r="O2025" s="215" t="s">
        <v>1082</v>
      </c>
      <c r="P2025" s="379"/>
      <c r="Q2025" s="379"/>
      <c r="R2025" s="379"/>
      <c r="S2025" s="379"/>
      <c r="T2025" s="379"/>
      <c r="U2025" s="379"/>
      <c r="V2025" s="379"/>
      <c r="W2025" s="379"/>
      <c r="X2025" s="379"/>
      <c r="Y2025" s="379"/>
      <c r="Z2025" s="330"/>
      <c r="AA2025" s="330"/>
      <c r="AB2025" s="330"/>
      <c r="AC2025" s="331"/>
    </row>
    <row r="2026" spans="1:29" ht="17.25" customHeight="1">
      <c r="A2026" s="328"/>
      <c r="B2026" s="333"/>
      <c r="C2026" s="322"/>
      <c r="D2026" s="389"/>
      <c r="E2026" s="328"/>
      <c r="F2026" s="389"/>
      <c r="G2026" s="340"/>
      <c r="H2026" s="333"/>
      <c r="I2026" s="329"/>
      <c r="J2026" s="324"/>
      <c r="K2026" s="215" t="s">
        <v>1413</v>
      </c>
      <c r="L2026" s="216" t="s">
        <v>1362</v>
      </c>
      <c r="M2026" s="217">
        <v>441</v>
      </c>
      <c r="N2026" s="217">
        <v>441</v>
      </c>
      <c r="O2026" s="215" t="s">
        <v>1365</v>
      </c>
      <c r="P2026" s="379"/>
      <c r="Q2026" s="379"/>
      <c r="R2026" s="379"/>
      <c r="S2026" s="379"/>
      <c r="T2026" s="379"/>
      <c r="U2026" s="379"/>
      <c r="V2026" s="379"/>
      <c r="W2026" s="379"/>
      <c r="X2026" s="379"/>
      <c r="Y2026" s="379"/>
      <c r="Z2026" s="330"/>
      <c r="AA2026" s="330"/>
      <c r="AB2026" s="330"/>
      <c r="AC2026" s="331"/>
    </row>
    <row r="2027" spans="1:29" ht="17.25" customHeight="1">
      <c r="A2027" s="328"/>
      <c r="B2027" s="333"/>
      <c r="C2027" s="322"/>
      <c r="D2027" s="389"/>
      <c r="E2027" s="328"/>
      <c r="F2027" s="389"/>
      <c r="G2027" s="340"/>
      <c r="H2027" s="333"/>
      <c r="I2027" s="329"/>
      <c r="J2027" s="324" t="s">
        <v>289</v>
      </c>
      <c r="K2027" s="215" t="s">
        <v>1853</v>
      </c>
      <c r="L2027" s="216" t="s">
        <v>1773</v>
      </c>
      <c r="M2027" s="217">
        <v>462.6</v>
      </c>
      <c r="N2027" s="227">
        <v>462.6</v>
      </c>
      <c r="O2027" s="215" t="s">
        <v>1849</v>
      </c>
      <c r="P2027" s="379"/>
      <c r="Q2027" s="379"/>
      <c r="R2027" s="379"/>
      <c r="S2027" s="379"/>
      <c r="T2027" s="379"/>
      <c r="U2027" s="379"/>
      <c r="V2027" s="379"/>
      <c r="W2027" s="379"/>
      <c r="X2027" s="379"/>
      <c r="Y2027" s="379"/>
      <c r="Z2027" s="330"/>
      <c r="AA2027" s="330"/>
      <c r="AB2027" s="330"/>
      <c r="AC2027" s="331"/>
    </row>
    <row r="2028" spans="1:29" ht="17.25" customHeight="1">
      <c r="A2028" s="328"/>
      <c r="B2028" s="333"/>
      <c r="C2028" s="322"/>
      <c r="D2028" s="389"/>
      <c r="E2028" s="328"/>
      <c r="F2028" s="389"/>
      <c r="G2028" s="340"/>
      <c r="H2028" s="333"/>
      <c r="I2028" s="329"/>
      <c r="J2028" s="324"/>
      <c r="K2028" s="215"/>
      <c r="L2028" s="216"/>
      <c r="M2028" s="217"/>
      <c r="N2028" s="217"/>
      <c r="O2028" s="216"/>
      <c r="P2028" s="379"/>
      <c r="Q2028" s="379"/>
      <c r="R2028" s="379"/>
      <c r="S2028" s="379"/>
      <c r="T2028" s="379"/>
      <c r="U2028" s="379"/>
      <c r="V2028" s="379"/>
      <c r="W2028" s="379"/>
      <c r="X2028" s="379"/>
      <c r="Y2028" s="379"/>
      <c r="Z2028" s="330"/>
      <c r="AA2028" s="330"/>
      <c r="AB2028" s="330"/>
      <c r="AC2028" s="331"/>
    </row>
    <row r="2029" spans="1:29" ht="17.25" customHeight="1">
      <c r="A2029" s="328"/>
      <c r="B2029" s="333"/>
      <c r="C2029" s="322"/>
      <c r="D2029" s="389"/>
      <c r="E2029" s="328"/>
      <c r="F2029" s="389"/>
      <c r="G2029" s="340"/>
      <c r="H2029" s="333"/>
      <c r="I2029" s="329"/>
      <c r="J2029" s="324" t="s">
        <v>370</v>
      </c>
      <c r="K2029" s="215"/>
      <c r="L2029" s="216"/>
      <c r="M2029" s="217"/>
      <c r="N2029" s="217"/>
      <c r="O2029" s="215"/>
      <c r="P2029" s="379"/>
      <c r="Q2029" s="379"/>
      <c r="R2029" s="379"/>
      <c r="S2029" s="379"/>
      <c r="T2029" s="379"/>
      <c r="U2029" s="379"/>
      <c r="V2029" s="379"/>
      <c r="W2029" s="379"/>
      <c r="X2029" s="379"/>
      <c r="Y2029" s="379"/>
      <c r="Z2029" s="330"/>
      <c r="AA2029" s="330"/>
      <c r="AB2029" s="330"/>
      <c r="AC2029" s="331"/>
    </row>
    <row r="2030" spans="1:29" ht="17.25" customHeight="1">
      <c r="A2030" s="328"/>
      <c r="B2030" s="333"/>
      <c r="C2030" s="323"/>
      <c r="D2030" s="389"/>
      <c r="E2030" s="328"/>
      <c r="F2030" s="389"/>
      <c r="G2030" s="340"/>
      <c r="H2030" s="333"/>
      <c r="I2030" s="329"/>
      <c r="J2030" s="324"/>
      <c r="K2030" s="215"/>
      <c r="L2030" s="215"/>
      <c r="M2030" s="227"/>
      <c r="N2030" s="217"/>
      <c r="O2030" s="215"/>
      <c r="P2030" s="379"/>
      <c r="Q2030" s="379"/>
      <c r="R2030" s="379"/>
      <c r="S2030" s="379"/>
      <c r="T2030" s="379"/>
      <c r="U2030" s="379"/>
      <c r="V2030" s="379"/>
      <c r="W2030" s="379"/>
      <c r="X2030" s="379"/>
      <c r="Y2030" s="379"/>
      <c r="Z2030" s="330"/>
      <c r="AA2030" s="330"/>
      <c r="AB2030" s="330"/>
      <c r="AC2030" s="331"/>
    </row>
    <row r="2031" spans="1:29" ht="17.25" customHeight="1">
      <c r="A2031" s="333">
        <v>72300000</v>
      </c>
      <c r="B2031" s="333" t="s">
        <v>1114</v>
      </c>
      <c r="C2031" s="321" t="s">
        <v>525</v>
      </c>
      <c r="D2031" s="389" t="s">
        <v>1118</v>
      </c>
      <c r="E2031" s="328" t="s">
        <v>1115</v>
      </c>
      <c r="F2031" s="389" t="s">
        <v>1081</v>
      </c>
      <c r="G2031" s="340">
        <v>288</v>
      </c>
      <c r="H2031" s="333" t="s">
        <v>1117</v>
      </c>
      <c r="I2031" s="329" t="s">
        <v>1116</v>
      </c>
      <c r="J2031" s="324" t="s">
        <v>281</v>
      </c>
      <c r="K2031" s="215"/>
      <c r="L2031" s="216"/>
      <c r="M2031" s="217"/>
      <c r="N2031" s="227"/>
      <c r="O2031" s="215"/>
      <c r="P2031" s="379">
        <f>SUM(M2031:M2032)</f>
        <v>0</v>
      </c>
      <c r="Q2031" s="379">
        <f>SUM(N2031:N2032)</f>
        <v>0</v>
      </c>
      <c r="R2031" s="379">
        <f>SUM(M2033:M2034)</f>
        <v>288</v>
      </c>
      <c r="S2031" s="379">
        <f>SUM(N2033:N2034)</f>
        <v>288</v>
      </c>
      <c r="T2031" s="379">
        <f>SUM(M2035:M2036)</f>
        <v>0</v>
      </c>
      <c r="U2031" s="379">
        <f>SUM(N2035:N2036)</f>
        <v>0</v>
      </c>
      <c r="V2031" s="379">
        <f>SUM(M2037:M2038)</f>
        <v>0</v>
      </c>
      <c r="W2031" s="379">
        <f>SUM(N2037:N2038)</f>
        <v>0</v>
      </c>
      <c r="X2031" s="379">
        <f>P2031+R2031+T2031+V2031</f>
        <v>288</v>
      </c>
      <c r="Y2031" s="379">
        <f>Q2031+S2031+U2031+W2031</f>
        <v>288</v>
      </c>
      <c r="Z2031" s="334">
        <f>G2031-X2031</f>
        <v>0</v>
      </c>
      <c r="AA2031" s="334">
        <f>G2031-Y2031</f>
        <v>0</v>
      </c>
      <c r="AB2031" s="334">
        <f>X2031*100/G2031</f>
        <v>100</v>
      </c>
      <c r="AC2031" s="335" t="s">
        <v>651</v>
      </c>
    </row>
    <row r="2032" spans="1:29" ht="17.25" customHeight="1">
      <c r="A2032" s="333"/>
      <c r="B2032" s="333"/>
      <c r="C2032" s="322"/>
      <c r="D2032" s="389"/>
      <c r="E2032" s="328"/>
      <c r="F2032" s="389"/>
      <c r="G2032" s="340"/>
      <c r="H2032" s="333"/>
      <c r="I2032" s="329"/>
      <c r="J2032" s="324"/>
      <c r="K2032" s="215"/>
      <c r="L2032" s="216"/>
      <c r="M2032" s="217"/>
      <c r="N2032" s="227"/>
      <c r="O2032" s="215"/>
      <c r="P2032" s="379"/>
      <c r="Q2032" s="379"/>
      <c r="R2032" s="379"/>
      <c r="S2032" s="379"/>
      <c r="T2032" s="379"/>
      <c r="U2032" s="379"/>
      <c r="V2032" s="379"/>
      <c r="W2032" s="379"/>
      <c r="X2032" s="379"/>
      <c r="Y2032" s="379"/>
      <c r="Z2032" s="334"/>
      <c r="AA2032" s="334"/>
      <c r="AB2032" s="334"/>
      <c r="AC2032" s="335"/>
    </row>
    <row r="2033" spans="1:29" ht="17.25" customHeight="1">
      <c r="A2033" s="333"/>
      <c r="B2033" s="333"/>
      <c r="C2033" s="322"/>
      <c r="D2033" s="389"/>
      <c r="E2033" s="328"/>
      <c r="F2033" s="389"/>
      <c r="G2033" s="340"/>
      <c r="H2033" s="333"/>
      <c r="I2033" s="329"/>
      <c r="J2033" s="324" t="s">
        <v>369</v>
      </c>
      <c r="K2033" s="215" t="s">
        <v>716</v>
      </c>
      <c r="L2033" s="216" t="s">
        <v>1081</v>
      </c>
      <c r="M2033" s="217">
        <v>288</v>
      </c>
      <c r="N2033" s="217">
        <v>288</v>
      </c>
      <c r="O2033" s="215" t="s">
        <v>1086</v>
      </c>
      <c r="P2033" s="379"/>
      <c r="Q2033" s="379"/>
      <c r="R2033" s="379"/>
      <c r="S2033" s="379"/>
      <c r="T2033" s="379"/>
      <c r="U2033" s="379"/>
      <c r="V2033" s="379"/>
      <c r="W2033" s="379"/>
      <c r="X2033" s="379"/>
      <c r="Y2033" s="379"/>
      <c r="Z2033" s="334"/>
      <c r="AA2033" s="334"/>
      <c r="AB2033" s="334"/>
      <c r="AC2033" s="335"/>
    </row>
    <row r="2034" spans="1:29" ht="17.25" customHeight="1">
      <c r="A2034" s="333"/>
      <c r="B2034" s="333"/>
      <c r="C2034" s="322"/>
      <c r="D2034" s="389"/>
      <c r="E2034" s="328"/>
      <c r="F2034" s="389"/>
      <c r="G2034" s="340"/>
      <c r="H2034" s="333"/>
      <c r="I2034" s="329"/>
      <c r="J2034" s="324"/>
      <c r="K2034" s="215"/>
      <c r="L2034" s="216"/>
      <c r="M2034" s="217"/>
      <c r="N2034" s="217"/>
      <c r="O2034" s="215"/>
      <c r="P2034" s="379"/>
      <c r="Q2034" s="379"/>
      <c r="R2034" s="379"/>
      <c r="S2034" s="379"/>
      <c r="T2034" s="379"/>
      <c r="U2034" s="379"/>
      <c r="V2034" s="379"/>
      <c r="W2034" s="379"/>
      <c r="X2034" s="379"/>
      <c r="Y2034" s="379"/>
      <c r="Z2034" s="334"/>
      <c r="AA2034" s="334"/>
      <c r="AB2034" s="334"/>
      <c r="AC2034" s="335"/>
    </row>
    <row r="2035" spans="1:29" ht="17.25" customHeight="1">
      <c r="A2035" s="333"/>
      <c r="B2035" s="333"/>
      <c r="C2035" s="322"/>
      <c r="D2035" s="389"/>
      <c r="E2035" s="328"/>
      <c r="F2035" s="389"/>
      <c r="G2035" s="340"/>
      <c r="H2035" s="333"/>
      <c r="I2035" s="329"/>
      <c r="J2035" s="324" t="s">
        <v>289</v>
      </c>
      <c r="K2035" s="215"/>
      <c r="L2035" s="216"/>
      <c r="M2035" s="217"/>
      <c r="N2035" s="227"/>
      <c r="O2035" s="215"/>
      <c r="P2035" s="379"/>
      <c r="Q2035" s="379"/>
      <c r="R2035" s="379"/>
      <c r="S2035" s="379"/>
      <c r="T2035" s="379"/>
      <c r="U2035" s="379"/>
      <c r="V2035" s="379"/>
      <c r="W2035" s="379"/>
      <c r="X2035" s="379"/>
      <c r="Y2035" s="379"/>
      <c r="Z2035" s="334"/>
      <c r="AA2035" s="334"/>
      <c r="AB2035" s="334"/>
      <c r="AC2035" s="335"/>
    </row>
    <row r="2036" spans="1:29" ht="17.25" customHeight="1">
      <c r="A2036" s="333"/>
      <c r="B2036" s="333"/>
      <c r="C2036" s="322"/>
      <c r="D2036" s="389"/>
      <c r="E2036" s="328"/>
      <c r="F2036" s="389"/>
      <c r="G2036" s="340"/>
      <c r="H2036" s="333"/>
      <c r="I2036" s="329"/>
      <c r="J2036" s="324"/>
      <c r="K2036" s="215"/>
      <c r="L2036" s="216"/>
      <c r="M2036" s="217"/>
      <c r="N2036" s="217"/>
      <c r="O2036" s="216"/>
      <c r="P2036" s="379"/>
      <c r="Q2036" s="379"/>
      <c r="R2036" s="379"/>
      <c r="S2036" s="379"/>
      <c r="T2036" s="379"/>
      <c r="U2036" s="379"/>
      <c r="V2036" s="379"/>
      <c r="W2036" s="379"/>
      <c r="X2036" s="379"/>
      <c r="Y2036" s="379"/>
      <c r="Z2036" s="334"/>
      <c r="AA2036" s="334"/>
      <c r="AB2036" s="334"/>
      <c r="AC2036" s="335"/>
    </row>
    <row r="2037" spans="1:29" ht="17.25" customHeight="1">
      <c r="A2037" s="333"/>
      <c r="B2037" s="333"/>
      <c r="C2037" s="322"/>
      <c r="D2037" s="389"/>
      <c r="E2037" s="328"/>
      <c r="F2037" s="389"/>
      <c r="G2037" s="340"/>
      <c r="H2037" s="333"/>
      <c r="I2037" s="329"/>
      <c r="J2037" s="324" t="s">
        <v>370</v>
      </c>
      <c r="K2037" s="215"/>
      <c r="L2037" s="216"/>
      <c r="M2037" s="217"/>
      <c r="N2037" s="217"/>
      <c r="O2037" s="215"/>
      <c r="P2037" s="379"/>
      <c r="Q2037" s="379"/>
      <c r="R2037" s="379"/>
      <c r="S2037" s="379"/>
      <c r="T2037" s="379"/>
      <c r="U2037" s="379"/>
      <c r="V2037" s="379"/>
      <c r="W2037" s="379"/>
      <c r="X2037" s="379"/>
      <c r="Y2037" s="379"/>
      <c r="Z2037" s="334"/>
      <c r="AA2037" s="334"/>
      <c r="AB2037" s="334"/>
      <c r="AC2037" s="335"/>
    </row>
    <row r="2038" spans="1:29" ht="17.25" customHeight="1">
      <c r="A2038" s="333"/>
      <c r="B2038" s="333"/>
      <c r="C2038" s="323"/>
      <c r="D2038" s="389"/>
      <c r="E2038" s="328"/>
      <c r="F2038" s="389"/>
      <c r="G2038" s="340"/>
      <c r="H2038" s="333"/>
      <c r="I2038" s="329"/>
      <c r="J2038" s="324"/>
      <c r="K2038" s="215"/>
      <c r="L2038" s="215"/>
      <c r="M2038" s="227"/>
      <c r="N2038" s="217"/>
      <c r="O2038" s="215"/>
      <c r="P2038" s="379"/>
      <c r="Q2038" s="379"/>
      <c r="R2038" s="379"/>
      <c r="S2038" s="379"/>
      <c r="T2038" s="379"/>
      <c r="U2038" s="379"/>
      <c r="V2038" s="379"/>
      <c r="W2038" s="379"/>
      <c r="X2038" s="379"/>
      <c r="Y2038" s="379"/>
      <c r="Z2038" s="334"/>
      <c r="AA2038" s="334"/>
      <c r="AB2038" s="334"/>
      <c r="AC2038" s="335"/>
    </row>
    <row r="2039" spans="1:29" ht="17.25" customHeight="1">
      <c r="A2039" s="350">
        <v>30200000</v>
      </c>
      <c r="B2039" s="321" t="s">
        <v>1053</v>
      </c>
      <c r="C2039" s="321" t="s">
        <v>448</v>
      </c>
      <c r="D2039" s="321" t="s">
        <v>1052</v>
      </c>
      <c r="E2039" s="328" t="s">
        <v>1054</v>
      </c>
      <c r="F2039" s="389" t="s">
        <v>549</v>
      </c>
      <c r="G2039" s="340">
        <v>2392</v>
      </c>
      <c r="H2039" s="333" t="s">
        <v>1051</v>
      </c>
      <c r="I2039" s="329" t="s">
        <v>588</v>
      </c>
      <c r="J2039" s="324" t="s">
        <v>281</v>
      </c>
      <c r="K2039" s="215" t="s">
        <v>1055</v>
      </c>
      <c r="L2039" s="216" t="s">
        <v>576</v>
      </c>
      <c r="M2039" s="217">
        <v>2392</v>
      </c>
      <c r="N2039" s="227">
        <v>2392</v>
      </c>
      <c r="O2039" s="215" t="s">
        <v>858</v>
      </c>
      <c r="P2039" s="379">
        <f>SUM(M2039:M2040)</f>
        <v>2392</v>
      </c>
      <c r="Q2039" s="379">
        <f>SUM(N2039:N2040)</f>
        <v>2392</v>
      </c>
      <c r="R2039" s="379">
        <f>SUM(M2041:M2042)</f>
        <v>0</v>
      </c>
      <c r="S2039" s="379">
        <f>SUM(N2041:N2042)</f>
        <v>0</v>
      </c>
      <c r="T2039" s="379">
        <f>SUM(M2043:M2044)</f>
        <v>0</v>
      </c>
      <c r="U2039" s="379">
        <f>SUM(N2043:N2044)</f>
        <v>0</v>
      </c>
      <c r="V2039" s="379">
        <f>SUM(M2045:M2046)</f>
        <v>0</v>
      </c>
      <c r="W2039" s="379">
        <f>SUM(N2045:N2046)</f>
        <v>0</v>
      </c>
      <c r="X2039" s="379">
        <f>P2039+R2039+T2039+V2039</f>
        <v>2392</v>
      </c>
      <c r="Y2039" s="379">
        <f>Q2039+S2039+U2039+W2039</f>
        <v>2392</v>
      </c>
      <c r="Z2039" s="330">
        <f>G2039-X2039</f>
        <v>0</v>
      </c>
      <c r="AA2039" s="330">
        <f>G2039-Y2039</f>
        <v>0</v>
      </c>
      <c r="AB2039" s="330">
        <f>X2039*100/G2039</f>
        <v>100</v>
      </c>
      <c r="AC2039" s="331"/>
    </row>
    <row r="2040" spans="1:29" ht="17.25" customHeight="1">
      <c r="A2040" s="351"/>
      <c r="B2040" s="322"/>
      <c r="C2040" s="322"/>
      <c r="D2040" s="322"/>
      <c r="E2040" s="328"/>
      <c r="F2040" s="389"/>
      <c r="G2040" s="340"/>
      <c r="H2040" s="333"/>
      <c r="I2040" s="329"/>
      <c r="J2040" s="324"/>
      <c r="K2040" s="215"/>
      <c r="L2040" s="216"/>
      <c r="M2040" s="217"/>
      <c r="N2040" s="217"/>
      <c r="O2040" s="215"/>
      <c r="P2040" s="379"/>
      <c r="Q2040" s="379"/>
      <c r="R2040" s="379"/>
      <c r="S2040" s="379"/>
      <c r="T2040" s="379"/>
      <c r="U2040" s="379"/>
      <c r="V2040" s="379"/>
      <c r="W2040" s="379"/>
      <c r="X2040" s="379"/>
      <c r="Y2040" s="379"/>
      <c r="Z2040" s="330"/>
      <c r="AA2040" s="330"/>
      <c r="AB2040" s="330"/>
      <c r="AC2040" s="331"/>
    </row>
    <row r="2041" spans="1:29" ht="17.25" customHeight="1">
      <c r="A2041" s="351"/>
      <c r="B2041" s="322"/>
      <c r="C2041" s="322"/>
      <c r="D2041" s="322"/>
      <c r="E2041" s="328"/>
      <c r="F2041" s="389"/>
      <c r="G2041" s="340"/>
      <c r="H2041" s="333"/>
      <c r="I2041" s="329"/>
      <c r="J2041" s="324" t="s">
        <v>369</v>
      </c>
      <c r="K2041" s="215"/>
      <c r="L2041" s="216"/>
      <c r="M2041" s="217"/>
      <c r="N2041" s="217"/>
      <c r="O2041" s="215"/>
      <c r="P2041" s="379"/>
      <c r="Q2041" s="379"/>
      <c r="R2041" s="379"/>
      <c r="S2041" s="379"/>
      <c r="T2041" s="379"/>
      <c r="U2041" s="379"/>
      <c r="V2041" s="379"/>
      <c r="W2041" s="379"/>
      <c r="X2041" s="379"/>
      <c r="Y2041" s="379"/>
      <c r="Z2041" s="330"/>
      <c r="AA2041" s="330"/>
      <c r="AB2041" s="330"/>
      <c r="AC2041" s="331"/>
    </row>
    <row r="2042" spans="1:29" ht="17.25" customHeight="1">
      <c r="A2042" s="351"/>
      <c r="B2042" s="322"/>
      <c r="C2042" s="322"/>
      <c r="D2042" s="322"/>
      <c r="E2042" s="328"/>
      <c r="F2042" s="389"/>
      <c r="G2042" s="340"/>
      <c r="H2042" s="333"/>
      <c r="I2042" s="329"/>
      <c r="J2042" s="324"/>
      <c r="K2042" s="215"/>
      <c r="L2042" s="216"/>
      <c r="M2042" s="217"/>
      <c r="N2042" s="217"/>
      <c r="O2042" s="215"/>
      <c r="P2042" s="379"/>
      <c r="Q2042" s="379"/>
      <c r="R2042" s="379"/>
      <c r="S2042" s="379"/>
      <c r="T2042" s="379"/>
      <c r="U2042" s="379"/>
      <c r="V2042" s="379"/>
      <c r="W2042" s="379"/>
      <c r="X2042" s="379"/>
      <c r="Y2042" s="379"/>
      <c r="Z2042" s="330"/>
      <c r="AA2042" s="330"/>
      <c r="AB2042" s="330"/>
      <c r="AC2042" s="331"/>
    </row>
    <row r="2043" spans="1:29" ht="17.25" customHeight="1">
      <c r="A2043" s="351"/>
      <c r="B2043" s="322"/>
      <c r="C2043" s="322"/>
      <c r="D2043" s="322"/>
      <c r="E2043" s="328"/>
      <c r="F2043" s="389"/>
      <c r="G2043" s="340"/>
      <c r="H2043" s="333"/>
      <c r="I2043" s="329"/>
      <c r="J2043" s="324" t="s">
        <v>289</v>
      </c>
      <c r="K2043" s="215"/>
      <c r="L2043" s="216"/>
      <c r="M2043" s="217"/>
      <c r="N2043" s="227"/>
      <c r="O2043" s="215"/>
      <c r="P2043" s="379"/>
      <c r="Q2043" s="379"/>
      <c r="R2043" s="379"/>
      <c r="S2043" s="379"/>
      <c r="T2043" s="379"/>
      <c r="U2043" s="379"/>
      <c r="V2043" s="379"/>
      <c r="W2043" s="379"/>
      <c r="X2043" s="379"/>
      <c r="Y2043" s="379"/>
      <c r="Z2043" s="330"/>
      <c r="AA2043" s="330"/>
      <c r="AB2043" s="330"/>
      <c r="AC2043" s="331"/>
    </row>
    <row r="2044" spans="1:29" ht="17.25" customHeight="1">
      <c r="A2044" s="351"/>
      <c r="B2044" s="322"/>
      <c r="C2044" s="322"/>
      <c r="D2044" s="322"/>
      <c r="E2044" s="328"/>
      <c r="F2044" s="389"/>
      <c r="G2044" s="340"/>
      <c r="H2044" s="333"/>
      <c r="I2044" s="329"/>
      <c r="J2044" s="324"/>
      <c r="K2044" s="215"/>
      <c r="L2044" s="216"/>
      <c r="M2044" s="217"/>
      <c r="N2044" s="217"/>
      <c r="O2044" s="215"/>
      <c r="P2044" s="379"/>
      <c r="Q2044" s="379"/>
      <c r="R2044" s="379"/>
      <c r="S2044" s="379"/>
      <c r="T2044" s="379"/>
      <c r="U2044" s="379"/>
      <c r="V2044" s="379"/>
      <c r="W2044" s="379"/>
      <c r="X2044" s="379"/>
      <c r="Y2044" s="379"/>
      <c r="Z2044" s="330"/>
      <c r="AA2044" s="330"/>
      <c r="AB2044" s="330"/>
      <c r="AC2044" s="331"/>
    </row>
    <row r="2045" spans="1:29" ht="17.25" customHeight="1">
      <c r="A2045" s="351"/>
      <c r="B2045" s="322"/>
      <c r="C2045" s="322"/>
      <c r="D2045" s="322"/>
      <c r="E2045" s="328"/>
      <c r="F2045" s="389"/>
      <c r="G2045" s="340"/>
      <c r="H2045" s="333"/>
      <c r="I2045" s="329"/>
      <c r="J2045" s="324" t="s">
        <v>370</v>
      </c>
      <c r="K2045" s="215"/>
      <c r="L2045" s="216"/>
      <c r="M2045" s="217"/>
      <c r="N2045" s="227"/>
      <c r="O2045" s="215"/>
      <c r="P2045" s="379"/>
      <c r="Q2045" s="379"/>
      <c r="R2045" s="379"/>
      <c r="S2045" s="379"/>
      <c r="T2045" s="379"/>
      <c r="U2045" s="379"/>
      <c r="V2045" s="379"/>
      <c r="W2045" s="379"/>
      <c r="X2045" s="379"/>
      <c r="Y2045" s="379"/>
      <c r="Z2045" s="330"/>
      <c r="AA2045" s="330"/>
      <c r="AB2045" s="330"/>
      <c r="AC2045" s="331"/>
    </row>
    <row r="2046" spans="1:29" ht="17.25" customHeight="1">
      <c r="A2046" s="352"/>
      <c r="B2046" s="323"/>
      <c r="C2046" s="323"/>
      <c r="D2046" s="323"/>
      <c r="E2046" s="328"/>
      <c r="F2046" s="389"/>
      <c r="G2046" s="340"/>
      <c r="H2046" s="333"/>
      <c r="I2046" s="329"/>
      <c r="J2046" s="324"/>
      <c r="K2046" s="215"/>
      <c r="L2046" s="215"/>
      <c r="M2046" s="227"/>
      <c r="N2046" s="227"/>
      <c r="O2046" s="215"/>
      <c r="P2046" s="379"/>
      <c r="Q2046" s="379"/>
      <c r="R2046" s="379"/>
      <c r="S2046" s="379"/>
      <c r="T2046" s="379"/>
      <c r="U2046" s="379"/>
      <c r="V2046" s="379"/>
      <c r="W2046" s="379"/>
      <c r="X2046" s="379"/>
      <c r="Y2046" s="379"/>
      <c r="Z2046" s="330"/>
      <c r="AA2046" s="330"/>
      <c r="AB2046" s="330"/>
      <c r="AC2046" s="331"/>
    </row>
    <row r="2047" spans="1:29" ht="17.25" customHeight="1">
      <c r="A2047" s="350">
        <v>50300000</v>
      </c>
      <c r="B2047" s="321" t="s">
        <v>1002</v>
      </c>
      <c r="C2047" s="321" t="s">
        <v>448</v>
      </c>
      <c r="D2047" s="321" t="s">
        <v>1003</v>
      </c>
      <c r="E2047" s="328" t="s">
        <v>1004</v>
      </c>
      <c r="F2047" s="389" t="s">
        <v>549</v>
      </c>
      <c r="G2047" s="340">
        <v>10000</v>
      </c>
      <c r="H2047" s="329" t="s">
        <v>1005</v>
      </c>
      <c r="I2047" s="329" t="s">
        <v>493</v>
      </c>
      <c r="J2047" s="324" t="s">
        <v>281</v>
      </c>
      <c r="K2047" s="218" t="s">
        <v>1006</v>
      </c>
      <c r="L2047" s="219" t="s">
        <v>717</v>
      </c>
      <c r="M2047" s="220">
        <v>369.46</v>
      </c>
      <c r="N2047" s="221">
        <v>369.46</v>
      </c>
      <c r="O2047" s="218" t="s">
        <v>858</v>
      </c>
      <c r="P2047" s="380">
        <f>SUM(M2047:M2049)</f>
        <v>1080.23</v>
      </c>
      <c r="Q2047" s="380">
        <f>SUM(N2047:N2049)</f>
        <v>1080.23</v>
      </c>
      <c r="R2047" s="380">
        <f>SUM(M2050:M2059)</f>
        <v>1589.62</v>
      </c>
      <c r="S2047" s="380">
        <f>SUM(N2050:N2059)</f>
        <v>1589.62</v>
      </c>
      <c r="T2047" s="380">
        <f>SUM(M2060:M2064)</f>
        <v>1225.27</v>
      </c>
      <c r="U2047" s="380">
        <f>SUM(N2060:N2064)</f>
        <v>1225.27</v>
      </c>
      <c r="V2047" s="380">
        <f>SUM(M2065:M2074)</f>
        <v>0</v>
      </c>
      <c r="W2047" s="380">
        <f>SUM(N2065:N2074)</f>
        <v>0</v>
      </c>
      <c r="X2047" s="380">
        <f>P2047+R2047+T2047+V2047</f>
        <v>3895.12</v>
      </c>
      <c r="Y2047" s="380">
        <f>Q2047+S2047+U2047+W2047</f>
        <v>3895.12</v>
      </c>
      <c r="Z2047" s="347">
        <f>G2047-X2047</f>
        <v>6104.88</v>
      </c>
      <c r="AA2047" s="347">
        <f>G2047-Y2047</f>
        <v>6104.88</v>
      </c>
      <c r="AB2047" s="347">
        <f>X2047*100/G2047</f>
        <v>38.9512</v>
      </c>
      <c r="AC2047" s="341"/>
    </row>
    <row r="2048" spans="1:29" ht="17.25" customHeight="1">
      <c r="A2048" s="351"/>
      <c r="B2048" s="322"/>
      <c r="C2048" s="322"/>
      <c r="D2048" s="322"/>
      <c r="E2048" s="328"/>
      <c r="F2048" s="389"/>
      <c r="G2048" s="340"/>
      <c r="H2048" s="329"/>
      <c r="I2048" s="329"/>
      <c r="J2048" s="324"/>
      <c r="K2048" s="218" t="s">
        <v>1008</v>
      </c>
      <c r="L2048" s="219" t="s">
        <v>551</v>
      </c>
      <c r="M2048" s="220">
        <v>330.26</v>
      </c>
      <c r="N2048" s="221">
        <v>330.26</v>
      </c>
      <c r="O2048" s="218" t="s">
        <v>803</v>
      </c>
      <c r="P2048" s="381"/>
      <c r="Q2048" s="381"/>
      <c r="R2048" s="381"/>
      <c r="S2048" s="381"/>
      <c r="T2048" s="381"/>
      <c r="U2048" s="381"/>
      <c r="V2048" s="381"/>
      <c r="W2048" s="381"/>
      <c r="X2048" s="381"/>
      <c r="Y2048" s="381"/>
      <c r="Z2048" s="348"/>
      <c r="AA2048" s="348"/>
      <c r="AB2048" s="348"/>
      <c r="AC2048" s="342"/>
    </row>
    <row r="2049" spans="1:29" ht="17.25" customHeight="1">
      <c r="A2049" s="351"/>
      <c r="B2049" s="322"/>
      <c r="C2049" s="322"/>
      <c r="D2049" s="322"/>
      <c r="E2049" s="328"/>
      <c r="F2049" s="389"/>
      <c r="G2049" s="340"/>
      <c r="H2049" s="329"/>
      <c r="I2049" s="329"/>
      <c r="J2049" s="324"/>
      <c r="K2049" s="218" t="s">
        <v>1007</v>
      </c>
      <c r="L2049" s="219" t="s">
        <v>753</v>
      </c>
      <c r="M2049" s="220">
        <v>380.51</v>
      </c>
      <c r="N2049" s="220">
        <v>380.51</v>
      </c>
      <c r="O2049" s="219" t="s">
        <v>745</v>
      </c>
      <c r="P2049" s="381"/>
      <c r="Q2049" s="381"/>
      <c r="R2049" s="381"/>
      <c r="S2049" s="381"/>
      <c r="T2049" s="381"/>
      <c r="U2049" s="381"/>
      <c r="V2049" s="381"/>
      <c r="W2049" s="381"/>
      <c r="X2049" s="381"/>
      <c r="Y2049" s="381"/>
      <c r="Z2049" s="348"/>
      <c r="AA2049" s="348"/>
      <c r="AB2049" s="348"/>
      <c r="AC2049" s="342"/>
    </row>
    <row r="2050" spans="1:29" ht="17.25" customHeight="1">
      <c r="A2050" s="351"/>
      <c r="B2050" s="322"/>
      <c r="C2050" s="322"/>
      <c r="D2050" s="322"/>
      <c r="E2050" s="328"/>
      <c r="F2050" s="389"/>
      <c r="G2050" s="340"/>
      <c r="H2050" s="329"/>
      <c r="I2050" s="329"/>
      <c r="J2050" s="324" t="s">
        <v>369</v>
      </c>
      <c r="K2050" s="215" t="s">
        <v>1097</v>
      </c>
      <c r="L2050" s="216" t="s">
        <v>1072</v>
      </c>
      <c r="M2050" s="217">
        <v>374.98</v>
      </c>
      <c r="N2050" s="217">
        <v>374.98</v>
      </c>
      <c r="O2050" s="215" t="s">
        <v>1082</v>
      </c>
      <c r="P2050" s="381"/>
      <c r="Q2050" s="381"/>
      <c r="R2050" s="381"/>
      <c r="S2050" s="381"/>
      <c r="T2050" s="381"/>
      <c r="U2050" s="381"/>
      <c r="V2050" s="381"/>
      <c r="W2050" s="381"/>
      <c r="X2050" s="381"/>
      <c r="Y2050" s="381"/>
      <c r="Z2050" s="348"/>
      <c r="AA2050" s="348"/>
      <c r="AB2050" s="348"/>
      <c r="AC2050" s="342"/>
    </row>
    <row r="2051" spans="1:29" ht="17.25" customHeight="1">
      <c r="A2051" s="351"/>
      <c r="B2051" s="322"/>
      <c r="C2051" s="322"/>
      <c r="D2051" s="322"/>
      <c r="E2051" s="328"/>
      <c r="F2051" s="389"/>
      <c r="G2051" s="340"/>
      <c r="H2051" s="329"/>
      <c r="I2051" s="329"/>
      <c r="J2051" s="324"/>
      <c r="K2051" s="215" t="s">
        <v>1162</v>
      </c>
      <c r="L2051" s="216" t="s">
        <v>1149</v>
      </c>
      <c r="M2051" s="217">
        <v>257.44</v>
      </c>
      <c r="N2051" s="217">
        <v>257.44</v>
      </c>
      <c r="O2051" s="215" t="s">
        <v>1121</v>
      </c>
      <c r="P2051" s="381"/>
      <c r="Q2051" s="381"/>
      <c r="R2051" s="381"/>
      <c r="S2051" s="381"/>
      <c r="T2051" s="381"/>
      <c r="U2051" s="381"/>
      <c r="V2051" s="381"/>
      <c r="W2051" s="381"/>
      <c r="X2051" s="381"/>
      <c r="Y2051" s="381"/>
      <c r="Z2051" s="348"/>
      <c r="AA2051" s="348"/>
      <c r="AB2051" s="348"/>
      <c r="AC2051" s="342"/>
    </row>
    <row r="2052" spans="1:29" ht="17.25" customHeight="1">
      <c r="A2052" s="351"/>
      <c r="B2052" s="322"/>
      <c r="C2052" s="322"/>
      <c r="D2052" s="322"/>
      <c r="E2052" s="328"/>
      <c r="F2052" s="389"/>
      <c r="G2052" s="340"/>
      <c r="H2052" s="329"/>
      <c r="I2052" s="329"/>
      <c r="J2052" s="324"/>
      <c r="K2052" s="215" t="s">
        <v>1340</v>
      </c>
      <c r="L2052" s="216" t="s">
        <v>1341</v>
      </c>
      <c r="M2052" s="217">
        <v>151.07</v>
      </c>
      <c r="N2052" s="217">
        <v>151.07</v>
      </c>
      <c r="O2052" s="215" t="s">
        <v>1331</v>
      </c>
      <c r="P2052" s="381"/>
      <c r="Q2052" s="381"/>
      <c r="R2052" s="381"/>
      <c r="S2052" s="381"/>
      <c r="T2052" s="381"/>
      <c r="U2052" s="381"/>
      <c r="V2052" s="381"/>
      <c r="W2052" s="381"/>
      <c r="X2052" s="381"/>
      <c r="Y2052" s="381"/>
      <c r="Z2052" s="348"/>
      <c r="AA2052" s="348"/>
      <c r="AB2052" s="348"/>
      <c r="AC2052" s="342"/>
    </row>
    <row r="2053" spans="1:29" ht="17.25" customHeight="1">
      <c r="A2053" s="351"/>
      <c r="B2053" s="322"/>
      <c r="C2053" s="322"/>
      <c r="D2053" s="322"/>
      <c r="E2053" s="328"/>
      <c r="F2053" s="389"/>
      <c r="G2053" s="340"/>
      <c r="H2053" s="329"/>
      <c r="I2053" s="329"/>
      <c r="J2053" s="324"/>
      <c r="K2053" s="215" t="s">
        <v>1342</v>
      </c>
      <c r="L2053" s="216" t="s">
        <v>1241</v>
      </c>
      <c r="M2053" s="217">
        <v>33.58</v>
      </c>
      <c r="N2053" s="217">
        <v>33.58</v>
      </c>
      <c r="O2053" s="215" t="s">
        <v>1331</v>
      </c>
      <c r="P2053" s="381"/>
      <c r="Q2053" s="381"/>
      <c r="R2053" s="381"/>
      <c r="S2053" s="381"/>
      <c r="T2053" s="381"/>
      <c r="U2053" s="381"/>
      <c r="V2053" s="381"/>
      <c r="W2053" s="381"/>
      <c r="X2053" s="381"/>
      <c r="Y2053" s="381"/>
      <c r="Z2053" s="348"/>
      <c r="AA2053" s="348"/>
      <c r="AB2053" s="348"/>
      <c r="AC2053" s="342"/>
    </row>
    <row r="2054" spans="1:29" ht="17.25" customHeight="1">
      <c r="A2054" s="351"/>
      <c r="B2054" s="322"/>
      <c r="C2054" s="322"/>
      <c r="D2054" s="322"/>
      <c r="E2054" s="328"/>
      <c r="F2054" s="389"/>
      <c r="G2054" s="340"/>
      <c r="H2054" s="329"/>
      <c r="I2054" s="329"/>
      <c r="J2054" s="324"/>
      <c r="K2054" s="215" t="s">
        <v>1276</v>
      </c>
      <c r="L2054" s="216" t="s">
        <v>1180</v>
      </c>
      <c r="M2054" s="217">
        <v>206.98</v>
      </c>
      <c r="N2054" s="217">
        <v>206.98</v>
      </c>
      <c r="O2054" s="215" t="s">
        <v>1249</v>
      </c>
      <c r="P2054" s="381"/>
      <c r="Q2054" s="381"/>
      <c r="R2054" s="381"/>
      <c r="S2054" s="381"/>
      <c r="T2054" s="381"/>
      <c r="U2054" s="381"/>
      <c r="V2054" s="381"/>
      <c r="W2054" s="381"/>
      <c r="X2054" s="381"/>
      <c r="Y2054" s="381"/>
      <c r="Z2054" s="348"/>
      <c r="AA2054" s="348"/>
      <c r="AB2054" s="348"/>
      <c r="AC2054" s="342"/>
    </row>
    <row r="2055" spans="1:29" ht="5.25" customHeight="1">
      <c r="A2055" s="351"/>
      <c r="B2055" s="322"/>
      <c r="C2055" s="322"/>
      <c r="D2055" s="322"/>
      <c r="E2055" s="328"/>
      <c r="F2055" s="389"/>
      <c r="G2055" s="340"/>
      <c r="H2055" s="329"/>
      <c r="I2055" s="329"/>
      <c r="J2055" s="324"/>
      <c r="K2055" s="215" t="s">
        <v>1295</v>
      </c>
      <c r="L2055" s="216" t="s">
        <v>1296</v>
      </c>
      <c r="M2055" s="217">
        <v>95.14</v>
      </c>
      <c r="N2055" s="217">
        <v>95.14</v>
      </c>
      <c r="O2055" s="215" t="s">
        <v>1250</v>
      </c>
      <c r="P2055" s="381"/>
      <c r="Q2055" s="381"/>
      <c r="R2055" s="381"/>
      <c r="S2055" s="381"/>
      <c r="T2055" s="381"/>
      <c r="U2055" s="381"/>
      <c r="V2055" s="381"/>
      <c r="W2055" s="381"/>
      <c r="X2055" s="381"/>
      <c r="Y2055" s="381"/>
      <c r="Z2055" s="348"/>
      <c r="AA2055" s="348"/>
      <c r="AB2055" s="348"/>
      <c r="AC2055" s="342"/>
    </row>
    <row r="2056" spans="1:29" ht="17.25" hidden="1" customHeight="1">
      <c r="A2056" s="351"/>
      <c r="B2056" s="322"/>
      <c r="C2056" s="322"/>
      <c r="D2056" s="322"/>
      <c r="E2056" s="328"/>
      <c r="F2056" s="389"/>
      <c r="G2056" s="340"/>
      <c r="H2056" s="329"/>
      <c r="I2056" s="329"/>
      <c r="J2056" s="324"/>
      <c r="K2056" s="215" t="s">
        <v>1405</v>
      </c>
      <c r="L2056" s="216" t="s">
        <v>1353</v>
      </c>
      <c r="M2056" s="217">
        <v>67.36</v>
      </c>
      <c r="N2056" s="217">
        <v>67.36</v>
      </c>
      <c r="O2056" s="215" t="s">
        <v>1365</v>
      </c>
      <c r="P2056" s="381"/>
      <c r="Q2056" s="381"/>
      <c r="R2056" s="381"/>
      <c r="S2056" s="381"/>
      <c r="T2056" s="381"/>
      <c r="U2056" s="381"/>
      <c r="V2056" s="381"/>
      <c r="W2056" s="381"/>
      <c r="X2056" s="381"/>
      <c r="Y2056" s="381"/>
      <c r="Z2056" s="348"/>
      <c r="AA2056" s="348"/>
      <c r="AB2056" s="348"/>
      <c r="AC2056" s="342"/>
    </row>
    <row r="2057" spans="1:29" ht="15.75" hidden="1" customHeight="1">
      <c r="A2057" s="351"/>
      <c r="B2057" s="322"/>
      <c r="C2057" s="322"/>
      <c r="D2057" s="322"/>
      <c r="E2057" s="328"/>
      <c r="F2057" s="389"/>
      <c r="G2057" s="340"/>
      <c r="H2057" s="329"/>
      <c r="I2057" s="329"/>
      <c r="J2057" s="324"/>
      <c r="K2057" s="215" t="s">
        <v>1507</v>
      </c>
      <c r="L2057" s="216" t="s">
        <v>1425</v>
      </c>
      <c r="M2057" s="217">
        <v>179.21</v>
      </c>
      <c r="N2057" s="217">
        <v>179.21</v>
      </c>
      <c r="O2057" s="215" t="s">
        <v>1468</v>
      </c>
      <c r="P2057" s="381"/>
      <c r="Q2057" s="381"/>
      <c r="R2057" s="381"/>
      <c r="S2057" s="381"/>
      <c r="T2057" s="381"/>
      <c r="U2057" s="381"/>
      <c r="V2057" s="381"/>
      <c r="W2057" s="381"/>
      <c r="X2057" s="381"/>
      <c r="Y2057" s="381"/>
      <c r="Z2057" s="348"/>
      <c r="AA2057" s="348"/>
      <c r="AB2057" s="348"/>
      <c r="AC2057" s="342"/>
    </row>
    <row r="2058" spans="1:29" ht="17.25" hidden="1" customHeight="1">
      <c r="A2058" s="351"/>
      <c r="B2058" s="322"/>
      <c r="C2058" s="322"/>
      <c r="D2058" s="322"/>
      <c r="E2058" s="328"/>
      <c r="F2058" s="389"/>
      <c r="G2058" s="340"/>
      <c r="H2058" s="329"/>
      <c r="I2058" s="329"/>
      <c r="J2058" s="324"/>
      <c r="K2058" s="215" t="s">
        <v>1298</v>
      </c>
      <c r="L2058" s="216" t="s">
        <v>1232</v>
      </c>
      <c r="M2058" s="217">
        <v>61.56</v>
      </c>
      <c r="N2058" s="217">
        <v>61.56</v>
      </c>
      <c r="O2058" s="215" t="s">
        <v>1250</v>
      </c>
      <c r="P2058" s="381"/>
      <c r="Q2058" s="381"/>
      <c r="R2058" s="381"/>
      <c r="S2058" s="381"/>
      <c r="T2058" s="381"/>
      <c r="U2058" s="381"/>
      <c r="V2058" s="381"/>
      <c r="W2058" s="381"/>
      <c r="X2058" s="381"/>
      <c r="Y2058" s="381"/>
      <c r="Z2058" s="348"/>
      <c r="AA2058" s="348"/>
      <c r="AB2058" s="348"/>
      <c r="AC2058" s="342"/>
    </row>
    <row r="2059" spans="1:29" ht="17.25" hidden="1" customHeight="1">
      <c r="A2059" s="351"/>
      <c r="B2059" s="322"/>
      <c r="C2059" s="322"/>
      <c r="D2059" s="322"/>
      <c r="E2059" s="328"/>
      <c r="F2059" s="389"/>
      <c r="G2059" s="340"/>
      <c r="H2059" s="329"/>
      <c r="I2059" s="329"/>
      <c r="J2059" s="324"/>
      <c r="K2059" s="215" t="s">
        <v>1183</v>
      </c>
      <c r="L2059" s="216" t="s">
        <v>1177</v>
      </c>
      <c r="M2059" s="217">
        <v>162.30000000000001</v>
      </c>
      <c r="N2059" s="217">
        <v>162.30000000000001</v>
      </c>
      <c r="O2059" s="215" t="s">
        <v>1180</v>
      </c>
      <c r="P2059" s="381"/>
      <c r="Q2059" s="381"/>
      <c r="R2059" s="381"/>
      <c r="S2059" s="381"/>
      <c r="T2059" s="381"/>
      <c r="U2059" s="381"/>
      <c r="V2059" s="381"/>
      <c r="W2059" s="381"/>
      <c r="X2059" s="381"/>
      <c r="Y2059" s="381"/>
      <c r="Z2059" s="348"/>
      <c r="AA2059" s="348"/>
      <c r="AB2059" s="348"/>
      <c r="AC2059" s="342"/>
    </row>
    <row r="2060" spans="1:29" ht="17.25" hidden="1" customHeight="1">
      <c r="A2060" s="351"/>
      <c r="B2060" s="322"/>
      <c r="C2060" s="322"/>
      <c r="D2060" s="322"/>
      <c r="E2060" s="328"/>
      <c r="F2060" s="389"/>
      <c r="G2060" s="340"/>
      <c r="H2060" s="329"/>
      <c r="I2060" s="329"/>
      <c r="J2060" s="324" t="s">
        <v>289</v>
      </c>
      <c r="K2060" s="215" t="s">
        <v>1522</v>
      </c>
      <c r="L2060" s="216" t="s">
        <v>1523</v>
      </c>
      <c r="M2060" s="217">
        <v>173.47</v>
      </c>
      <c r="N2060" s="227">
        <v>173.47</v>
      </c>
      <c r="O2060" s="215" t="s">
        <v>1524</v>
      </c>
      <c r="P2060" s="381"/>
      <c r="Q2060" s="381"/>
      <c r="R2060" s="381"/>
      <c r="S2060" s="381"/>
      <c r="T2060" s="381"/>
      <c r="U2060" s="381"/>
      <c r="V2060" s="381"/>
      <c r="W2060" s="381"/>
      <c r="X2060" s="381"/>
      <c r="Y2060" s="381"/>
      <c r="Z2060" s="348"/>
      <c r="AA2060" s="348"/>
      <c r="AB2060" s="348"/>
      <c r="AC2060" s="342"/>
    </row>
    <row r="2061" spans="1:29" ht="17.25" hidden="1" customHeight="1">
      <c r="A2061" s="351"/>
      <c r="B2061" s="322"/>
      <c r="C2061" s="322"/>
      <c r="D2061" s="322"/>
      <c r="E2061" s="328"/>
      <c r="F2061" s="389"/>
      <c r="G2061" s="340"/>
      <c r="H2061" s="329"/>
      <c r="I2061" s="329"/>
      <c r="J2061" s="324"/>
      <c r="K2061" s="215" t="s">
        <v>1574</v>
      </c>
      <c r="L2061" s="216" t="s">
        <v>1573</v>
      </c>
      <c r="M2061" s="217">
        <v>27.99</v>
      </c>
      <c r="N2061" s="227">
        <v>27.99</v>
      </c>
      <c r="O2061" s="215" t="s">
        <v>1564</v>
      </c>
      <c r="P2061" s="381"/>
      <c r="Q2061" s="381"/>
      <c r="R2061" s="381"/>
      <c r="S2061" s="381"/>
      <c r="T2061" s="381"/>
      <c r="U2061" s="381"/>
      <c r="V2061" s="381"/>
      <c r="W2061" s="381"/>
      <c r="X2061" s="381"/>
      <c r="Y2061" s="381"/>
      <c r="Z2061" s="348"/>
      <c r="AA2061" s="348"/>
      <c r="AB2061" s="348"/>
      <c r="AC2061" s="342"/>
    </row>
    <row r="2062" spans="1:29" ht="17.25" hidden="1" customHeight="1">
      <c r="A2062" s="351"/>
      <c r="B2062" s="322"/>
      <c r="C2062" s="322"/>
      <c r="D2062" s="322"/>
      <c r="E2062" s="328"/>
      <c r="F2062" s="389"/>
      <c r="G2062" s="340"/>
      <c r="H2062" s="329"/>
      <c r="I2062" s="329"/>
      <c r="J2062" s="324"/>
      <c r="K2062" s="215" t="s">
        <v>1575</v>
      </c>
      <c r="L2062" s="216" t="s">
        <v>1542</v>
      </c>
      <c r="M2062" s="217">
        <v>201.35</v>
      </c>
      <c r="N2062" s="227">
        <v>201.35</v>
      </c>
      <c r="O2062" s="215" t="s">
        <v>1564</v>
      </c>
      <c r="P2062" s="381"/>
      <c r="Q2062" s="381"/>
      <c r="R2062" s="381"/>
      <c r="S2062" s="381"/>
      <c r="T2062" s="381"/>
      <c r="U2062" s="381"/>
      <c r="V2062" s="381"/>
      <c r="W2062" s="381"/>
      <c r="X2062" s="381"/>
      <c r="Y2062" s="381"/>
      <c r="Z2062" s="348"/>
      <c r="AA2062" s="348"/>
      <c r="AB2062" s="348"/>
      <c r="AC2062" s="342"/>
    </row>
    <row r="2063" spans="1:29" ht="17.25" hidden="1" customHeight="1">
      <c r="A2063" s="351"/>
      <c r="B2063" s="322"/>
      <c r="C2063" s="322"/>
      <c r="D2063" s="322"/>
      <c r="E2063" s="328"/>
      <c r="F2063" s="389"/>
      <c r="G2063" s="340"/>
      <c r="H2063" s="329"/>
      <c r="I2063" s="329"/>
      <c r="J2063" s="324"/>
      <c r="K2063" s="215" t="s">
        <v>1971</v>
      </c>
      <c r="L2063" s="216" t="s">
        <v>1950</v>
      </c>
      <c r="M2063" s="217">
        <v>682.58</v>
      </c>
      <c r="N2063" s="227">
        <v>682.58</v>
      </c>
      <c r="O2063" s="215" t="s">
        <v>1956</v>
      </c>
      <c r="P2063" s="381"/>
      <c r="Q2063" s="381"/>
      <c r="R2063" s="381"/>
      <c r="S2063" s="381"/>
      <c r="T2063" s="381"/>
      <c r="U2063" s="381"/>
      <c r="V2063" s="381"/>
      <c r="W2063" s="381"/>
      <c r="X2063" s="381"/>
      <c r="Y2063" s="381"/>
      <c r="Z2063" s="348"/>
      <c r="AA2063" s="348"/>
      <c r="AB2063" s="348"/>
      <c r="AC2063" s="342"/>
    </row>
    <row r="2064" spans="1:29" ht="17.25" hidden="1" customHeight="1">
      <c r="A2064" s="351"/>
      <c r="B2064" s="322"/>
      <c r="C2064" s="322"/>
      <c r="D2064" s="322"/>
      <c r="E2064" s="328"/>
      <c r="F2064" s="389"/>
      <c r="G2064" s="340"/>
      <c r="H2064" s="329"/>
      <c r="I2064" s="329"/>
      <c r="J2064" s="324"/>
      <c r="K2064" s="215" t="s">
        <v>2039</v>
      </c>
      <c r="L2064" s="216" t="s">
        <v>1984</v>
      </c>
      <c r="M2064" s="217">
        <v>139.88</v>
      </c>
      <c r="N2064" s="217">
        <v>139.88</v>
      </c>
      <c r="O2064" s="215" t="s">
        <v>2034</v>
      </c>
      <c r="P2064" s="381"/>
      <c r="Q2064" s="381"/>
      <c r="R2064" s="381"/>
      <c r="S2064" s="381"/>
      <c r="T2064" s="381"/>
      <c r="U2064" s="381"/>
      <c r="V2064" s="381"/>
      <c r="W2064" s="381"/>
      <c r="X2064" s="381"/>
      <c r="Y2064" s="381"/>
      <c r="Z2064" s="348"/>
      <c r="AA2064" s="348"/>
      <c r="AB2064" s="348"/>
      <c r="AC2064" s="342"/>
    </row>
    <row r="2065" spans="1:29" ht="17.25" hidden="1" customHeight="1">
      <c r="A2065" s="351"/>
      <c r="B2065" s="322"/>
      <c r="C2065" s="322"/>
      <c r="D2065" s="322"/>
      <c r="E2065" s="328"/>
      <c r="F2065" s="389"/>
      <c r="G2065" s="340"/>
      <c r="H2065" s="329"/>
      <c r="I2065" s="329"/>
      <c r="J2065" s="344" t="s">
        <v>370</v>
      </c>
      <c r="K2065" s="215"/>
      <c r="L2065" s="216"/>
      <c r="M2065" s="217"/>
      <c r="N2065" s="227"/>
      <c r="O2065" s="215"/>
      <c r="P2065" s="381"/>
      <c r="Q2065" s="381"/>
      <c r="R2065" s="381"/>
      <c r="S2065" s="381"/>
      <c r="T2065" s="381"/>
      <c r="U2065" s="381"/>
      <c r="V2065" s="381"/>
      <c r="W2065" s="381"/>
      <c r="X2065" s="381"/>
      <c r="Y2065" s="381"/>
      <c r="Z2065" s="348"/>
      <c r="AA2065" s="348"/>
      <c r="AB2065" s="348"/>
      <c r="AC2065" s="342"/>
    </row>
    <row r="2066" spans="1:29" ht="17.25" hidden="1" customHeight="1">
      <c r="A2066" s="351"/>
      <c r="B2066" s="322"/>
      <c r="C2066" s="322"/>
      <c r="D2066" s="322"/>
      <c r="E2066" s="328"/>
      <c r="F2066" s="389"/>
      <c r="G2066" s="340"/>
      <c r="H2066" s="329"/>
      <c r="I2066" s="329"/>
      <c r="J2066" s="345"/>
      <c r="K2066" s="215"/>
      <c r="L2066" s="216"/>
      <c r="M2066" s="217"/>
      <c r="N2066" s="227"/>
      <c r="O2066" s="215"/>
      <c r="P2066" s="381"/>
      <c r="Q2066" s="381"/>
      <c r="R2066" s="381"/>
      <c r="S2066" s="381"/>
      <c r="T2066" s="381"/>
      <c r="U2066" s="381"/>
      <c r="V2066" s="381"/>
      <c r="W2066" s="381"/>
      <c r="X2066" s="381"/>
      <c r="Y2066" s="381"/>
      <c r="Z2066" s="348"/>
      <c r="AA2066" s="348"/>
      <c r="AB2066" s="348"/>
      <c r="AC2066" s="342"/>
    </row>
    <row r="2067" spans="1:29" ht="17.25" hidden="1" customHeight="1">
      <c r="A2067" s="351"/>
      <c r="B2067" s="322"/>
      <c r="C2067" s="322"/>
      <c r="D2067" s="322"/>
      <c r="E2067" s="328"/>
      <c r="F2067" s="389"/>
      <c r="G2067" s="340"/>
      <c r="H2067" s="329"/>
      <c r="I2067" s="329"/>
      <c r="J2067" s="345"/>
      <c r="K2067" s="215"/>
      <c r="L2067" s="216"/>
      <c r="M2067" s="217"/>
      <c r="N2067" s="227"/>
      <c r="O2067" s="215"/>
      <c r="P2067" s="381"/>
      <c r="Q2067" s="381"/>
      <c r="R2067" s="381"/>
      <c r="S2067" s="381"/>
      <c r="T2067" s="381"/>
      <c r="U2067" s="381"/>
      <c r="V2067" s="381"/>
      <c r="W2067" s="381"/>
      <c r="X2067" s="381"/>
      <c r="Y2067" s="381"/>
      <c r="Z2067" s="348"/>
      <c r="AA2067" s="348"/>
      <c r="AB2067" s="348"/>
      <c r="AC2067" s="342"/>
    </row>
    <row r="2068" spans="1:29" ht="17.25" hidden="1" customHeight="1">
      <c r="A2068" s="351"/>
      <c r="B2068" s="322"/>
      <c r="C2068" s="322"/>
      <c r="D2068" s="322"/>
      <c r="E2068" s="328"/>
      <c r="F2068" s="389"/>
      <c r="G2068" s="340"/>
      <c r="H2068" s="329"/>
      <c r="I2068" s="329"/>
      <c r="J2068" s="345"/>
      <c r="K2068" s="215"/>
      <c r="L2068" s="216"/>
      <c r="M2068" s="217"/>
      <c r="N2068" s="227"/>
      <c r="O2068" s="215"/>
      <c r="P2068" s="381"/>
      <c r="Q2068" s="381"/>
      <c r="R2068" s="381"/>
      <c r="S2068" s="381"/>
      <c r="T2068" s="381"/>
      <c r="U2068" s="381"/>
      <c r="V2068" s="381"/>
      <c r="W2068" s="381"/>
      <c r="X2068" s="381"/>
      <c r="Y2068" s="381"/>
      <c r="Z2068" s="348"/>
      <c r="AA2068" s="348"/>
      <c r="AB2068" s="348"/>
      <c r="AC2068" s="342"/>
    </row>
    <row r="2069" spans="1:29" ht="17.25" hidden="1" customHeight="1">
      <c r="A2069" s="351"/>
      <c r="B2069" s="322"/>
      <c r="C2069" s="322"/>
      <c r="D2069" s="322"/>
      <c r="E2069" s="328"/>
      <c r="F2069" s="389"/>
      <c r="G2069" s="340"/>
      <c r="H2069" s="329"/>
      <c r="I2069" s="329"/>
      <c r="J2069" s="345"/>
      <c r="K2069" s="215"/>
      <c r="L2069" s="216"/>
      <c r="M2069" s="217"/>
      <c r="N2069" s="227"/>
      <c r="O2069" s="215"/>
      <c r="P2069" s="381"/>
      <c r="Q2069" s="381"/>
      <c r="R2069" s="381"/>
      <c r="S2069" s="381"/>
      <c r="T2069" s="381"/>
      <c r="U2069" s="381"/>
      <c r="V2069" s="381"/>
      <c r="W2069" s="381"/>
      <c r="X2069" s="381"/>
      <c r="Y2069" s="381"/>
      <c r="Z2069" s="348"/>
      <c r="AA2069" s="348"/>
      <c r="AB2069" s="348"/>
      <c r="AC2069" s="342"/>
    </row>
    <row r="2070" spans="1:29" ht="17.25" hidden="1" customHeight="1">
      <c r="A2070" s="351"/>
      <c r="B2070" s="322"/>
      <c r="C2070" s="322"/>
      <c r="D2070" s="322"/>
      <c r="E2070" s="328"/>
      <c r="F2070" s="389"/>
      <c r="G2070" s="340"/>
      <c r="H2070" s="329"/>
      <c r="I2070" s="329"/>
      <c r="J2070" s="345"/>
      <c r="K2070" s="215"/>
      <c r="L2070" s="216"/>
      <c r="M2070" s="217"/>
      <c r="N2070" s="227"/>
      <c r="O2070" s="215"/>
      <c r="P2070" s="381"/>
      <c r="Q2070" s="381"/>
      <c r="R2070" s="381"/>
      <c r="S2070" s="381"/>
      <c r="T2070" s="381"/>
      <c r="U2070" s="381"/>
      <c r="V2070" s="381"/>
      <c r="W2070" s="381"/>
      <c r="X2070" s="381"/>
      <c r="Y2070" s="381"/>
      <c r="Z2070" s="348"/>
      <c r="AA2070" s="348"/>
      <c r="AB2070" s="348"/>
      <c r="AC2070" s="342"/>
    </row>
    <row r="2071" spans="1:29" ht="17.25" hidden="1" customHeight="1">
      <c r="A2071" s="351"/>
      <c r="B2071" s="322"/>
      <c r="C2071" s="322"/>
      <c r="D2071" s="322"/>
      <c r="E2071" s="328"/>
      <c r="F2071" s="389"/>
      <c r="G2071" s="340"/>
      <c r="H2071" s="329"/>
      <c r="I2071" s="329"/>
      <c r="J2071" s="345"/>
      <c r="K2071" s="215"/>
      <c r="L2071" s="216"/>
      <c r="M2071" s="217"/>
      <c r="N2071" s="227"/>
      <c r="O2071" s="215"/>
      <c r="P2071" s="381"/>
      <c r="Q2071" s="381"/>
      <c r="R2071" s="381"/>
      <c r="S2071" s="381"/>
      <c r="T2071" s="381"/>
      <c r="U2071" s="381"/>
      <c r="V2071" s="381"/>
      <c r="W2071" s="381"/>
      <c r="X2071" s="381"/>
      <c r="Y2071" s="381"/>
      <c r="Z2071" s="348"/>
      <c r="AA2071" s="348"/>
      <c r="AB2071" s="348"/>
      <c r="AC2071" s="342"/>
    </row>
    <row r="2072" spans="1:29" ht="17.25" hidden="1" customHeight="1">
      <c r="A2072" s="351"/>
      <c r="B2072" s="322"/>
      <c r="C2072" s="322"/>
      <c r="D2072" s="322"/>
      <c r="E2072" s="328"/>
      <c r="F2072" s="389"/>
      <c r="G2072" s="340"/>
      <c r="H2072" s="329"/>
      <c r="I2072" s="329"/>
      <c r="J2072" s="345"/>
      <c r="K2072" s="215"/>
      <c r="L2072" s="216"/>
      <c r="M2072" s="217"/>
      <c r="N2072" s="227"/>
      <c r="O2072" s="215"/>
      <c r="P2072" s="381"/>
      <c r="Q2072" s="381"/>
      <c r="R2072" s="381"/>
      <c r="S2072" s="381"/>
      <c r="T2072" s="381"/>
      <c r="U2072" s="381"/>
      <c r="V2072" s="381"/>
      <c r="W2072" s="381"/>
      <c r="X2072" s="381"/>
      <c r="Y2072" s="381"/>
      <c r="Z2072" s="348"/>
      <c r="AA2072" s="348"/>
      <c r="AB2072" s="348"/>
      <c r="AC2072" s="342"/>
    </row>
    <row r="2073" spans="1:29" ht="17.25" hidden="1" customHeight="1">
      <c r="A2073" s="351"/>
      <c r="B2073" s="322"/>
      <c r="C2073" s="322"/>
      <c r="D2073" s="322"/>
      <c r="E2073" s="328"/>
      <c r="F2073" s="389"/>
      <c r="G2073" s="340"/>
      <c r="H2073" s="329"/>
      <c r="I2073" s="329"/>
      <c r="J2073" s="345"/>
      <c r="K2073" s="215"/>
      <c r="L2073" s="216"/>
      <c r="M2073" s="217"/>
      <c r="N2073" s="227"/>
      <c r="O2073" s="215"/>
      <c r="P2073" s="381"/>
      <c r="Q2073" s="381"/>
      <c r="R2073" s="381"/>
      <c r="S2073" s="381"/>
      <c r="T2073" s="381"/>
      <c r="U2073" s="381"/>
      <c r="V2073" s="381"/>
      <c r="W2073" s="381"/>
      <c r="X2073" s="381"/>
      <c r="Y2073" s="381"/>
      <c r="Z2073" s="348"/>
      <c r="AA2073" s="348"/>
      <c r="AB2073" s="348"/>
      <c r="AC2073" s="342"/>
    </row>
    <row r="2074" spans="1:29" ht="17.25" hidden="1" customHeight="1">
      <c r="A2074" s="352"/>
      <c r="B2074" s="323"/>
      <c r="C2074" s="323"/>
      <c r="D2074" s="323"/>
      <c r="E2074" s="328"/>
      <c r="F2074" s="389"/>
      <c r="G2074" s="340"/>
      <c r="H2074" s="329"/>
      <c r="I2074" s="329"/>
      <c r="J2074" s="346"/>
      <c r="K2074" s="215"/>
      <c r="L2074" s="215"/>
      <c r="M2074" s="227"/>
      <c r="N2074" s="227"/>
      <c r="O2074" s="215"/>
      <c r="P2074" s="382"/>
      <c r="Q2074" s="382"/>
      <c r="R2074" s="382"/>
      <c r="S2074" s="382"/>
      <c r="T2074" s="382"/>
      <c r="U2074" s="382"/>
      <c r="V2074" s="382"/>
      <c r="W2074" s="382"/>
      <c r="X2074" s="382"/>
      <c r="Y2074" s="382"/>
      <c r="Z2074" s="349"/>
      <c r="AA2074" s="349"/>
      <c r="AB2074" s="349"/>
      <c r="AC2074" s="343"/>
    </row>
    <row r="2075" spans="1:29" ht="17.25" customHeight="1">
      <c r="A2075" s="337" t="s">
        <v>1235</v>
      </c>
      <c r="B2075" s="321" t="s">
        <v>1068</v>
      </c>
      <c r="C2075" s="321" t="s">
        <v>490</v>
      </c>
      <c r="D2075" s="321" t="s">
        <v>1234</v>
      </c>
      <c r="E2075" s="384" t="s">
        <v>1069</v>
      </c>
      <c r="F2075" s="389" t="s">
        <v>551</v>
      </c>
      <c r="G2075" s="340">
        <v>51.75</v>
      </c>
      <c r="H2075" s="324" t="s">
        <v>1066</v>
      </c>
      <c r="I2075" s="329" t="s">
        <v>493</v>
      </c>
      <c r="J2075" s="324" t="s">
        <v>281</v>
      </c>
      <c r="K2075" s="215" t="s">
        <v>1067</v>
      </c>
      <c r="L2075" s="216" t="s">
        <v>831</v>
      </c>
      <c r="M2075" s="217">
        <v>67.599999999999994</v>
      </c>
      <c r="N2075" s="227">
        <v>67.599999999999994</v>
      </c>
      <c r="O2075" s="215" t="s">
        <v>565</v>
      </c>
      <c r="P2075" s="379">
        <f>SUM(M2075:M2076)</f>
        <v>67.599999999999994</v>
      </c>
      <c r="Q2075" s="379">
        <f>SUM(N2075:N2076)</f>
        <v>67.599999999999994</v>
      </c>
      <c r="R2075" s="379">
        <f>SUM(M2077:M2078)</f>
        <v>0</v>
      </c>
      <c r="S2075" s="379">
        <f>SUM(N2077:N2078)</f>
        <v>0</v>
      </c>
      <c r="T2075" s="379">
        <f>SUM(M2079:M2080)</f>
        <v>51.75</v>
      </c>
      <c r="U2075" s="379">
        <f>SUM(N2079:N2080)</f>
        <v>51.75</v>
      </c>
      <c r="V2075" s="379">
        <f>SUM(M2081:M2082)</f>
        <v>0</v>
      </c>
      <c r="W2075" s="379">
        <f>SUM(N2081:N2082)</f>
        <v>0</v>
      </c>
      <c r="X2075" s="379">
        <f>P2075+R2075+T2075+V2075</f>
        <v>119.35</v>
      </c>
      <c r="Y2075" s="379">
        <f>Q2075+S2075+U2075+W2075</f>
        <v>119.35</v>
      </c>
      <c r="Z2075" s="330">
        <f>G2075-X2075</f>
        <v>-67.599999999999994</v>
      </c>
      <c r="AA2075" s="330">
        <f>G2075-Y2075</f>
        <v>-67.599999999999994</v>
      </c>
      <c r="AB2075" s="330">
        <f>X2075*100/G2075</f>
        <v>230.62801932367151</v>
      </c>
      <c r="AC2075" s="331"/>
    </row>
    <row r="2076" spans="1:29" ht="17.25" customHeight="1">
      <c r="A2076" s="338"/>
      <c r="B2076" s="322"/>
      <c r="C2076" s="322"/>
      <c r="D2076" s="322"/>
      <c r="E2076" s="384"/>
      <c r="F2076" s="389"/>
      <c r="G2076" s="340"/>
      <c r="H2076" s="324"/>
      <c r="I2076" s="329"/>
      <c r="J2076" s="324"/>
      <c r="K2076" s="215"/>
      <c r="L2076" s="216"/>
      <c r="M2076" s="217"/>
      <c r="N2076" s="217"/>
      <c r="O2076" s="216"/>
      <c r="P2076" s="379"/>
      <c r="Q2076" s="379"/>
      <c r="R2076" s="379"/>
      <c r="S2076" s="379"/>
      <c r="T2076" s="379"/>
      <c r="U2076" s="379"/>
      <c r="V2076" s="379"/>
      <c r="W2076" s="379"/>
      <c r="X2076" s="379"/>
      <c r="Y2076" s="379"/>
      <c r="Z2076" s="330"/>
      <c r="AA2076" s="330"/>
      <c r="AB2076" s="330"/>
      <c r="AC2076" s="331"/>
    </row>
    <row r="2077" spans="1:29" ht="17.25" customHeight="1">
      <c r="A2077" s="338"/>
      <c r="B2077" s="322"/>
      <c r="C2077" s="322"/>
      <c r="D2077" s="322"/>
      <c r="E2077" s="384"/>
      <c r="F2077" s="389"/>
      <c r="G2077" s="340"/>
      <c r="H2077" s="324"/>
      <c r="I2077" s="329"/>
      <c r="J2077" s="324" t="s">
        <v>369</v>
      </c>
      <c r="K2077" s="215"/>
      <c r="L2077" s="216"/>
      <c r="M2077" s="217"/>
      <c r="N2077" s="217"/>
      <c r="O2077" s="215"/>
      <c r="P2077" s="379"/>
      <c r="Q2077" s="379"/>
      <c r="R2077" s="379"/>
      <c r="S2077" s="379"/>
      <c r="T2077" s="379"/>
      <c r="U2077" s="379"/>
      <c r="V2077" s="379"/>
      <c r="W2077" s="379"/>
      <c r="X2077" s="379"/>
      <c r="Y2077" s="379"/>
      <c r="Z2077" s="330"/>
      <c r="AA2077" s="330"/>
      <c r="AB2077" s="330"/>
      <c r="AC2077" s="331"/>
    </row>
    <row r="2078" spans="1:29" ht="17.25" customHeight="1">
      <c r="A2078" s="338"/>
      <c r="B2078" s="322"/>
      <c r="C2078" s="322"/>
      <c r="D2078" s="322"/>
      <c r="E2078" s="384"/>
      <c r="F2078" s="389"/>
      <c r="G2078" s="340"/>
      <c r="H2078" s="324"/>
      <c r="I2078" s="329"/>
      <c r="J2078" s="324"/>
      <c r="K2078" s="215"/>
      <c r="L2078" s="216"/>
      <c r="M2078" s="217"/>
      <c r="N2078" s="217"/>
      <c r="O2078" s="215"/>
      <c r="P2078" s="379"/>
      <c r="Q2078" s="379"/>
      <c r="R2078" s="379"/>
      <c r="S2078" s="379"/>
      <c r="T2078" s="379"/>
      <c r="U2078" s="379"/>
      <c r="V2078" s="379"/>
      <c r="W2078" s="379"/>
      <c r="X2078" s="379"/>
      <c r="Y2078" s="379"/>
      <c r="Z2078" s="330"/>
      <c r="AA2078" s="330"/>
      <c r="AB2078" s="330"/>
      <c r="AC2078" s="331"/>
    </row>
    <row r="2079" spans="1:29" ht="17.25" customHeight="1">
      <c r="A2079" s="338"/>
      <c r="B2079" s="322"/>
      <c r="C2079" s="322"/>
      <c r="D2079" s="322"/>
      <c r="E2079" s="384"/>
      <c r="F2079" s="389"/>
      <c r="G2079" s="340"/>
      <c r="H2079" s="324"/>
      <c r="I2079" s="329"/>
      <c r="J2079" s="324" t="s">
        <v>289</v>
      </c>
      <c r="K2079" s="215" t="s">
        <v>1932</v>
      </c>
      <c r="L2079" s="216" t="s">
        <v>1486</v>
      </c>
      <c r="M2079" s="217">
        <v>51.75</v>
      </c>
      <c r="N2079" s="227">
        <v>51.75</v>
      </c>
      <c r="O2079" s="215" t="s">
        <v>1917</v>
      </c>
      <c r="P2079" s="379"/>
      <c r="Q2079" s="379"/>
      <c r="R2079" s="379"/>
      <c r="S2079" s="379"/>
      <c r="T2079" s="379"/>
      <c r="U2079" s="379"/>
      <c r="V2079" s="379"/>
      <c r="W2079" s="379"/>
      <c r="X2079" s="379"/>
      <c r="Y2079" s="379"/>
      <c r="Z2079" s="330"/>
      <c r="AA2079" s="330"/>
      <c r="AB2079" s="330"/>
      <c r="AC2079" s="331"/>
    </row>
    <row r="2080" spans="1:29" ht="17.25" customHeight="1">
      <c r="A2080" s="338"/>
      <c r="B2080" s="322"/>
      <c r="C2080" s="322"/>
      <c r="D2080" s="322"/>
      <c r="E2080" s="384"/>
      <c r="F2080" s="389"/>
      <c r="G2080" s="340"/>
      <c r="H2080" s="324"/>
      <c r="I2080" s="329"/>
      <c r="J2080" s="324"/>
      <c r="K2080" s="215"/>
      <c r="L2080" s="216"/>
      <c r="M2080" s="217"/>
      <c r="N2080" s="217"/>
      <c r="O2080" s="215"/>
      <c r="P2080" s="379"/>
      <c r="Q2080" s="379"/>
      <c r="R2080" s="379"/>
      <c r="S2080" s="379"/>
      <c r="T2080" s="379"/>
      <c r="U2080" s="379"/>
      <c r="V2080" s="379"/>
      <c r="W2080" s="379"/>
      <c r="X2080" s="379"/>
      <c r="Y2080" s="379"/>
      <c r="Z2080" s="330"/>
      <c r="AA2080" s="330"/>
      <c r="AB2080" s="330"/>
      <c r="AC2080" s="331"/>
    </row>
    <row r="2081" spans="1:29" ht="17.25" customHeight="1">
      <c r="A2081" s="338"/>
      <c r="B2081" s="322"/>
      <c r="C2081" s="322"/>
      <c r="D2081" s="322"/>
      <c r="E2081" s="384"/>
      <c r="F2081" s="389"/>
      <c r="G2081" s="340"/>
      <c r="H2081" s="324"/>
      <c r="I2081" s="329"/>
      <c r="J2081" s="324" t="s">
        <v>370</v>
      </c>
      <c r="K2081" s="215"/>
      <c r="L2081" s="216"/>
      <c r="M2081" s="217"/>
      <c r="N2081" s="227"/>
      <c r="O2081" s="215"/>
      <c r="P2081" s="379"/>
      <c r="Q2081" s="379"/>
      <c r="R2081" s="379"/>
      <c r="S2081" s="379"/>
      <c r="T2081" s="379"/>
      <c r="U2081" s="379"/>
      <c r="V2081" s="379"/>
      <c r="W2081" s="379"/>
      <c r="X2081" s="379"/>
      <c r="Y2081" s="379"/>
      <c r="Z2081" s="330"/>
      <c r="AA2081" s="330"/>
      <c r="AB2081" s="330"/>
      <c r="AC2081" s="331"/>
    </row>
    <row r="2082" spans="1:29" ht="17.25" customHeight="1">
      <c r="A2082" s="339"/>
      <c r="B2082" s="323"/>
      <c r="C2082" s="323"/>
      <c r="D2082" s="323"/>
      <c r="E2082" s="384"/>
      <c r="F2082" s="389"/>
      <c r="G2082" s="340"/>
      <c r="H2082" s="324"/>
      <c r="I2082" s="329"/>
      <c r="J2082" s="324"/>
      <c r="K2082" s="215"/>
      <c r="L2082" s="215"/>
      <c r="M2082" s="227"/>
      <c r="N2082" s="227"/>
      <c r="O2082" s="215"/>
      <c r="P2082" s="379"/>
      <c r="Q2082" s="379"/>
      <c r="R2082" s="379"/>
      <c r="S2082" s="379"/>
      <c r="T2082" s="379"/>
      <c r="U2082" s="379"/>
      <c r="V2082" s="379"/>
      <c r="W2082" s="379"/>
      <c r="X2082" s="379"/>
      <c r="Y2082" s="379"/>
      <c r="Z2082" s="330"/>
      <c r="AA2082" s="330"/>
      <c r="AB2082" s="330"/>
      <c r="AC2082" s="331"/>
    </row>
    <row r="2083" spans="1:29" ht="17.25" customHeight="1">
      <c r="A2083" s="337" t="s">
        <v>1235</v>
      </c>
      <c r="B2083" s="321" t="s">
        <v>1068</v>
      </c>
      <c r="C2083" s="321" t="s">
        <v>490</v>
      </c>
      <c r="D2083" s="321" t="s">
        <v>1234</v>
      </c>
      <c r="E2083" s="384" t="s">
        <v>1069</v>
      </c>
      <c r="F2083" s="389" t="s">
        <v>551</v>
      </c>
      <c r="G2083" s="340">
        <v>15.85</v>
      </c>
      <c r="H2083" s="324" t="s">
        <v>1066</v>
      </c>
      <c r="I2083" s="329" t="s">
        <v>493</v>
      </c>
      <c r="J2083" s="324" t="s">
        <v>281</v>
      </c>
      <c r="K2083" s="215" t="s">
        <v>1067</v>
      </c>
      <c r="L2083" s="216"/>
      <c r="M2083" s="217"/>
      <c r="N2083" s="227"/>
      <c r="O2083" s="215"/>
      <c r="P2083" s="379">
        <f>SUM(M2083:M2084)</f>
        <v>0</v>
      </c>
      <c r="Q2083" s="379">
        <f>SUM(N2083:N2084)</f>
        <v>0</v>
      </c>
      <c r="R2083" s="379">
        <f>SUM(M2085:M2086)</f>
        <v>0</v>
      </c>
      <c r="S2083" s="379">
        <f>SUM(N2085:N2086)</f>
        <v>0</v>
      </c>
      <c r="T2083" s="379">
        <f>SUM(M2087:M2088)</f>
        <v>15.85</v>
      </c>
      <c r="U2083" s="379">
        <f>SUM(N2087:N2088)</f>
        <v>15.85</v>
      </c>
      <c r="V2083" s="379">
        <f>SUM(M2089:M2090)</f>
        <v>0</v>
      </c>
      <c r="W2083" s="379">
        <f>SUM(N2089:N2090)</f>
        <v>0</v>
      </c>
      <c r="X2083" s="379">
        <f>P2083+R2083+T2083+V2083</f>
        <v>15.85</v>
      </c>
      <c r="Y2083" s="379">
        <f>Q2083+S2083+U2083+W2083</f>
        <v>15.85</v>
      </c>
      <c r="Z2083" s="330">
        <f>G2083-X2083</f>
        <v>0</v>
      </c>
      <c r="AA2083" s="330">
        <f>G2083-Y2083</f>
        <v>0</v>
      </c>
      <c r="AB2083" s="330">
        <f>X2083*100/G2083</f>
        <v>100</v>
      </c>
      <c r="AC2083" s="331"/>
    </row>
    <row r="2084" spans="1:29" ht="17.25" customHeight="1">
      <c r="A2084" s="338"/>
      <c r="B2084" s="322"/>
      <c r="C2084" s="322"/>
      <c r="D2084" s="322"/>
      <c r="E2084" s="384"/>
      <c r="F2084" s="389"/>
      <c r="G2084" s="340"/>
      <c r="H2084" s="324"/>
      <c r="I2084" s="329"/>
      <c r="J2084" s="324"/>
      <c r="K2084" s="215"/>
      <c r="L2084" s="216"/>
      <c r="M2084" s="217"/>
      <c r="N2084" s="217"/>
      <c r="O2084" s="216"/>
      <c r="P2084" s="379"/>
      <c r="Q2084" s="379"/>
      <c r="R2084" s="379"/>
      <c r="S2084" s="379"/>
      <c r="T2084" s="379"/>
      <c r="U2084" s="379"/>
      <c r="V2084" s="379"/>
      <c r="W2084" s="379"/>
      <c r="X2084" s="379"/>
      <c r="Y2084" s="379"/>
      <c r="Z2084" s="330"/>
      <c r="AA2084" s="330"/>
      <c r="AB2084" s="330"/>
      <c r="AC2084" s="331"/>
    </row>
    <row r="2085" spans="1:29" ht="17.25" customHeight="1">
      <c r="A2085" s="338"/>
      <c r="B2085" s="322"/>
      <c r="C2085" s="322"/>
      <c r="D2085" s="322"/>
      <c r="E2085" s="384"/>
      <c r="F2085" s="389"/>
      <c r="G2085" s="340"/>
      <c r="H2085" s="324"/>
      <c r="I2085" s="329"/>
      <c r="J2085" s="324" t="s">
        <v>369</v>
      </c>
      <c r="K2085" s="215"/>
      <c r="L2085" s="216"/>
      <c r="M2085" s="217"/>
      <c r="N2085" s="217"/>
      <c r="O2085" s="215"/>
      <c r="P2085" s="379"/>
      <c r="Q2085" s="379"/>
      <c r="R2085" s="379"/>
      <c r="S2085" s="379"/>
      <c r="T2085" s="379"/>
      <c r="U2085" s="379"/>
      <c r="V2085" s="379"/>
      <c r="W2085" s="379"/>
      <c r="X2085" s="379"/>
      <c r="Y2085" s="379"/>
      <c r="Z2085" s="330"/>
      <c r="AA2085" s="330"/>
      <c r="AB2085" s="330"/>
      <c r="AC2085" s="331"/>
    </row>
    <row r="2086" spans="1:29" ht="17.25" customHeight="1">
      <c r="A2086" s="338"/>
      <c r="B2086" s="322"/>
      <c r="C2086" s="322"/>
      <c r="D2086" s="322"/>
      <c r="E2086" s="384"/>
      <c r="F2086" s="389"/>
      <c r="G2086" s="340"/>
      <c r="H2086" s="324"/>
      <c r="I2086" s="329"/>
      <c r="J2086" s="324"/>
      <c r="K2086" s="215"/>
      <c r="L2086" s="216"/>
      <c r="M2086" s="217"/>
      <c r="N2086" s="217"/>
      <c r="O2086" s="215"/>
      <c r="P2086" s="379"/>
      <c r="Q2086" s="379"/>
      <c r="R2086" s="379"/>
      <c r="S2086" s="379"/>
      <c r="T2086" s="379"/>
      <c r="U2086" s="379"/>
      <c r="V2086" s="379"/>
      <c r="W2086" s="379"/>
      <c r="X2086" s="379"/>
      <c r="Y2086" s="379"/>
      <c r="Z2086" s="330"/>
      <c r="AA2086" s="330"/>
      <c r="AB2086" s="330"/>
      <c r="AC2086" s="331"/>
    </row>
    <row r="2087" spans="1:29" ht="17.25" customHeight="1">
      <c r="A2087" s="338"/>
      <c r="B2087" s="322"/>
      <c r="C2087" s="322"/>
      <c r="D2087" s="322"/>
      <c r="E2087" s="384"/>
      <c r="F2087" s="389"/>
      <c r="G2087" s="340"/>
      <c r="H2087" s="324"/>
      <c r="I2087" s="329"/>
      <c r="J2087" s="324" t="s">
        <v>289</v>
      </c>
      <c r="K2087" s="215" t="s">
        <v>1932</v>
      </c>
      <c r="L2087" s="216" t="s">
        <v>1486</v>
      </c>
      <c r="M2087" s="217">
        <v>15.85</v>
      </c>
      <c r="N2087" s="227">
        <v>15.85</v>
      </c>
      <c r="O2087" s="215" t="s">
        <v>1917</v>
      </c>
      <c r="P2087" s="379"/>
      <c r="Q2087" s="379"/>
      <c r="R2087" s="379"/>
      <c r="S2087" s="379"/>
      <c r="T2087" s="379"/>
      <c r="U2087" s="379"/>
      <c r="V2087" s="379"/>
      <c r="W2087" s="379"/>
      <c r="X2087" s="379"/>
      <c r="Y2087" s="379"/>
      <c r="Z2087" s="330"/>
      <c r="AA2087" s="330"/>
      <c r="AB2087" s="330"/>
      <c r="AC2087" s="331"/>
    </row>
    <row r="2088" spans="1:29" ht="17.25" customHeight="1">
      <c r="A2088" s="338"/>
      <c r="B2088" s="322"/>
      <c r="C2088" s="322"/>
      <c r="D2088" s="322"/>
      <c r="E2088" s="384"/>
      <c r="F2088" s="389"/>
      <c r="G2088" s="340"/>
      <c r="H2088" s="324"/>
      <c r="I2088" s="329"/>
      <c r="J2088" s="324"/>
      <c r="K2088" s="215"/>
      <c r="L2088" s="216"/>
      <c r="M2088" s="217"/>
      <c r="N2088" s="217"/>
      <c r="O2088" s="215"/>
      <c r="P2088" s="379"/>
      <c r="Q2088" s="379"/>
      <c r="R2088" s="379"/>
      <c r="S2088" s="379"/>
      <c r="T2088" s="379"/>
      <c r="U2088" s="379"/>
      <c r="V2088" s="379"/>
      <c r="W2088" s="379"/>
      <c r="X2088" s="379"/>
      <c r="Y2088" s="379"/>
      <c r="Z2088" s="330"/>
      <c r="AA2088" s="330"/>
      <c r="AB2088" s="330"/>
      <c r="AC2088" s="331"/>
    </row>
    <row r="2089" spans="1:29" ht="17.25" customHeight="1">
      <c r="A2089" s="338"/>
      <c r="B2089" s="322"/>
      <c r="C2089" s="322"/>
      <c r="D2089" s="322"/>
      <c r="E2089" s="384"/>
      <c r="F2089" s="389"/>
      <c r="G2089" s="340"/>
      <c r="H2089" s="324"/>
      <c r="I2089" s="329"/>
      <c r="J2089" s="324" t="s">
        <v>370</v>
      </c>
      <c r="K2089" s="215"/>
      <c r="L2089" s="216"/>
      <c r="M2089" s="217"/>
      <c r="N2089" s="227"/>
      <c r="O2089" s="215"/>
      <c r="P2089" s="379"/>
      <c r="Q2089" s="379"/>
      <c r="R2089" s="379"/>
      <c r="S2089" s="379"/>
      <c r="T2089" s="379"/>
      <c r="U2089" s="379"/>
      <c r="V2089" s="379"/>
      <c r="W2089" s="379"/>
      <c r="X2089" s="379"/>
      <c r="Y2089" s="379"/>
      <c r="Z2089" s="330"/>
      <c r="AA2089" s="330"/>
      <c r="AB2089" s="330"/>
      <c r="AC2089" s="331"/>
    </row>
    <row r="2090" spans="1:29" ht="17.25" customHeight="1">
      <c r="A2090" s="339"/>
      <c r="B2090" s="323"/>
      <c r="C2090" s="323"/>
      <c r="D2090" s="323"/>
      <c r="E2090" s="384"/>
      <c r="F2090" s="389"/>
      <c r="G2090" s="340"/>
      <c r="H2090" s="324"/>
      <c r="I2090" s="329"/>
      <c r="J2090" s="324"/>
      <c r="K2090" s="215"/>
      <c r="L2090" s="215"/>
      <c r="M2090" s="227"/>
      <c r="N2090" s="227"/>
      <c r="O2090" s="215"/>
      <c r="P2090" s="379"/>
      <c r="Q2090" s="379"/>
      <c r="R2090" s="379"/>
      <c r="S2090" s="379"/>
      <c r="T2090" s="379"/>
      <c r="U2090" s="379"/>
      <c r="V2090" s="379"/>
      <c r="W2090" s="379"/>
      <c r="X2090" s="379"/>
      <c r="Y2090" s="379"/>
      <c r="Z2090" s="330"/>
      <c r="AA2090" s="330"/>
      <c r="AB2090" s="330"/>
      <c r="AC2090" s="331"/>
    </row>
    <row r="2091" spans="1:29" ht="17.25" customHeight="1">
      <c r="A2091" s="333">
        <v>444000</v>
      </c>
      <c r="B2091" s="321" t="s">
        <v>1110</v>
      </c>
      <c r="C2091" s="321" t="s">
        <v>448</v>
      </c>
      <c r="D2091" s="321" t="s">
        <v>1109</v>
      </c>
      <c r="E2091" s="364" t="s">
        <v>1113</v>
      </c>
      <c r="F2091" s="329" t="s">
        <v>736</v>
      </c>
      <c r="G2091" s="340">
        <v>2852</v>
      </c>
      <c r="H2091" s="325" t="s">
        <v>1108</v>
      </c>
      <c r="I2091" s="329" t="s">
        <v>1111</v>
      </c>
      <c r="J2091" s="324" t="s">
        <v>281</v>
      </c>
      <c r="K2091" s="215"/>
      <c r="L2091" s="216"/>
      <c r="M2091" s="217"/>
      <c r="N2091" s="227"/>
      <c r="O2091" s="215"/>
      <c r="P2091" s="379">
        <f>SUM(M2091:M2092)</f>
        <v>0</v>
      </c>
      <c r="Q2091" s="379">
        <f>SUM(N2091:N2092)</f>
        <v>0</v>
      </c>
      <c r="R2091" s="379">
        <f>SUM(M2093:M2094)</f>
        <v>1218</v>
      </c>
      <c r="S2091" s="379">
        <f>SUM(N2093:N2094)</f>
        <v>1218</v>
      </c>
      <c r="T2091" s="379">
        <f>SUM(M2095:M2096)</f>
        <v>64.2</v>
      </c>
      <c r="U2091" s="379">
        <f>SUM(N2095:N2096)</f>
        <v>64.2</v>
      </c>
      <c r="V2091" s="379">
        <f>SUM(M2097:M2098)</f>
        <v>0</v>
      </c>
      <c r="W2091" s="379">
        <f>SUM(N2097:N2098)</f>
        <v>0</v>
      </c>
      <c r="X2091" s="379">
        <f>P2091+R2091+T2091+V2091</f>
        <v>1282.2</v>
      </c>
      <c r="Y2091" s="379">
        <f>Q2091+S2091+U2091+W2091</f>
        <v>1282.2</v>
      </c>
      <c r="Z2091" s="330">
        <f>G2091-X2091</f>
        <v>1569.8</v>
      </c>
      <c r="AA2091" s="330">
        <f>G2091-Y2091</f>
        <v>1569.8</v>
      </c>
      <c r="AB2091" s="330">
        <f>X2091*100/G2091</f>
        <v>44.957924263674613</v>
      </c>
      <c r="AC2091" s="331"/>
    </row>
    <row r="2092" spans="1:29" ht="17.25" customHeight="1">
      <c r="A2092" s="333"/>
      <c r="B2092" s="322"/>
      <c r="C2092" s="322"/>
      <c r="D2092" s="322"/>
      <c r="E2092" s="364"/>
      <c r="F2092" s="329"/>
      <c r="G2092" s="340"/>
      <c r="H2092" s="326"/>
      <c r="I2092" s="329"/>
      <c r="J2092" s="324"/>
      <c r="K2092" s="215"/>
      <c r="L2092" s="216"/>
      <c r="M2092" s="217"/>
      <c r="N2092" s="217"/>
      <c r="O2092" s="216"/>
      <c r="P2092" s="379"/>
      <c r="Q2092" s="379"/>
      <c r="R2092" s="379"/>
      <c r="S2092" s="379"/>
      <c r="T2092" s="379"/>
      <c r="U2092" s="379"/>
      <c r="V2092" s="379"/>
      <c r="W2092" s="379"/>
      <c r="X2092" s="379"/>
      <c r="Y2092" s="379"/>
      <c r="Z2092" s="330"/>
      <c r="AA2092" s="330"/>
      <c r="AB2092" s="330"/>
      <c r="AC2092" s="331"/>
    </row>
    <row r="2093" spans="1:29" ht="17.25" customHeight="1">
      <c r="A2093" s="333"/>
      <c r="B2093" s="322"/>
      <c r="C2093" s="322"/>
      <c r="D2093" s="322"/>
      <c r="E2093" s="364"/>
      <c r="F2093" s="329"/>
      <c r="G2093" s="340"/>
      <c r="H2093" s="326"/>
      <c r="I2093" s="329"/>
      <c r="J2093" s="324" t="s">
        <v>369</v>
      </c>
      <c r="K2093" s="215" t="s">
        <v>1112</v>
      </c>
      <c r="L2093" s="216" t="s">
        <v>1106</v>
      </c>
      <c r="M2093" s="217">
        <v>1218</v>
      </c>
      <c r="N2093" s="217">
        <v>1218</v>
      </c>
      <c r="O2093" s="215" t="s">
        <v>1081</v>
      </c>
      <c r="P2093" s="379"/>
      <c r="Q2093" s="379"/>
      <c r="R2093" s="379"/>
      <c r="S2093" s="379"/>
      <c r="T2093" s="379"/>
      <c r="U2093" s="379"/>
      <c r="V2093" s="379"/>
      <c r="W2093" s="379"/>
      <c r="X2093" s="379"/>
      <c r="Y2093" s="379"/>
      <c r="Z2093" s="330"/>
      <c r="AA2093" s="330"/>
      <c r="AB2093" s="330"/>
      <c r="AC2093" s="331"/>
    </row>
    <row r="2094" spans="1:29" ht="17.25" customHeight="1">
      <c r="A2094" s="333"/>
      <c r="B2094" s="322"/>
      <c r="C2094" s="322"/>
      <c r="D2094" s="322"/>
      <c r="E2094" s="364"/>
      <c r="F2094" s="329"/>
      <c r="G2094" s="340"/>
      <c r="H2094" s="326"/>
      <c r="I2094" s="329"/>
      <c r="J2094" s="324"/>
      <c r="K2094" s="215"/>
      <c r="L2094" s="216"/>
      <c r="M2094" s="217"/>
      <c r="N2094" s="217"/>
      <c r="O2094" s="215"/>
      <c r="P2094" s="379"/>
      <c r="Q2094" s="379"/>
      <c r="R2094" s="379"/>
      <c r="S2094" s="379"/>
      <c r="T2094" s="379"/>
      <c r="U2094" s="379"/>
      <c r="V2094" s="379"/>
      <c r="W2094" s="379"/>
      <c r="X2094" s="379"/>
      <c r="Y2094" s="379"/>
      <c r="Z2094" s="330"/>
      <c r="AA2094" s="330"/>
      <c r="AB2094" s="330"/>
      <c r="AC2094" s="331"/>
    </row>
    <row r="2095" spans="1:29" ht="17.25" customHeight="1">
      <c r="A2095" s="333"/>
      <c r="B2095" s="322"/>
      <c r="C2095" s="322"/>
      <c r="D2095" s="322"/>
      <c r="E2095" s="364"/>
      <c r="F2095" s="329"/>
      <c r="G2095" s="340"/>
      <c r="H2095" s="326"/>
      <c r="I2095" s="329"/>
      <c r="J2095" s="324" t="s">
        <v>289</v>
      </c>
      <c r="K2095" s="215" t="s">
        <v>1660</v>
      </c>
      <c r="L2095" s="216" t="s">
        <v>1633</v>
      </c>
      <c r="M2095" s="217">
        <v>64.2</v>
      </c>
      <c r="N2095" s="227">
        <v>64.2</v>
      </c>
      <c r="O2095" s="215" t="s">
        <v>1663</v>
      </c>
      <c r="P2095" s="379"/>
      <c r="Q2095" s="379"/>
      <c r="R2095" s="379"/>
      <c r="S2095" s="379"/>
      <c r="T2095" s="379"/>
      <c r="U2095" s="379"/>
      <c r="V2095" s="379"/>
      <c r="W2095" s="379"/>
      <c r="X2095" s="379"/>
      <c r="Y2095" s="379"/>
      <c r="Z2095" s="330"/>
      <c r="AA2095" s="330"/>
      <c r="AB2095" s="330"/>
      <c r="AC2095" s="331"/>
    </row>
    <row r="2096" spans="1:29" ht="17.25" customHeight="1">
      <c r="A2096" s="333"/>
      <c r="B2096" s="322"/>
      <c r="C2096" s="322"/>
      <c r="D2096" s="322"/>
      <c r="E2096" s="364"/>
      <c r="F2096" s="329"/>
      <c r="G2096" s="340"/>
      <c r="H2096" s="326"/>
      <c r="I2096" s="329"/>
      <c r="J2096" s="324"/>
      <c r="K2096" s="215"/>
      <c r="L2096" s="216"/>
      <c r="M2096" s="217"/>
      <c r="N2096" s="217"/>
      <c r="O2096" s="215"/>
      <c r="P2096" s="379"/>
      <c r="Q2096" s="379"/>
      <c r="R2096" s="379"/>
      <c r="S2096" s="379"/>
      <c r="T2096" s="379"/>
      <c r="U2096" s="379"/>
      <c r="V2096" s="379"/>
      <c r="W2096" s="379"/>
      <c r="X2096" s="379"/>
      <c r="Y2096" s="379"/>
      <c r="Z2096" s="330"/>
      <c r="AA2096" s="330"/>
      <c r="AB2096" s="330"/>
      <c r="AC2096" s="331"/>
    </row>
    <row r="2097" spans="1:29" ht="17.25" customHeight="1">
      <c r="A2097" s="333"/>
      <c r="B2097" s="322"/>
      <c r="C2097" s="322"/>
      <c r="D2097" s="322"/>
      <c r="E2097" s="364"/>
      <c r="F2097" s="329"/>
      <c r="G2097" s="340"/>
      <c r="H2097" s="326"/>
      <c r="I2097" s="329"/>
      <c r="J2097" s="324" t="s">
        <v>370</v>
      </c>
      <c r="K2097" s="215"/>
      <c r="L2097" s="216"/>
      <c r="M2097" s="217"/>
      <c r="N2097" s="227"/>
      <c r="O2097" s="215"/>
      <c r="P2097" s="379"/>
      <c r="Q2097" s="379"/>
      <c r="R2097" s="379"/>
      <c r="S2097" s="379"/>
      <c r="T2097" s="379"/>
      <c r="U2097" s="379"/>
      <c r="V2097" s="379"/>
      <c r="W2097" s="379"/>
      <c r="X2097" s="379"/>
      <c r="Y2097" s="379"/>
      <c r="Z2097" s="330"/>
      <c r="AA2097" s="330"/>
      <c r="AB2097" s="330"/>
      <c r="AC2097" s="331"/>
    </row>
    <row r="2098" spans="1:29" ht="17.25" customHeight="1">
      <c r="A2098" s="333"/>
      <c r="B2098" s="323"/>
      <c r="C2098" s="323"/>
      <c r="D2098" s="323"/>
      <c r="E2098" s="364"/>
      <c r="F2098" s="329"/>
      <c r="G2098" s="340"/>
      <c r="H2098" s="327"/>
      <c r="I2098" s="329"/>
      <c r="J2098" s="324"/>
      <c r="K2098" s="215"/>
      <c r="L2098" s="215"/>
      <c r="M2098" s="227"/>
      <c r="N2098" s="227"/>
      <c r="O2098" s="215"/>
      <c r="P2098" s="379"/>
      <c r="Q2098" s="379"/>
      <c r="R2098" s="379"/>
      <c r="S2098" s="379"/>
      <c r="T2098" s="379"/>
      <c r="U2098" s="379"/>
      <c r="V2098" s="379"/>
      <c r="W2098" s="379"/>
      <c r="X2098" s="379"/>
      <c r="Y2098" s="379"/>
      <c r="Z2098" s="330"/>
      <c r="AA2098" s="330"/>
      <c r="AB2098" s="330"/>
      <c r="AC2098" s="331"/>
    </row>
    <row r="2099" spans="1:29" ht="17.25" customHeight="1">
      <c r="A2099" s="350">
        <v>42600000</v>
      </c>
      <c r="B2099" s="321" t="s">
        <v>782</v>
      </c>
      <c r="C2099" s="321" t="s">
        <v>525</v>
      </c>
      <c r="D2099" s="321" t="s">
        <v>781</v>
      </c>
      <c r="E2099" s="337" t="s">
        <v>783</v>
      </c>
      <c r="F2099" s="321" t="s">
        <v>717</v>
      </c>
      <c r="G2099" s="391">
        <v>268</v>
      </c>
      <c r="H2099" s="353" t="s">
        <v>779</v>
      </c>
      <c r="I2099" s="353" t="s">
        <v>611</v>
      </c>
      <c r="J2099" s="344" t="s">
        <v>281</v>
      </c>
      <c r="K2099" s="215" t="s">
        <v>780</v>
      </c>
      <c r="L2099" s="216" t="s">
        <v>611</v>
      </c>
      <c r="M2099" s="217">
        <v>268</v>
      </c>
      <c r="N2099" s="227">
        <v>268</v>
      </c>
      <c r="O2099" s="215"/>
      <c r="P2099" s="380">
        <f>SUM(M2099:M2100)</f>
        <v>268</v>
      </c>
      <c r="Q2099" s="380">
        <f>SUM(N2099:N2100)</f>
        <v>268</v>
      </c>
      <c r="R2099" s="380">
        <f>SUM(M2101:M2102)</f>
        <v>0</v>
      </c>
      <c r="S2099" s="380">
        <f>SUM(N2101:N2102)</f>
        <v>0</v>
      </c>
      <c r="T2099" s="380">
        <f>SUM(M2103:M2104)</f>
        <v>0</v>
      </c>
      <c r="U2099" s="380">
        <f>SUM(N2103:N2104)</f>
        <v>0</v>
      </c>
      <c r="V2099" s="380">
        <f>SUM(M2105:M2106)</f>
        <v>0</v>
      </c>
      <c r="W2099" s="380">
        <f>SUM(N2105:N2106)</f>
        <v>0</v>
      </c>
      <c r="X2099" s="380">
        <f>P2099+R2099+T2099+V2099</f>
        <v>268</v>
      </c>
      <c r="Y2099" s="380">
        <f>Q2099+S2099+U2099+W2099</f>
        <v>268</v>
      </c>
      <c r="Z2099" s="347">
        <f>G2099-X2099</f>
        <v>0</v>
      </c>
      <c r="AA2099" s="347">
        <f>G2099-Y2099</f>
        <v>0</v>
      </c>
      <c r="AB2099" s="347">
        <f>X2099*100/G2099</f>
        <v>100</v>
      </c>
      <c r="AC2099" s="341"/>
    </row>
    <row r="2100" spans="1:29" ht="17.25" customHeight="1">
      <c r="A2100" s="351"/>
      <c r="B2100" s="322"/>
      <c r="C2100" s="322"/>
      <c r="D2100" s="322"/>
      <c r="E2100" s="338"/>
      <c r="F2100" s="322"/>
      <c r="G2100" s="393"/>
      <c r="H2100" s="354"/>
      <c r="I2100" s="354"/>
      <c r="J2100" s="346"/>
      <c r="K2100" s="215"/>
      <c r="L2100" s="216"/>
      <c r="M2100" s="217"/>
      <c r="N2100" s="217"/>
      <c r="O2100" s="216"/>
      <c r="P2100" s="381"/>
      <c r="Q2100" s="381"/>
      <c r="R2100" s="381"/>
      <c r="S2100" s="381"/>
      <c r="T2100" s="381"/>
      <c r="U2100" s="381"/>
      <c r="V2100" s="381"/>
      <c r="W2100" s="381"/>
      <c r="X2100" s="381"/>
      <c r="Y2100" s="381"/>
      <c r="Z2100" s="348"/>
      <c r="AA2100" s="348"/>
      <c r="AB2100" s="348"/>
      <c r="AC2100" s="342"/>
    </row>
    <row r="2101" spans="1:29" ht="17.25" customHeight="1">
      <c r="A2101" s="351"/>
      <c r="B2101" s="322"/>
      <c r="C2101" s="322"/>
      <c r="D2101" s="322"/>
      <c r="E2101" s="338"/>
      <c r="F2101" s="322"/>
      <c r="G2101" s="393"/>
      <c r="H2101" s="354"/>
      <c r="I2101" s="354"/>
      <c r="J2101" s="344" t="s">
        <v>369</v>
      </c>
      <c r="K2101" s="215"/>
      <c r="L2101" s="216"/>
      <c r="M2101" s="217"/>
      <c r="N2101" s="217"/>
      <c r="O2101" s="215"/>
      <c r="P2101" s="381"/>
      <c r="Q2101" s="381"/>
      <c r="R2101" s="381"/>
      <c r="S2101" s="381"/>
      <c r="T2101" s="381"/>
      <c r="U2101" s="381"/>
      <c r="V2101" s="381"/>
      <c r="W2101" s="381"/>
      <c r="X2101" s="381"/>
      <c r="Y2101" s="381"/>
      <c r="Z2101" s="348"/>
      <c r="AA2101" s="348"/>
      <c r="AB2101" s="348"/>
      <c r="AC2101" s="342"/>
    </row>
    <row r="2102" spans="1:29" ht="17.25" customHeight="1">
      <c r="A2102" s="351"/>
      <c r="B2102" s="322"/>
      <c r="C2102" s="322"/>
      <c r="D2102" s="322"/>
      <c r="E2102" s="338"/>
      <c r="F2102" s="322"/>
      <c r="G2102" s="393"/>
      <c r="H2102" s="354"/>
      <c r="I2102" s="354"/>
      <c r="J2102" s="346"/>
      <c r="K2102" s="215"/>
      <c r="L2102" s="216"/>
      <c r="M2102" s="217"/>
      <c r="N2102" s="217"/>
      <c r="O2102" s="215"/>
      <c r="P2102" s="381"/>
      <c r="Q2102" s="381"/>
      <c r="R2102" s="381"/>
      <c r="S2102" s="381"/>
      <c r="T2102" s="381"/>
      <c r="U2102" s="381"/>
      <c r="V2102" s="381"/>
      <c r="W2102" s="381"/>
      <c r="X2102" s="381"/>
      <c r="Y2102" s="381"/>
      <c r="Z2102" s="348"/>
      <c r="AA2102" s="348"/>
      <c r="AB2102" s="348"/>
      <c r="AC2102" s="342"/>
    </row>
    <row r="2103" spans="1:29" ht="17.25" customHeight="1">
      <c r="A2103" s="351"/>
      <c r="B2103" s="322"/>
      <c r="C2103" s="322"/>
      <c r="D2103" s="322"/>
      <c r="E2103" s="338"/>
      <c r="F2103" s="322"/>
      <c r="G2103" s="393"/>
      <c r="H2103" s="354"/>
      <c r="I2103" s="354"/>
      <c r="J2103" s="344" t="s">
        <v>289</v>
      </c>
      <c r="K2103" s="215"/>
      <c r="L2103" s="216"/>
      <c r="M2103" s="217"/>
      <c r="N2103" s="227"/>
      <c r="O2103" s="215"/>
      <c r="P2103" s="381"/>
      <c r="Q2103" s="381"/>
      <c r="R2103" s="381"/>
      <c r="S2103" s="381"/>
      <c r="T2103" s="381"/>
      <c r="U2103" s="381"/>
      <c r="V2103" s="381"/>
      <c r="W2103" s="381"/>
      <c r="X2103" s="381"/>
      <c r="Y2103" s="381"/>
      <c r="Z2103" s="348"/>
      <c r="AA2103" s="348"/>
      <c r="AB2103" s="348"/>
      <c r="AC2103" s="342"/>
    </row>
    <row r="2104" spans="1:29" ht="17.25" customHeight="1">
      <c r="A2104" s="351"/>
      <c r="B2104" s="322"/>
      <c r="C2104" s="322"/>
      <c r="D2104" s="322"/>
      <c r="E2104" s="338"/>
      <c r="F2104" s="322"/>
      <c r="G2104" s="393"/>
      <c r="H2104" s="354"/>
      <c r="I2104" s="354"/>
      <c r="J2104" s="346"/>
      <c r="K2104" s="215"/>
      <c r="L2104" s="216"/>
      <c r="M2104" s="217"/>
      <c r="N2104" s="217"/>
      <c r="O2104" s="215"/>
      <c r="P2104" s="381"/>
      <c r="Q2104" s="381"/>
      <c r="R2104" s="381"/>
      <c r="S2104" s="381"/>
      <c r="T2104" s="381"/>
      <c r="U2104" s="381"/>
      <c r="V2104" s="381"/>
      <c r="W2104" s="381"/>
      <c r="X2104" s="381"/>
      <c r="Y2104" s="381"/>
      <c r="Z2104" s="348"/>
      <c r="AA2104" s="348"/>
      <c r="AB2104" s="348"/>
      <c r="AC2104" s="342"/>
    </row>
    <row r="2105" spans="1:29" ht="17.25" customHeight="1">
      <c r="A2105" s="351"/>
      <c r="B2105" s="322"/>
      <c r="C2105" s="322"/>
      <c r="D2105" s="322"/>
      <c r="E2105" s="338"/>
      <c r="F2105" s="322"/>
      <c r="G2105" s="393"/>
      <c r="H2105" s="354"/>
      <c r="I2105" s="354"/>
      <c r="J2105" s="344" t="s">
        <v>370</v>
      </c>
      <c r="K2105" s="215"/>
      <c r="L2105" s="216"/>
      <c r="M2105" s="217"/>
      <c r="N2105" s="227"/>
      <c r="O2105" s="215"/>
      <c r="P2105" s="381"/>
      <c r="Q2105" s="381"/>
      <c r="R2105" s="381"/>
      <c r="S2105" s="381"/>
      <c r="T2105" s="381"/>
      <c r="U2105" s="381"/>
      <c r="V2105" s="381"/>
      <c r="W2105" s="381"/>
      <c r="X2105" s="381"/>
      <c r="Y2105" s="381"/>
      <c r="Z2105" s="348"/>
      <c r="AA2105" s="348"/>
      <c r="AB2105" s="348"/>
      <c r="AC2105" s="342"/>
    </row>
    <row r="2106" spans="1:29" ht="17.25" customHeight="1">
      <c r="A2106" s="352"/>
      <c r="B2106" s="323"/>
      <c r="C2106" s="323"/>
      <c r="D2106" s="323"/>
      <c r="E2106" s="339"/>
      <c r="F2106" s="323"/>
      <c r="G2106" s="395"/>
      <c r="H2106" s="355"/>
      <c r="I2106" s="355"/>
      <c r="J2106" s="346"/>
      <c r="K2106" s="215"/>
      <c r="L2106" s="215"/>
      <c r="M2106" s="227"/>
      <c r="N2106" s="227"/>
      <c r="O2106" s="215"/>
      <c r="P2106" s="382"/>
      <c r="Q2106" s="382"/>
      <c r="R2106" s="382"/>
      <c r="S2106" s="382"/>
      <c r="T2106" s="382"/>
      <c r="U2106" s="382"/>
      <c r="V2106" s="382"/>
      <c r="W2106" s="382"/>
      <c r="X2106" s="382"/>
      <c r="Y2106" s="382"/>
      <c r="Z2106" s="349"/>
      <c r="AA2106" s="349"/>
      <c r="AB2106" s="349"/>
      <c r="AC2106" s="343"/>
    </row>
    <row r="2107" spans="1:29" ht="17.25" customHeight="1">
      <c r="A2107" s="350">
        <v>44500000</v>
      </c>
      <c r="B2107" s="321" t="s">
        <v>1059</v>
      </c>
      <c r="C2107" s="321" t="s">
        <v>448</v>
      </c>
      <c r="D2107" s="321" t="s">
        <v>1058</v>
      </c>
      <c r="E2107" s="337" t="s">
        <v>1056</v>
      </c>
      <c r="F2107" s="321" t="s">
        <v>732</v>
      </c>
      <c r="G2107" s="391">
        <v>1134.8499999999999</v>
      </c>
      <c r="H2107" s="353" t="s">
        <v>1057</v>
      </c>
      <c r="I2107" s="353" t="s">
        <v>729</v>
      </c>
      <c r="J2107" s="324" t="s">
        <v>281</v>
      </c>
      <c r="K2107" s="215" t="s">
        <v>1060</v>
      </c>
      <c r="L2107" s="216" t="s">
        <v>752</v>
      </c>
      <c r="M2107" s="217">
        <v>1134.8499999999999</v>
      </c>
      <c r="N2107" s="227">
        <v>1134.8499999999999</v>
      </c>
      <c r="O2107" s="215" t="s">
        <v>737</v>
      </c>
      <c r="P2107" s="379">
        <f>SUM(M2107:M2108)</f>
        <v>1134.8499999999999</v>
      </c>
      <c r="Q2107" s="379">
        <f>SUM(N2107:N2108)</f>
        <v>1134.8499999999999</v>
      </c>
      <c r="R2107" s="379">
        <f>SUM(M2109:M2110)</f>
        <v>0</v>
      </c>
      <c r="S2107" s="379">
        <f>SUM(N2109:N2110)</f>
        <v>0</v>
      </c>
      <c r="T2107" s="379">
        <f>SUM(M2111:M2112)</f>
        <v>0</v>
      </c>
      <c r="U2107" s="379">
        <f>SUM(N2111:N2112)</f>
        <v>0</v>
      </c>
      <c r="V2107" s="379">
        <f>SUM(M2113:M2114)</f>
        <v>0</v>
      </c>
      <c r="W2107" s="379">
        <f>SUM(N2113:N2114)</f>
        <v>0</v>
      </c>
      <c r="X2107" s="379">
        <f>P2107+R2107+T2107+V2107</f>
        <v>1134.8499999999999</v>
      </c>
      <c r="Y2107" s="379">
        <f>Q2107+S2107+U2107+W2107</f>
        <v>1134.8499999999999</v>
      </c>
      <c r="Z2107" s="330">
        <f>G2107-X2107</f>
        <v>0</v>
      </c>
      <c r="AA2107" s="330">
        <f>G2107-Y2107</f>
        <v>0</v>
      </c>
      <c r="AB2107" s="330">
        <f>X2107*100/G2107</f>
        <v>100</v>
      </c>
      <c r="AC2107" s="331"/>
    </row>
    <row r="2108" spans="1:29" ht="17.25" customHeight="1">
      <c r="A2108" s="351"/>
      <c r="B2108" s="322"/>
      <c r="C2108" s="322"/>
      <c r="D2108" s="322"/>
      <c r="E2108" s="338"/>
      <c r="F2108" s="322"/>
      <c r="G2108" s="393"/>
      <c r="H2108" s="354"/>
      <c r="I2108" s="354"/>
      <c r="J2108" s="324"/>
      <c r="K2108" s="215"/>
      <c r="L2108" s="216"/>
      <c r="M2108" s="217"/>
      <c r="N2108" s="217"/>
      <c r="O2108" s="216"/>
      <c r="P2108" s="379"/>
      <c r="Q2108" s="379"/>
      <c r="R2108" s="379"/>
      <c r="S2108" s="379"/>
      <c r="T2108" s="379"/>
      <c r="U2108" s="379"/>
      <c r="V2108" s="379"/>
      <c r="W2108" s="379"/>
      <c r="X2108" s="379"/>
      <c r="Y2108" s="379"/>
      <c r="Z2108" s="330"/>
      <c r="AA2108" s="330"/>
      <c r="AB2108" s="330"/>
      <c r="AC2108" s="331"/>
    </row>
    <row r="2109" spans="1:29" ht="17.25" customHeight="1">
      <c r="A2109" s="351"/>
      <c r="B2109" s="322"/>
      <c r="C2109" s="322"/>
      <c r="D2109" s="322"/>
      <c r="E2109" s="338"/>
      <c r="F2109" s="322"/>
      <c r="G2109" s="393"/>
      <c r="H2109" s="354"/>
      <c r="I2109" s="354"/>
      <c r="J2109" s="324" t="s">
        <v>369</v>
      </c>
      <c r="K2109" s="215"/>
      <c r="L2109" s="216"/>
      <c r="M2109" s="217"/>
      <c r="N2109" s="217"/>
      <c r="O2109" s="215"/>
      <c r="P2109" s="379"/>
      <c r="Q2109" s="379"/>
      <c r="R2109" s="379"/>
      <c r="S2109" s="379"/>
      <c r="T2109" s="379"/>
      <c r="U2109" s="379"/>
      <c r="V2109" s="379"/>
      <c r="W2109" s="379"/>
      <c r="X2109" s="379"/>
      <c r="Y2109" s="379"/>
      <c r="Z2109" s="330"/>
      <c r="AA2109" s="330"/>
      <c r="AB2109" s="330"/>
      <c r="AC2109" s="331"/>
    </row>
    <row r="2110" spans="1:29" ht="17.25" customHeight="1">
      <c r="A2110" s="351"/>
      <c r="B2110" s="322"/>
      <c r="C2110" s="322"/>
      <c r="D2110" s="322"/>
      <c r="E2110" s="338"/>
      <c r="F2110" s="322"/>
      <c r="G2110" s="393"/>
      <c r="H2110" s="354"/>
      <c r="I2110" s="354"/>
      <c r="J2110" s="324"/>
      <c r="K2110" s="215"/>
      <c r="L2110" s="216"/>
      <c r="M2110" s="217"/>
      <c r="N2110" s="217"/>
      <c r="O2110" s="215"/>
      <c r="P2110" s="379"/>
      <c r="Q2110" s="379"/>
      <c r="R2110" s="379"/>
      <c r="S2110" s="379"/>
      <c r="T2110" s="379"/>
      <c r="U2110" s="379"/>
      <c r="V2110" s="379"/>
      <c r="W2110" s="379"/>
      <c r="X2110" s="379"/>
      <c r="Y2110" s="379"/>
      <c r="Z2110" s="330"/>
      <c r="AA2110" s="330"/>
      <c r="AB2110" s="330"/>
      <c r="AC2110" s="331"/>
    </row>
    <row r="2111" spans="1:29" ht="17.25" customHeight="1">
      <c r="A2111" s="351"/>
      <c r="B2111" s="322"/>
      <c r="C2111" s="322"/>
      <c r="D2111" s="322"/>
      <c r="E2111" s="338"/>
      <c r="F2111" s="322"/>
      <c r="G2111" s="393"/>
      <c r="H2111" s="354"/>
      <c r="I2111" s="354"/>
      <c r="J2111" s="324" t="s">
        <v>289</v>
      </c>
      <c r="K2111" s="215"/>
      <c r="L2111" s="216"/>
      <c r="M2111" s="217"/>
      <c r="N2111" s="227"/>
      <c r="O2111" s="215"/>
      <c r="P2111" s="379"/>
      <c r="Q2111" s="379"/>
      <c r="R2111" s="379"/>
      <c r="S2111" s="379"/>
      <c r="T2111" s="379"/>
      <c r="U2111" s="379"/>
      <c r="V2111" s="379"/>
      <c r="W2111" s="379"/>
      <c r="X2111" s="379"/>
      <c r="Y2111" s="379"/>
      <c r="Z2111" s="330"/>
      <c r="AA2111" s="330"/>
      <c r="AB2111" s="330"/>
      <c r="AC2111" s="331"/>
    </row>
    <row r="2112" spans="1:29" ht="17.25" customHeight="1">
      <c r="A2112" s="351"/>
      <c r="B2112" s="322"/>
      <c r="C2112" s="322"/>
      <c r="D2112" s="322"/>
      <c r="E2112" s="338"/>
      <c r="F2112" s="322"/>
      <c r="G2112" s="393"/>
      <c r="H2112" s="354"/>
      <c r="I2112" s="354"/>
      <c r="J2112" s="324"/>
      <c r="K2112" s="215"/>
      <c r="L2112" s="216"/>
      <c r="M2112" s="217"/>
      <c r="N2112" s="217"/>
      <c r="O2112" s="215"/>
      <c r="P2112" s="379"/>
      <c r="Q2112" s="379"/>
      <c r="R2112" s="379"/>
      <c r="S2112" s="379"/>
      <c r="T2112" s="379"/>
      <c r="U2112" s="379"/>
      <c r="V2112" s="379"/>
      <c r="W2112" s="379"/>
      <c r="X2112" s="379"/>
      <c r="Y2112" s="379"/>
      <c r="Z2112" s="330"/>
      <c r="AA2112" s="330"/>
      <c r="AB2112" s="330"/>
      <c r="AC2112" s="331"/>
    </row>
    <row r="2113" spans="1:29" ht="17.25" customHeight="1">
      <c r="A2113" s="351"/>
      <c r="B2113" s="322"/>
      <c r="C2113" s="322"/>
      <c r="D2113" s="322"/>
      <c r="E2113" s="338"/>
      <c r="F2113" s="322"/>
      <c r="G2113" s="393"/>
      <c r="H2113" s="354"/>
      <c r="I2113" s="354"/>
      <c r="J2113" s="324" t="s">
        <v>370</v>
      </c>
      <c r="K2113" s="215"/>
      <c r="L2113" s="216"/>
      <c r="M2113" s="217"/>
      <c r="N2113" s="227"/>
      <c r="O2113" s="215"/>
      <c r="P2113" s="379"/>
      <c r="Q2113" s="379"/>
      <c r="R2113" s="379"/>
      <c r="S2113" s="379"/>
      <c r="T2113" s="379"/>
      <c r="U2113" s="379"/>
      <c r="V2113" s="379"/>
      <c r="W2113" s="379"/>
      <c r="X2113" s="379"/>
      <c r="Y2113" s="379"/>
      <c r="Z2113" s="330"/>
      <c r="AA2113" s="330"/>
      <c r="AB2113" s="330"/>
      <c r="AC2113" s="331"/>
    </row>
    <row r="2114" spans="1:29" ht="17.25" customHeight="1">
      <c r="A2114" s="352"/>
      <c r="B2114" s="323"/>
      <c r="C2114" s="323"/>
      <c r="D2114" s="323"/>
      <c r="E2114" s="339"/>
      <c r="F2114" s="323"/>
      <c r="G2114" s="395"/>
      <c r="H2114" s="355"/>
      <c r="I2114" s="355"/>
      <c r="J2114" s="324"/>
      <c r="K2114" s="215"/>
      <c r="L2114" s="215"/>
      <c r="M2114" s="227"/>
      <c r="N2114" s="227"/>
      <c r="O2114" s="215"/>
      <c r="P2114" s="379"/>
      <c r="Q2114" s="379"/>
      <c r="R2114" s="379"/>
      <c r="S2114" s="379"/>
      <c r="T2114" s="379"/>
      <c r="U2114" s="379"/>
      <c r="V2114" s="379"/>
      <c r="W2114" s="379"/>
      <c r="X2114" s="379"/>
      <c r="Y2114" s="379"/>
      <c r="Z2114" s="330"/>
      <c r="AA2114" s="330"/>
      <c r="AB2114" s="330"/>
      <c r="AC2114" s="331"/>
    </row>
    <row r="2115" spans="1:29" ht="17.25" customHeight="1">
      <c r="A2115" s="350">
        <v>32500000</v>
      </c>
      <c r="B2115" s="321" t="s">
        <v>1309</v>
      </c>
      <c r="C2115" s="321" t="s">
        <v>448</v>
      </c>
      <c r="D2115" s="321" t="s">
        <v>1058</v>
      </c>
      <c r="E2115" s="337" t="s">
        <v>1310</v>
      </c>
      <c r="F2115" s="321" t="s">
        <v>1180</v>
      </c>
      <c r="G2115" s="391">
        <v>550</v>
      </c>
      <c r="H2115" s="353" t="s">
        <v>1057</v>
      </c>
      <c r="I2115" s="353" t="s">
        <v>1241</v>
      </c>
      <c r="J2115" s="324" t="s">
        <v>281</v>
      </c>
      <c r="K2115" s="215"/>
      <c r="L2115" s="216"/>
      <c r="M2115" s="217"/>
      <c r="N2115" s="227"/>
      <c r="O2115" s="215"/>
      <c r="P2115" s="379">
        <f>SUM(M2115:M2116)</f>
        <v>0</v>
      </c>
      <c r="Q2115" s="379">
        <f>SUM(N2115:N2116)</f>
        <v>0</v>
      </c>
      <c r="R2115" s="379">
        <f>SUM(M2117:M2118)</f>
        <v>550</v>
      </c>
      <c r="S2115" s="379">
        <f>SUM(N2117:N2118)</f>
        <v>550</v>
      </c>
      <c r="T2115" s="379">
        <f>SUM(M2119:M2120)</f>
        <v>0</v>
      </c>
      <c r="U2115" s="379">
        <f>SUM(N2119:N2120)</f>
        <v>0</v>
      </c>
      <c r="V2115" s="379">
        <f>SUM(M2121:M2122)</f>
        <v>0</v>
      </c>
      <c r="W2115" s="379">
        <f>SUM(N2121:N2122)</f>
        <v>0</v>
      </c>
      <c r="X2115" s="379">
        <f>P2115+R2115+T2115+V2115</f>
        <v>550</v>
      </c>
      <c r="Y2115" s="379">
        <f>Q2115+S2115+U2115+W2115</f>
        <v>550</v>
      </c>
      <c r="Z2115" s="330">
        <f>G2115-X2115</f>
        <v>0</v>
      </c>
      <c r="AA2115" s="330">
        <f>G2115-Y2115</f>
        <v>0</v>
      </c>
      <c r="AB2115" s="330">
        <f>X2115*100/G2115</f>
        <v>100</v>
      </c>
      <c r="AC2115" s="331"/>
    </row>
    <row r="2116" spans="1:29" ht="17.25" customHeight="1">
      <c r="A2116" s="351"/>
      <c r="B2116" s="322"/>
      <c r="C2116" s="322"/>
      <c r="D2116" s="322"/>
      <c r="E2116" s="338"/>
      <c r="F2116" s="322"/>
      <c r="G2116" s="393"/>
      <c r="H2116" s="354"/>
      <c r="I2116" s="354"/>
      <c r="J2116" s="324"/>
      <c r="K2116" s="215"/>
      <c r="L2116" s="216"/>
      <c r="M2116" s="217"/>
      <c r="N2116" s="217"/>
      <c r="O2116" s="216"/>
      <c r="P2116" s="379"/>
      <c r="Q2116" s="379"/>
      <c r="R2116" s="379"/>
      <c r="S2116" s="379"/>
      <c r="T2116" s="379"/>
      <c r="U2116" s="379"/>
      <c r="V2116" s="379"/>
      <c r="W2116" s="379"/>
      <c r="X2116" s="379"/>
      <c r="Y2116" s="379"/>
      <c r="Z2116" s="330"/>
      <c r="AA2116" s="330"/>
      <c r="AB2116" s="330"/>
      <c r="AC2116" s="331"/>
    </row>
    <row r="2117" spans="1:29" ht="17.25" customHeight="1">
      <c r="A2117" s="351"/>
      <c r="B2117" s="322"/>
      <c r="C2117" s="322"/>
      <c r="D2117" s="322"/>
      <c r="E2117" s="338"/>
      <c r="F2117" s="322"/>
      <c r="G2117" s="393"/>
      <c r="H2117" s="354"/>
      <c r="I2117" s="354"/>
      <c r="J2117" s="324" t="s">
        <v>369</v>
      </c>
      <c r="K2117" s="215" t="s">
        <v>1311</v>
      </c>
      <c r="L2117" s="216" t="s">
        <v>1207</v>
      </c>
      <c r="M2117" s="217">
        <v>550</v>
      </c>
      <c r="N2117" s="217">
        <v>550</v>
      </c>
      <c r="O2117" s="215" t="s">
        <v>1246</v>
      </c>
      <c r="P2117" s="379"/>
      <c r="Q2117" s="379"/>
      <c r="R2117" s="379"/>
      <c r="S2117" s="379"/>
      <c r="T2117" s="379"/>
      <c r="U2117" s="379"/>
      <c r="V2117" s="379"/>
      <c r="W2117" s="379"/>
      <c r="X2117" s="379"/>
      <c r="Y2117" s="379"/>
      <c r="Z2117" s="330"/>
      <c r="AA2117" s="330"/>
      <c r="AB2117" s="330"/>
      <c r="AC2117" s="331"/>
    </row>
    <row r="2118" spans="1:29" ht="17.25" customHeight="1">
      <c r="A2118" s="351"/>
      <c r="B2118" s="322"/>
      <c r="C2118" s="322"/>
      <c r="D2118" s="322"/>
      <c r="E2118" s="338"/>
      <c r="F2118" s="322"/>
      <c r="G2118" s="393"/>
      <c r="H2118" s="354"/>
      <c r="I2118" s="354"/>
      <c r="J2118" s="324"/>
      <c r="K2118" s="215"/>
      <c r="L2118" s="216"/>
      <c r="M2118" s="217"/>
      <c r="N2118" s="217"/>
      <c r="O2118" s="215"/>
      <c r="P2118" s="379"/>
      <c r="Q2118" s="379"/>
      <c r="R2118" s="379"/>
      <c r="S2118" s="379"/>
      <c r="T2118" s="379"/>
      <c r="U2118" s="379"/>
      <c r="V2118" s="379"/>
      <c r="W2118" s="379"/>
      <c r="X2118" s="379"/>
      <c r="Y2118" s="379"/>
      <c r="Z2118" s="330"/>
      <c r="AA2118" s="330"/>
      <c r="AB2118" s="330"/>
      <c r="AC2118" s="331"/>
    </row>
    <row r="2119" spans="1:29" ht="17.25" customHeight="1">
      <c r="A2119" s="351"/>
      <c r="B2119" s="322"/>
      <c r="C2119" s="322"/>
      <c r="D2119" s="322"/>
      <c r="E2119" s="338"/>
      <c r="F2119" s="322"/>
      <c r="G2119" s="393"/>
      <c r="H2119" s="354"/>
      <c r="I2119" s="354"/>
      <c r="J2119" s="324" t="s">
        <v>289</v>
      </c>
      <c r="K2119" s="215"/>
      <c r="L2119" s="216"/>
      <c r="M2119" s="217"/>
      <c r="N2119" s="227"/>
      <c r="O2119" s="215"/>
      <c r="P2119" s="379"/>
      <c r="Q2119" s="379"/>
      <c r="R2119" s="379"/>
      <c r="S2119" s="379"/>
      <c r="T2119" s="379"/>
      <c r="U2119" s="379"/>
      <c r="V2119" s="379"/>
      <c r="W2119" s="379"/>
      <c r="X2119" s="379"/>
      <c r="Y2119" s="379"/>
      <c r="Z2119" s="330"/>
      <c r="AA2119" s="330"/>
      <c r="AB2119" s="330"/>
      <c r="AC2119" s="331"/>
    </row>
    <row r="2120" spans="1:29" ht="17.25" customHeight="1">
      <c r="A2120" s="351"/>
      <c r="B2120" s="322"/>
      <c r="C2120" s="322"/>
      <c r="D2120" s="322"/>
      <c r="E2120" s="338"/>
      <c r="F2120" s="322"/>
      <c r="G2120" s="393"/>
      <c r="H2120" s="354"/>
      <c r="I2120" s="354"/>
      <c r="J2120" s="324"/>
      <c r="K2120" s="215"/>
      <c r="L2120" s="216"/>
      <c r="M2120" s="217"/>
      <c r="N2120" s="217"/>
      <c r="O2120" s="215"/>
      <c r="P2120" s="379"/>
      <c r="Q2120" s="379"/>
      <c r="R2120" s="379"/>
      <c r="S2120" s="379"/>
      <c r="T2120" s="379"/>
      <c r="U2120" s="379"/>
      <c r="V2120" s="379"/>
      <c r="W2120" s="379"/>
      <c r="X2120" s="379"/>
      <c r="Y2120" s="379"/>
      <c r="Z2120" s="330"/>
      <c r="AA2120" s="330"/>
      <c r="AB2120" s="330"/>
      <c r="AC2120" s="331"/>
    </row>
    <row r="2121" spans="1:29" ht="17.25" customHeight="1">
      <c r="A2121" s="351"/>
      <c r="B2121" s="322"/>
      <c r="C2121" s="322"/>
      <c r="D2121" s="322"/>
      <c r="E2121" s="338"/>
      <c r="F2121" s="322"/>
      <c r="G2121" s="393"/>
      <c r="H2121" s="354"/>
      <c r="I2121" s="354"/>
      <c r="J2121" s="324" t="s">
        <v>370</v>
      </c>
      <c r="K2121" s="215"/>
      <c r="L2121" s="216"/>
      <c r="M2121" s="217"/>
      <c r="N2121" s="227"/>
      <c r="O2121" s="215"/>
      <c r="P2121" s="379"/>
      <c r="Q2121" s="379"/>
      <c r="R2121" s="379"/>
      <c r="S2121" s="379"/>
      <c r="T2121" s="379"/>
      <c r="U2121" s="379"/>
      <c r="V2121" s="379"/>
      <c r="W2121" s="379"/>
      <c r="X2121" s="379"/>
      <c r="Y2121" s="379"/>
      <c r="Z2121" s="330"/>
      <c r="AA2121" s="330"/>
      <c r="AB2121" s="330"/>
      <c r="AC2121" s="331"/>
    </row>
    <row r="2122" spans="1:29" ht="17.25" customHeight="1">
      <c r="A2122" s="352"/>
      <c r="B2122" s="323"/>
      <c r="C2122" s="323"/>
      <c r="D2122" s="323"/>
      <c r="E2122" s="339"/>
      <c r="F2122" s="323"/>
      <c r="G2122" s="395"/>
      <c r="H2122" s="355"/>
      <c r="I2122" s="355"/>
      <c r="J2122" s="324"/>
      <c r="K2122" s="215"/>
      <c r="L2122" s="215"/>
      <c r="M2122" s="227"/>
      <c r="N2122" s="227"/>
      <c r="O2122" s="215"/>
      <c r="P2122" s="379"/>
      <c r="Q2122" s="379"/>
      <c r="R2122" s="379"/>
      <c r="S2122" s="379"/>
      <c r="T2122" s="379"/>
      <c r="U2122" s="379"/>
      <c r="V2122" s="379"/>
      <c r="W2122" s="379"/>
      <c r="X2122" s="379"/>
      <c r="Y2122" s="379"/>
      <c r="Z2122" s="330"/>
      <c r="AA2122" s="330"/>
      <c r="AB2122" s="330"/>
      <c r="AC2122" s="331"/>
    </row>
    <row r="2123" spans="1:29" ht="17.25" customHeight="1">
      <c r="A2123" s="350">
        <v>33900000</v>
      </c>
      <c r="B2123" s="321" t="s">
        <v>1102</v>
      </c>
      <c r="C2123" s="321" t="s">
        <v>525</v>
      </c>
      <c r="D2123" s="321" t="s">
        <v>1104</v>
      </c>
      <c r="E2123" s="337" t="s">
        <v>1103</v>
      </c>
      <c r="F2123" s="329" t="s">
        <v>1072</v>
      </c>
      <c r="G2123" s="340">
        <v>105</v>
      </c>
      <c r="H2123" s="325" t="s">
        <v>1101</v>
      </c>
      <c r="I2123" s="329" t="s">
        <v>919</v>
      </c>
      <c r="J2123" s="324" t="s">
        <v>281</v>
      </c>
      <c r="K2123" s="215" t="s">
        <v>1100</v>
      </c>
      <c r="L2123" s="216" t="s">
        <v>1077</v>
      </c>
      <c r="M2123" s="217">
        <v>105</v>
      </c>
      <c r="N2123" s="227">
        <v>105</v>
      </c>
      <c r="O2123" s="215" t="s">
        <v>1082</v>
      </c>
      <c r="P2123" s="379">
        <f>SUM(M2123:M2124)</f>
        <v>105</v>
      </c>
      <c r="Q2123" s="379">
        <f>SUM(N2123:N2124)</f>
        <v>105</v>
      </c>
      <c r="R2123" s="379">
        <f>SUM(M2125:M2126)</f>
        <v>0</v>
      </c>
      <c r="S2123" s="379">
        <f>SUM(N2125:N2126)</f>
        <v>0</v>
      </c>
      <c r="T2123" s="379">
        <f>SUM(M2127:M2128)</f>
        <v>0</v>
      </c>
      <c r="U2123" s="379">
        <f>SUM(N2127:N2128)</f>
        <v>0</v>
      </c>
      <c r="V2123" s="379">
        <f>SUM(M2129:M2130)</f>
        <v>0</v>
      </c>
      <c r="W2123" s="379">
        <f>SUM(N2129:N2130)</f>
        <v>0</v>
      </c>
      <c r="X2123" s="379">
        <f>P2123+R2123+T2123+V2123</f>
        <v>105</v>
      </c>
      <c r="Y2123" s="379">
        <f>Q2123+S2123+U2123+W2123</f>
        <v>105</v>
      </c>
      <c r="Z2123" s="334">
        <f>G2123-X2123</f>
        <v>0</v>
      </c>
      <c r="AA2123" s="334">
        <f>G2123-Y2123</f>
        <v>0</v>
      </c>
      <c r="AB2123" s="334"/>
      <c r="AC2123" s="335" t="s">
        <v>651</v>
      </c>
    </row>
    <row r="2124" spans="1:29" ht="17.25" customHeight="1">
      <c r="A2124" s="351"/>
      <c r="B2124" s="322"/>
      <c r="C2124" s="322"/>
      <c r="D2124" s="322"/>
      <c r="E2124" s="338"/>
      <c r="F2124" s="329"/>
      <c r="G2124" s="340"/>
      <c r="H2124" s="326"/>
      <c r="I2124" s="329"/>
      <c r="J2124" s="324"/>
      <c r="K2124" s="215"/>
      <c r="L2124" s="216"/>
      <c r="M2124" s="217"/>
      <c r="N2124" s="217"/>
      <c r="O2124" s="216"/>
      <c r="P2124" s="379"/>
      <c r="Q2124" s="379"/>
      <c r="R2124" s="379"/>
      <c r="S2124" s="379"/>
      <c r="T2124" s="379"/>
      <c r="U2124" s="379"/>
      <c r="V2124" s="379"/>
      <c r="W2124" s="379"/>
      <c r="X2124" s="379"/>
      <c r="Y2124" s="379"/>
      <c r="Z2124" s="334"/>
      <c r="AA2124" s="334"/>
      <c r="AB2124" s="334"/>
      <c r="AC2124" s="335"/>
    </row>
    <row r="2125" spans="1:29" ht="17.25" customHeight="1">
      <c r="A2125" s="351"/>
      <c r="B2125" s="322"/>
      <c r="C2125" s="322"/>
      <c r="D2125" s="322"/>
      <c r="E2125" s="338"/>
      <c r="F2125" s="329"/>
      <c r="G2125" s="340"/>
      <c r="H2125" s="326"/>
      <c r="I2125" s="329"/>
      <c r="J2125" s="324" t="s">
        <v>369</v>
      </c>
      <c r="K2125" s="215"/>
      <c r="L2125" s="216"/>
      <c r="M2125" s="217"/>
      <c r="N2125" s="217"/>
      <c r="O2125" s="215"/>
      <c r="P2125" s="379"/>
      <c r="Q2125" s="379"/>
      <c r="R2125" s="379"/>
      <c r="S2125" s="379"/>
      <c r="T2125" s="379"/>
      <c r="U2125" s="379"/>
      <c r="V2125" s="379"/>
      <c r="W2125" s="379"/>
      <c r="X2125" s="379"/>
      <c r="Y2125" s="379"/>
      <c r="Z2125" s="334"/>
      <c r="AA2125" s="334"/>
      <c r="AB2125" s="334"/>
      <c r="AC2125" s="335"/>
    </row>
    <row r="2126" spans="1:29" ht="17.25" customHeight="1">
      <c r="A2126" s="351"/>
      <c r="B2126" s="322"/>
      <c r="C2126" s="322"/>
      <c r="D2126" s="322"/>
      <c r="E2126" s="338"/>
      <c r="F2126" s="329"/>
      <c r="G2126" s="340"/>
      <c r="H2126" s="326"/>
      <c r="I2126" s="329"/>
      <c r="J2126" s="324"/>
      <c r="K2126" s="215"/>
      <c r="L2126" s="216"/>
      <c r="M2126" s="217"/>
      <c r="N2126" s="217"/>
      <c r="O2126" s="215"/>
      <c r="P2126" s="379"/>
      <c r="Q2126" s="379"/>
      <c r="R2126" s="379"/>
      <c r="S2126" s="379"/>
      <c r="T2126" s="379"/>
      <c r="U2126" s="379"/>
      <c r="V2126" s="379"/>
      <c r="W2126" s="379"/>
      <c r="X2126" s="379"/>
      <c r="Y2126" s="379"/>
      <c r="Z2126" s="334"/>
      <c r="AA2126" s="334"/>
      <c r="AB2126" s="334"/>
      <c r="AC2126" s="335"/>
    </row>
    <row r="2127" spans="1:29" ht="17.25" customHeight="1">
      <c r="A2127" s="351"/>
      <c r="B2127" s="322"/>
      <c r="C2127" s="322"/>
      <c r="D2127" s="322"/>
      <c r="E2127" s="338"/>
      <c r="F2127" s="329"/>
      <c r="G2127" s="340"/>
      <c r="H2127" s="326"/>
      <c r="I2127" s="329"/>
      <c r="J2127" s="324" t="s">
        <v>289</v>
      </c>
      <c r="K2127" s="215"/>
      <c r="L2127" s="216"/>
      <c r="M2127" s="217"/>
      <c r="N2127" s="227"/>
      <c r="O2127" s="215"/>
      <c r="P2127" s="379"/>
      <c r="Q2127" s="379"/>
      <c r="R2127" s="379"/>
      <c r="S2127" s="379"/>
      <c r="T2127" s="379"/>
      <c r="U2127" s="379"/>
      <c r="V2127" s="379"/>
      <c r="W2127" s="379"/>
      <c r="X2127" s="379"/>
      <c r="Y2127" s="379"/>
      <c r="Z2127" s="334"/>
      <c r="AA2127" s="334"/>
      <c r="AB2127" s="334"/>
      <c r="AC2127" s="335"/>
    </row>
    <row r="2128" spans="1:29" ht="17.25" customHeight="1">
      <c r="A2128" s="351"/>
      <c r="B2128" s="322"/>
      <c r="C2128" s="322"/>
      <c r="D2128" s="322"/>
      <c r="E2128" s="338"/>
      <c r="F2128" s="329"/>
      <c r="G2128" s="340"/>
      <c r="H2128" s="326"/>
      <c r="I2128" s="329"/>
      <c r="J2128" s="324"/>
      <c r="K2128" s="215"/>
      <c r="L2128" s="216"/>
      <c r="M2128" s="217"/>
      <c r="N2128" s="217"/>
      <c r="O2128" s="215"/>
      <c r="P2128" s="379"/>
      <c r="Q2128" s="379"/>
      <c r="R2128" s="379"/>
      <c r="S2128" s="379"/>
      <c r="T2128" s="379"/>
      <c r="U2128" s="379"/>
      <c r="V2128" s="379"/>
      <c r="W2128" s="379"/>
      <c r="X2128" s="379"/>
      <c r="Y2128" s="379"/>
      <c r="Z2128" s="334"/>
      <c r="AA2128" s="334"/>
      <c r="AB2128" s="334"/>
      <c r="AC2128" s="335"/>
    </row>
    <row r="2129" spans="1:29" ht="17.25" customHeight="1">
      <c r="A2129" s="351"/>
      <c r="B2129" s="322"/>
      <c r="C2129" s="322"/>
      <c r="D2129" s="322"/>
      <c r="E2129" s="338"/>
      <c r="F2129" s="329"/>
      <c r="G2129" s="340"/>
      <c r="H2129" s="326"/>
      <c r="I2129" s="329"/>
      <c r="J2129" s="324" t="s">
        <v>370</v>
      </c>
      <c r="K2129" s="215"/>
      <c r="L2129" s="216"/>
      <c r="M2129" s="217"/>
      <c r="N2129" s="227"/>
      <c r="O2129" s="215"/>
      <c r="P2129" s="379"/>
      <c r="Q2129" s="379"/>
      <c r="R2129" s="379"/>
      <c r="S2129" s="379"/>
      <c r="T2129" s="379"/>
      <c r="U2129" s="379"/>
      <c r="V2129" s="379"/>
      <c r="W2129" s="379"/>
      <c r="X2129" s="379"/>
      <c r="Y2129" s="379"/>
      <c r="Z2129" s="334"/>
      <c r="AA2129" s="334"/>
      <c r="AB2129" s="334"/>
      <c r="AC2129" s="335"/>
    </row>
    <row r="2130" spans="1:29" ht="17.25" customHeight="1">
      <c r="A2130" s="352"/>
      <c r="B2130" s="323"/>
      <c r="C2130" s="323"/>
      <c r="D2130" s="323"/>
      <c r="E2130" s="339"/>
      <c r="F2130" s="329"/>
      <c r="G2130" s="340"/>
      <c r="H2130" s="327"/>
      <c r="I2130" s="329"/>
      <c r="J2130" s="324"/>
      <c r="K2130" s="215"/>
      <c r="L2130" s="215"/>
      <c r="M2130" s="227"/>
      <c r="N2130" s="227"/>
      <c r="O2130" s="215"/>
      <c r="P2130" s="379"/>
      <c r="Q2130" s="379"/>
      <c r="R2130" s="379"/>
      <c r="S2130" s="379"/>
      <c r="T2130" s="379"/>
      <c r="U2130" s="379"/>
      <c r="V2130" s="379"/>
      <c r="W2130" s="379"/>
      <c r="X2130" s="379"/>
      <c r="Y2130" s="379"/>
      <c r="Z2130" s="334"/>
      <c r="AA2130" s="334"/>
      <c r="AB2130" s="334"/>
      <c r="AC2130" s="335"/>
    </row>
    <row r="2131" spans="1:29" ht="17.25" customHeight="1">
      <c r="A2131" s="350">
        <v>31500000</v>
      </c>
      <c r="B2131" s="321" t="s">
        <v>1064</v>
      </c>
      <c r="C2131" s="321" t="s">
        <v>448</v>
      </c>
      <c r="D2131" s="321" t="s">
        <v>1063</v>
      </c>
      <c r="E2131" s="337" t="s">
        <v>1061</v>
      </c>
      <c r="F2131" s="329" t="s">
        <v>796</v>
      </c>
      <c r="G2131" s="340">
        <v>6750</v>
      </c>
      <c r="H2131" s="325" t="s">
        <v>1062</v>
      </c>
      <c r="I2131" s="329" t="s">
        <v>732</v>
      </c>
      <c r="J2131" s="324" t="s">
        <v>281</v>
      </c>
      <c r="K2131" s="215" t="s">
        <v>1065</v>
      </c>
      <c r="L2131" s="216" t="s">
        <v>883</v>
      </c>
      <c r="M2131" s="217">
        <v>6750</v>
      </c>
      <c r="N2131" s="227">
        <v>6750</v>
      </c>
      <c r="O2131" s="215" t="s">
        <v>752</v>
      </c>
      <c r="P2131" s="379">
        <f>SUM(M2131:M2132)</f>
        <v>6750</v>
      </c>
      <c r="Q2131" s="379">
        <f>SUM(N2131:N2132)</f>
        <v>6750</v>
      </c>
      <c r="R2131" s="379">
        <f>SUM(M2133:M2134)</f>
        <v>0</v>
      </c>
      <c r="S2131" s="379">
        <f>SUM(N2133:N2134)</f>
        <v>0</v>
      </c>
      <c r="T2131" s="379">
        <f>SUM(M2135:M2136)</f>
        <v>0</v>
      </c>
      <c r="U2131" s="379">
        <f>SUM(N2135:N2136)</f>
        <v>0</v>
      </c>
      <c r="V2131" s="379">
        <f>SUM(M2137:M2138)</f>
        <v>0</v>
      </c>
      <c r="W2131" s="379">
        <f>SUM(N2137:N2138)</f>
        <v>0</v>
      </c>
      <c r="X2131" s="379">
        <f>P2131+R2131+T2131+V2131</f>
        <v>6750</v>
      </c>
      <c r="Y2131" s="379">
        <f>Q2131+S2131+U2131+W2131</f>
        <v>6750</v>
      </c>
      <c r="Z2131" s="330">
        <f>G2131-X2131</f>
        <v>0</v>
      </c>
      <c r="AA2131" s="330">
        <f>G2131-Y2131</f>
        <v>0</v>
      </c>
      <c r="AB2131" s="330"/>
      <c r="AC2131" s="331"/>
    </row>
    <row r="2132" spans="1:29" ht="17.25" customHeight="1">
      <c r="A2132" s="351"/>
      <c r="B2132" s="322"/>
      <c r="C2132" s="322"/>
      <c r="D2132" s="322"/>
      <c r="E2132" s="338"/>
      <c r="F2132" s="329"/>
      <c r="G2132" s="340"/>
      <c r="H2132" s="326"/>
      <c r="I2132" s="329"/>
      <c r="J2132" s="324"/>
      <c r="K2132" s="215"/>
      <c r="L2132" s="216"/>
      <c r="M2132" s="217"/>
      <c r="N2132" s="217"/>
      <c r="O2132" s="216"/>
      <c r="P2132" s="379"/>
      <c r="Q2132" s="379"/>
      <c r="R2132" s="379"/>
      <c r="S2132" s="379"/>
      <c r="T2132" s="379"/>
      <c r="U2132" s="379"/>
      <c r="V2132" s="379"/>
      <c r="W2132" s="379"/>
      <c r="X2132" s="379"/>
      <c r="Y2132" s="379"/>
      <c r="Z2132" s="330"/>
      <c r="AA2132" s="330"/>
      <c r="AB2132" s="330"/>
      <c r="AC2132" s="331"/>
    </row>
    <row r="2133" spans="1:29" ht="17.25" customHeight="1">
      <c r="A2133" s="351"/>
      <c r="B2133" s="322"/>
      <c r="C2133" s="322"/>
      <c r="D2133" s="322"/>
      <c r="E2133" s="338"/>
      <c r="F2133" s="329"/>
      <c r="G2133" s="340"/>
      <c r="H2133" s="326"/>
      <c r="I2133" s="329"/>
      <c r="J2133" s="324" t="s">
        <v>369</v>
      </c>
      <c r="K2133" s="215"/>
      <c r="L2133" s="216"/>
      <c r="M2133" s="217"/>
      <c r="N2133" s="217"/>
      <c r="O2133" s="215"/>
      <c r="P2133" s="379"/>
      <c r="Q2133" s="379"/>
      <c r="R2133" s="379"/>
      <c r="S2133" s="379"/>
      <c r="T2133" s="379"/>
      <c r="U2133" s="379"/>
      <c r="V2133" s="379"/>
      <c r="W2133" s="379"/>
      <c r="X2133" s="379"/>
      <c r="Y2133" s="379"/>
      <c r="Z2133" s="330"/>
      <c r="AA2133" s="330"/>
      <c r="AB2133" s="330"/>
      <c r="AC2133" s="331"/>
    </row>
    <row r="2134" spans="1:29" ht="17.25" customHeight="1">
      <c r="A2134" s="351"/>
      <c r="B2134" s="322"/>
      <c r="C2134" s="322"/>
      <c r="D2134" s="322"/>
      <c r="E2134" s="338"/>
      <c r="F2134" s="329"/>
      <c r="G2134" s="340"/>
      <c r="H2134" s="326"/>
      <c r="I2134" s="329"/>
      <c r="J2134" s="324"/>
      <c r="K2134" s="215"/>
      <c r="L2134" s="216"/>
      <c r="M2134" s="217"/>
      <c r="N2134" s="217"/>
      <c r="O2134" s="215"/>
      <c r="P2134" s="379"/>
      <c r="Q2134" s="379"/>
      <c r="R2134" s="379"/>
      <c r="S2134" s="379"/>
      <c r="T2134" s="379"/>
      <c r="U2134" s="379"/>
      <c r="V2134" s="379"/>
      <c r="W2134" s="379"/>
      <c r="X2134" s="379"/>
      <c r="Y2134" s="379"/>
      <c r="Z2134" s="330"/>
      <c r="AA2134" s="330"/>
      <c r="AB2134" s="330"/>
      <c r="AC2134" s="331"/>
    </row>
    <row r="2135" spans="1:29" ht="17.25" customHeight="1">
      <c r="A2135" s="351"/>
      <c r="B2135" s="322"/>
      <c r="C2135" s="322"/>
      <c r="D2135" s="322"/>
      <c r="E2135" s="338"/>
      <c r="F2135" s="329"/>
      <c r="G2135" s="340"/>
      <c r="H2135" s="326"/>
      <c r="I2135" s="329"/>
      <c r="J2135" s="324" t="s">
        <v>289</v>
      </c>
      <c r="K2135" s="215"/>
      <c r="L2135" s="216"/>
      <c r="M2135" s="217"/>
      <c r="N2135" s="227"/>
      <c r="O2135" s="215"/>
      <c r="P2135" s="379"/>
      <c r="Q2135" s="379"/>
      <c r="R2135" s="379"/>
      <c r="S2135" s="379"/>
      <c r="T2135" s="379"/>
      <c r="U2135" s="379"/>
      <c r="V2135" s="379"/>
      <c r="W2135" s="379"/>
      <c r="X2135" s="379"/>
      <c r="Y2135" s="379"/>
      <c r="Z2135" s="330"/>
      <c r="AA2135" s="330"/>
      <c r="AB2135" s="330"/>
      <c r="AC2135" s="331"/>
    </row>
    <row r="2136" spans="1:29" ht="17.25" customHeight="1">
      <c r="A2136" s="351"/>
      <c r="B2136" s="322"/>
      <c r="C2136" s="322"/>
      <c r="D2136" s="322"/>
      <c r="E2136" s="338"/>
      <c r="F2136" s="329"/>
      <c r="G2136" s="340"/>
      <c r="H2136" s="326"/>
      <c r="I2136" s="329"/>
      <c r="J2136" s="324"/>
      <c r="K2136" s="215"/>
      <c r="L2136" s="216"/>
      <c r="M2136" s="217"/>
      <c r="N2136" s="217"/>
      <c r="O2136" s="215"/>
      <c r="P2136" s="379"/>
      <c r="Q2136" s="379"/>
      <c r="R2136" s="379"/>
      <c r="S2136" s="379"/>
      <c r="T2136" s="379"/>
      <c r="U2136" s="379"/>
      <c r="V2136" s="379"/>
      <c r="W2136" s="379"/>
      <c r="X2136" s="379"/>
      <c r="Y2136" s="379"/>
      <c r="Z2136" s="330"/>
      <c r="AA2136" s="330"/>
      <c r="AB2136" s="330"/>
      <c r="AC2136" s="331"/>
    </row>
    <row r="2137" spans="1:29" ht="17.25" customHeight="1">
      <c r="A2137" s="351"/>
      <c r="B2137" s="322"/>
      <c r="C2137" s="322"/>
      <c r="D2137" s="322"/>
      <c r="E2137" s="338"/>
      <c r="F2137" s="329"/>
      <c r="G2137" s="340"/>
      <c r="H2137" s="326"/>
      <c r="I2137" s="329"/>
      <c r="J2137" s="324" t="s">
        <v>370</v>
      </c>
      <c r="K2137" s="215"/>
      <c r="L2137" s="216"/>
      <c r="M2137" s="217"/>
      <c r="N2137" s="227"/>
      <c r="O2137" s="215"/>
      <c r="P2137" s="379"/>
      <c r="Q2137" s="379"/>
      <c r="R2137" s="379"/>
      <c r="S2137" s="379"/>
      <c r="T2137" s="379"/>
      <c r="U2137" s="379"/>
      <c r="V2137" s="379"/>
      <c r="W2137" s="379"/>
      <c r="X2137" s="379"/>
      <c r="Y2137" s="379"/>
      <c r="Z2137" s="330"/>
      <c r="AA2137" s="330"/>
      <c r="AB2137" s="330"/>
      <c r="AC2137" s="331"/>
    </row>
    <row r="2138" spans="1:29" ht="17.25" customHeight="1">
      <c r="A2138" s="352"/>
      <c r="B2138" s="323"/>
      <c r="C2138" s="323"/>
      <c r="D2138" s="323"/>
      <c r="E2138" s="339"/>
      <c r="F2138" s="329"/>
      <c r="G2138" s="340"/>
      <c r="H2138" s="327"/>
      <c r="I2138" s="329"/>
      <c r="J2138" s="324"/>
      <c r="K2138" s="215"/>
      <c r="L2138" s="215"/>
      <c r="M2138" s="227"/>
      <c r="N2138" s="227"/>
      <c r="O2138" s="215"/>
      <c r="P2138" s="379"/>
      <c r="Q2138" s="379"/>
      <c r="R2138" s="379"/>
      <c r="S2138" s="379"/>
      <c r="T2138" s="379"/>
      <c r="U2138" s="379"/>
      <c r="V2138" s="379"/>
      <c r="W2138" s="379"/>
      <c r="X2138" s="379"/>
      <c r="Y2138" s="379"/>
      <c r="Z2138" s="330"/>
      <c r="AA2138" s="330"/>
      <c r="AB2138" s="330"/>
      <c r="AC2138" s="331"/>
    </row>
    <row r="2139" spans="1:29" ht="17.25" customHeight="1">
      <c r="A2139" s="350">
        <v>16100000</v>
      </c>
      <c r="B2139" s="321" t="s">
        <v>1127</v>
      </c>
      <c r="C2139" s="321" t="s">
        <v>525</v>
      </c>
      <c r="D2139" s="321" t="s">
        <v>1128</v>
      </c>
      <c r="E2139" s="328" t="s">
        <v>1126</v>
      </c>
      <c r="F2139" s="389" t="s">
        <v>752</v>
      </c>
      <c r="G2139" s="340">
        <v>35</v>
      </c>
      <c r="H2139" s="329" t="s">
        <v>1125</v>
      </c>
      <c r="I2139" s="329" t="s">
        <v>905</v>
      </c>
      <c r="J2139" s="324" t="s">
        <v>281</v>
      </c>
      <c r="K2139" s="215"/>
      <c r="L2139" s="216"/>
      <c r="M2139" s="217"/>
      <c r="N2139" s="227"/>
      <c r="O2139" s="215"/>
      <c r="P2139" s="379">
        <f>SUM(M2139:M2140)</f>
        <v>0</v>
      </c>
      <c r="Q2139" s="379">
        <f>SUM(N2139:N2140)</f>
        <v>0</v>
      </c>
      <c r="R2139" s="379">
        <f>SUM(M2141:M2142)</f>
        <v>35</v>
      </c>
      <c r="S2139" s="379">
        <f>SUM(N2141:N2142)</f>
        <v>35</v>
      </c>
      <c r="T2139" s="379">
        <f>SUM(M2143:M2144)</f>
        <v>0</v>
      </c>
      <c r="U2139" s="379">
        <f>SUM(N2143:N2144)</f>
        <v>0</v>
      </c>
      <c r="V2139" s="379">
        <f>SUM(M2145:M2146)</f>
        <v>0</v>
      </c>
      <c r="W2139" s="379">
        <f>SUM(N2145:N2146)</f>
        <v>0</v>
      </c>
      <c r="X2139" s="379">
        <f>P2139+R2139+T2139+V2139</f>
        <v>35</v>
      </c>
      <c r="Y2139" s="379">
        <f>Q2139+S2139+U2139+W2139</f>
        <v>35</v>
      </c>
      <c r="Z2139" s="330">
        <f>G2139-X2139</f>
        <v>0</v>
      </c>
      <c r="AA2139" s="330">
        <f>G2139-Y2139</f>
        <v>0</v>
      </c>
      <c r="AB2139" s="330" t="s">
        <v>463</v>
      </c>
      <c r="AC2139" s="331"/>
    </row>
    <row r="2140" spans="1:29" ht="17.25" customHeight="1">
      <c r="A2140" s="351"/>
      <c r="B2140" s="322"/>
      <c r="C2140" s="322"/>
      <c r="D2140" s="322"/>
      <c r="E2140" s="328"/>
      <c r="F2140" s="389"/>
      <c r="G2140" s="340"/>
      <c r="H2140" s="329"/>
      <c r="I2140" s="329"/>
      <c r="J2140" s="324"/>
      <c r="K2140" s="215"/>
      <c r="L2140" s="216"/>
      <c r="M2140" s="217"/>
      <c r="N2140" s="217"/>
      <c r="O2140" s="216"/>
      <c r="P2140" s="379"/>
      <c r="Q2140" s="379"/>
      <c r="R2140" s="379"/>
      <c r="S2140" s="379"/>
      <c r="T2140" s="379"/>
      <c r="U2140" s="379"/>
      <c r="V2140" s="379"/>
      <c r="W2140" s="379"/>
      <c r="X2140" s="379"/>
      <c r="Y2140" s="379"/>
      <c r="Z2140" s="330"/>
      <c r="AA2140" s="330"/>
      <c r="AB2140" s="330"/>
      <c r="AC2140" s="331"/>
    </row>
    <row r="2141" spans="1:29" ht="17.25" customHeight="1">
      <c r="A2141" s="351"/>
      <c r="B2141" s="322"/>
      <c r="C2141" s="322"/>
      <c r="D2141" s="322"/>
      <c r="E2141" s="328"/>
      <c r="F2141" s="389"/>
      <c r="G2141" s="340"/>
      <c r="H2141" s="329"/>
      <c r="I2141" s="329"/>
      <c r="J2141" s="324" t="s">
        <v>369</v>
      </c>
      <c r="K2141" s="215" t="s">
        <v>716</v>
      </c>
      <c r="L2141" s="216" t="s">
        <v>736</v>
      </c>
      <c r="M2141" s="217">
        <v>5</v>
      </c>
      <c r="N2141" s="217">
        <v>5</v>
      </c>
      <c r="O2141" s="215" t="s">
        <v>1082</v>
      </c>
      <c r="P2141" s="379"/>
      <c r="Q2141" s="379"/>
      <c r="R2141" s="379"/>
      <c r="S2141" s="379"/>
      <c r="T2141" s="379"/>
      <c r="U2141" s="379"/>
      <c r="V2141" s="379"/>
      <c r="W2141" s="379"/>
      <c r="X2141" s="379"/>
      <c r="Y2141" s="379"/>
      <c r="Z2141" s="330"/>
      <c r="AA2141" s="330"/>
      <c r="AB2141" s="330"/>
      <c r="AC2141" s="331"/>
    </row>
    <row r="2142" spans="1:29" ht="17.25" customHeight="1">
      <c r="A2142" s="351"/>
      <c r="B2142" s="322"/>
      <c r="C2142" s="322"/>
      <c r="D2142" s="322"/>
      <c r="E2142" s="328"/>
      <c r="F2142" s="389"/>
      <c r="G2142" s="340"/>
      <c r="H2142" s="329"/>
      <c r="I2142" s="329"/>
      <c r="J2142" s="324"/>
      <c r="K2142" s="215" t="s">
        <v>716</v>
      </c>
      <c r="L2142" s="216" t="s">
        <v>736</v>
      </c>
      <c r="M2142" s="217">
        <v>30</v>
      </c>
      <c r="N2142" s="217">
        <v>30</v>
      </c>
      <c r="O2142" s="215" t="s">
        <v>1072</v>
      </c>
      <c r="P2142" s="379"/>
      <c r="Q2142" s="379"/>
      <c r="R2142" s="379"/>
      <c r="S2142" s="379"/>
      <c r="T2142" s="379"/>
      <c r="U2142" s="379"/>
      <c r="V2142" s="379"/>
      <c r="W2142" s="379"/>
      <c r="X2142" s="379"/>
      <c r="Y2142" s="379"/>
      <c r="Z2142" s="330"/>
      <c r="AA2142" s="330"/>
      <c r="AB2142" s="330"/>
      <c r="AC2142" s="331"/>
    </row>
    <row r="2143" spans="1:29" ht="17.25" customHeight="1">
      <c r="A2143" s="351"/>
      <c r="B2143" s="322"/>
      <c r="C2143" s="322"/>
      <c r="D2143" s="322"/>
      <c r="E2143" s="328"/>
      <c r="F2143" s="389"/>
      <c r="G2143" s="340"/>
      <c r="H2143" s="329"/>
      <c r="I2143" s="329"/>
      <c r="J2143" s="324" t="s">
        <v>289</v>
      </c>
      <c r="K2143" s="215"/>
      <c r="L2143" s="216"/>
      <c r="M2143" s="217"/>
      <c r="N2143" s="227"/>
      <c r="O2143" s="215"/>
      <c r="P2143" s="379"/>
      <c r="Q2143" s="379"/>
      <c r="R2143" s="379"/>
      <c r="S2143" s="379"/>
      <c r="T2143" s="379"/>
      <c r="U2143" s="379"/>
      <c r="V2143" s="379"/>
      <c r="W2143" s="379"/>
      <c r="X2143" s="379"/>
      <c r="Y2143" s="379"/>
      <c r="Z2143" s="330"/>
      <c r="AA2143" s="330"/>
      <c r="AB2143" s="330"/>
      <c r="AC2143" s="331"/>
    </row>
    <row r="2144" spans="1:29" ht="17.25" customHeight="1">
      <c r="A2144" s="351"/>
      <c r="B2144" s="322"/>
      <c r="C2144" s="322"/>
      <c r="D2144" s="322"/>
      <c r="E2144" s="328"/>
      <c r="F2144" s="389"/>
      <c r="G2144" s="340"/>
      <c r="H2144" s="329"/>
      <c r="I2144" s="329"/>
      <c r="J2144" s="324"/>
      <c r="K2144" s="215"/>
      <c r="L2144" s="216"/>
      <c r="M2144" s="217"/>
      <c r="N2144" s="217"/>
      <c r="O2144" s="215"/>
      <c r="P2144" s="379"/>
      <c r="Q2144" s="379"/>
      <c r="R2144" s="379"/>
      <c r="S2144" s="379"/>
      <c r="T2144" s="379"/>
      <c r="U2144" s="379"/>
      <c r="V2144" s="379"/>
      <c r="W2144" s="379"/>
      <c r="X2144" s="379"/>
      <c r="Y2144" s="379"/>
      <c r="Z2144" s="330"/>
      <c r="AA2144" s="330"/>
      <c r="AB2144" s="330"/>
      <c r="AC2144" s="331"/>
    </row>
    <row r="2145" spans="1:29" ht="17.25" customHeight="1">
      <c r="A2145" s="351"/>
      <c r="B2145" s="322"/>
      <c r="C2145" s="322"/>
      <c r="D2145" s="322"/>
      <c r="E2145" s="328"/>
      <c r="F2145" s="389"/>
      <c r="G2145" s="340"/>
      <c r="H2145" s="329"/>
      <c r="I2145" s="329"/>
      <c r="J2145" s="324" t="s">
        <v>370</v>
      </c>
      <c r="K2145" s="215"/>
      <c r="L2145" s="216"/>
      <c r="M2145" s="217"/>
      <c r="N2145" s="227"/>
      <c r="O2145" s="215"/>
      <c r="P2145" s="379"/>
      <c r="Q2145" s="379"/>
      <c r="R2145" s="379"/>
      <c r="S2145" s="379"/>
      <c r="T2145" s="379"/>
      <c r="U2145" s="379"/>
      <c r="V2145" s="379"/>
      <c r="W2145" s="379"/>
      <c r="X2145" s="379"/>
      <c r="Y2145" s="379"/>
      <c r="Z2145" s="330"/>
      <c r="AA2145" s="330"/>
      <c r="AB2145" s="330"/>
      <c r="AC2145" s="331"/>
    </row>
    <row r="2146" spans="1:29" ht="17.25" customHeight="1">
      <c r="A2146" s="352"/>
      <c r="B2146" s="323"/>
      <c r="C2146" s="323"/>
      <c r="D2146" s="323"/>
      <c r="E2146" s="328"/>
      <c r="F2146" s="389"/>
      <c r="G2146" s="340"/>
      <c r="H2146" s="329"/>
      <c r="I2146" s="329"/>
      <c r="J2146" s="324"/>
      <c r="K2146" s="215"/>
      <c r="L2146" s="215"/>
      <c r="M2146" s="227"/>
      <c r="N2146" s="227"/>
      <c r="O2146" s="215"/>
      <c r="P2146" s="379"/>
      <c r="Q2146" s="379"/>
      <c r="R2146" s="379"/>
      <c r="S2146" s="379"/>
      <c r="T2146" s="379"/>
      <c r="U2146" s="379"/>
      <c r="V2146" s="379"/>
      <c r="W2146" s="379"/>
      <c r="X2146" s="379"/>
      <c r="Y2146" s="379"/>
      <c r="Z2146" s="330"/>
      <c r="AA2146" s="330"/>
      <c r="AB2146" s="330"/>
      <c r="AC2146" s="331"/>
    </row>
    <row r="2147" spans="1:29" ht="17.25" customHeight="1">
      <c r="A2147" s="350">
        <v>31300000</v>
      </c>
      <c r="B2147" s="321" t="s">
        <v>1144</v>
      </c>
      <c r="C2147" s="321" t="s">
        <v>448</v>
      </c>
      <c r="D2147" s="321" t="s">
        <v>1143</v>
      </c>
      <c r="E2147" s="328" t="s">
        <v>1145</v>
      </c>
      <c r="F2147" s="389" t="s">
        <v>1146</v>
      </c>
      <c r="G2147" s="340">
        <v>448</v>
      </c>
      <c r="H2147" s="329" t="s">
        <v>1142</v>
      </c>
      <c r="I2147" s="329" t="s">
        <v>1147</v>
      </c>
      <c r="J2147" s="324" t="s">
        <v>281</v>
      </c>
      <c r="K2147" s="215"/>
      <c r="L2147" s="216"/>
      <c r="M2147" s="217"/>
      <c r="N2147" s="227"/>
      <c r="O2147" s="215"/>
      <c r="P2147" s="379">
        <f>SUM(M2147:M2148)</f>
        <v>0</v>
      </c>
      <c r="Q2147" s="379">
        <f>SUM(N2147:N2148)</f>
        <v>0</v>
      </c>
      <c r="R2147" s="379">
        <f>SUM(M2149:M2150)</f>
        <v>448</v>
      </c>
      <c r="S2147" s="379">
        <f>SUM(N2149:N2150)</f>
        <v>448</v>
      </c>
      <c r="T2147" s="379">
        <f>SUM(M2151:M2152)</f>
        <v>0</v>
      </c>
      <c r="U2147" s="379">
        <f>SUM(N2151:N2152)</f>
        <v>0</v>
      </c>
      <c r="V2147" s="379">
        <f>SUM(M2153:M2155)</f>
        <v>0</v>
      </c>
      <c r="W2147" s="379">
        <f>SUM(N2153:N2155)</f>
        <v>0</v>
      </c>
      <c r="X2147" s="379">
        <f>P2147+R2147+T2147+V2147</f>
        <v>448</v>
      </c>
      <c r="Y2147" s="379">
        <f>Q2147+S2147+U2147+W2147</f>
        <v>448</v>
      </c>
      <c r="Z2147" s="330">
        <f>G2147-X2147</f>
        <v>0</v>
      </c>
      <c r="AA2147" s="330">
        <f>G2147-Y2147</f>
        <v>0</v>
      </c>
      <c r="AB2147" s="330" t="s">
        <v>463</v>
      </c>
      <c r="AC2147" s="331"/>
    </row>
    <row r="2148" spans="1:29" ht="17.25" customHeight="1">
      <c r="A2148" s="351"/>
      <c r="B2148" s="322"/>
      <c r="C2148" s="322"/>
      <c r="D2148" s="322"/>
      <c r="E2148" s="328"/>
      <c r="F2148" s="389"/>
      <c r="G2148" s="340"/>
      <c r="H2148" s="329"/>
      <c r="I2148" s="329"/>
      <c r="J2148" s="324"/>
      <c r="K2148" s="215"/>
      <c r="L2148" s="216"/>
      <c r="M2148" s="217"/>
      <c r="N2148" s="217"/>
      <c r="O2148" s="216"/>
      <c r="P2148" s="379"/>
      <c r="Q2148" s="379"/>
      <c r="R2148" s="379"/>
      <c r="S2148" s="379"/>
      <c r="T2148" s="379"/>
      <c r="U2148" s="379"/>
      <c r="V2148" s="379"/>
      <c r="W2148" s="379"/>
      <c r="X2148" s="379"/>
      <c r="Y2148" s="379"/>
      <c r="Z2148" s="330"/>
      <c r="AA2148" s="330"/>
      <c r="AB2148" s="330"/>
      <c r="AC2148" s="331"/>
    </row>
    <row r="2149" spans="1:29" ht="17.25" customHeight="1">
      <c r="A2149" s="351"/>
      <c r="B2149" s="322"/>
      <c r="C2149" s="322"/>
      <c r="D2149" s="322"/>
      <c r="E2149" s="328"/>
      <c r="F2149" s="389"/>
      <c r="G2149" s="340"/>
      <c r="H2149" s="329"/>
      <c r="I2149" s="329"/>
      <c r="J2149" s="324" t="s">
        <v>369</v>
      </c>
      <c r="K2149" s="215" t="s">
        <v>1148</v>
      </c>
      <c r="L2149" s="216" t="s">
        <v>919</v>
      </c>
      <c r="M2149" s="217">
        <v>448</v>
      </c>
      <c r="N2149" s="217">
        <v>448</v>
      </c>
      <c r="O2149" s="215" t="s">
        <v>1149</v>
      </c>
      <c r="P2149" s="379"/>
      <c r="Q2149" s="379"/>
      <c r="R2149" s="379"/>
      <c r="S2149" s="379"/>
      <c r="T2149" s="379"/>
      <c r="U2149" s="379"/>
      <c r="V2149" s="379"/>
      <c r="W2149" s="379"/>
      <c r="X2149" s="379"/>
      <c r="Y2149" s="379"/>
      <c r="Z2149" s="330"/>
      <c r="AA2149" s="330"/>
      <c r="AB2149" s="330"/>
      <c r="AC2149" s="331"/>
    </row>
    <row r="2150" spans="1:29" ht="17.25" customHeight="1">
      <c r="A2150" s="351"/>
      <c r="B2150" s="322"/>
      <c r="C2150" s="322"/>
      <c r="D2150" s="322"/>
      <c r="E2150" s="328"/>
      <c r="F2150" s="389"/>
      <c r="G2150" s="340"/>
      <c r="H2150" s="329"/>
      <c r="I2150" s="329"/>
      <c r="J2150" s="324"/>
      <c r="K2150" s="215"/>
      <c r="L2150" s="216"/>
      <c r="M2150" s="217"/>
      <c r="N2150" s="217"/>
      <c r="O2150" s="215"/>
      <c r="P2150" s="379"/>
      <c r="Q2150" s="379"/>
      <c r="R2150" s="379"/>
      <c r="S2150" s="379"/>
      <c r="T2150" s="379"/>
      <c r="U2150" s="379"/>
      <c r="V2150" s="379"/>
      <c r="W2150" s="379"/>
      <c r="X2150" s="379"/>
      <c r="Y2150" s="379"/>
      <c r="Z2150" s="330"/>
      <c r="AA2150" s="330"/>
      <c r="AB2150" s="330"/>
      <c r="AC2150" s="331"/>
    </row>
    <row r="2151" spans="1:29" ht="17.25" customHeight="1">
      <c r="A2151" s="351"/>
      <c r="B2151" s="322"/>
      <c r="C2151" s="322"/>
      <c r="D2151" s="322"/>
      <c r="E2151" s="328"/>
      <c r="F2151" s="389"/>
      <c r="G2151" s="340"/>
      <c r="H2151" s="329"/>
      <c r="I2151" s="329"/>
      <c r="J2151" s="324" t="s">
        <v>289</v>
      </c>
      <c r="K2151" s="215"/>
      <c r="L2151" s="216"/>
      <c r="M2151" s="217"/>
      <c r="N2151" s="227"/>
      <c r="O2151" s="215"/>
      <c r="P2151" s="379"/>
      <c r="Q2151" s="379"/>
      <c r="R2151" s="379"/>
      <c r="S2151" s="379"/>
      <c r="T2151" s="379"/>
      <c r="U2151" s="379"/>
      <c r="V2151" s="379"/>
      <c r="W2151" s="379"/>
      <c r="X2151" s="379"/>
      <c r="Y2151" s="379"/>
      <c r="Z2151" s="330"/>
      <c r="AA2151" s="330"/>
      <c r="AB2151" s="330"/>
      <c r="AC2151" s="331"/>
    </row>
    <row r="2152" spans="1:29" ht="17.25" customHeight="1">
      <c r="A2152" s="351"/>
      <c r="B2152" s="322"/>
      <c r="C2152" s="322"/>
      <c r="D2152" s="322"/>
      <c r="E2152" s="328"/>
      <c r="F2152" s="389"/>
      <c r="G2152" s="340"/>
      <c r="H2152" s="329"/>
      <c r="I2152" s="329"/>
      <c r="J2152" s="324"/>
      <c r="K2152" s="215"/>
      <c r="L2152" s="216"/>
      <c r="M2152" s="217"/>
      <c r="N2152" s="217"/>
      <c r="O2152" s="215"/>
      <c r="P2152" s="379"/>
      <c r="Q2152" s="379"/>
      <c r="R2152" s="379"/>
      <c r="S2152" s="379"/>
      <c r="T2152" s="379"/>
      <c r="U2152" s="379"/>
      <c r="V2152" s="379"/>
      <c r="W2152" s="379"/>
      <c r="X2152" s="379"/>
      <c r="Y2152" s="379"/>
      <c r="Z2152" s="330"/>
      <c r="AA2152" s="330"/>
      <c r="AB2152" s="330"/>
      <c r="AC2152" s="331"/>
    </row>
    <row r="2153" spans="1:29" ht="17.25" customHeight="1">
      <c r="A2153" s="351"/>
      <c r="B2153" s="322"/>
      <c r="C2153" s="322"/>
      <c r="D2153" s="322"/>
      <c r="E2153" s="328"/>
      <c r="F2153" s="389"/>
      <c r="G2153" s="340"/>
      <c r="H2153" s="329"/>
      <c r="I2153" s="329"/>
      <c r="J2153" s="324" t="s">
        <v>370</v>
      </c>
      <c r="K2153" s="215"/>
      <c r="L2153" s="216"/>
      <c r="M2153" s="217"/>
      <c r="N2153" s="227"/>
      <c r="O2153" s="215"/>
      <c r="P2153" s="379"/>
      <c r="Q2153" s="379"/>
      <c r="R2153" s="379"/>
      <c r="S2153" s="379"/>
      <c r="T2153" s="379"/>
      <c r="U2153" s="379"/>
      <c r="V2153" s="379"/>
      <c r="W2153" s="379"/>
      <c r="X2153" s="379"/>
      <c r="Y2153" s="379"/>
      <c r="Z2153" s="330"/>
      <c r="AA2153" s="330"/>
      <c r="AB2153" s="330"/>
      <c r="AC2153" s="331"/>
    </row>
    <row r="2154" spans="1:29" ht="17.25" customHeight="1">
      <c r="A2154" s="351"/>
      <c r="B2154" s="322"/>
      <c r="C2154" s="322"/>
      <c r="D2154" s="322"/>
      <c r="E2154" s="328"/>
      <c r="F2154" s="389"/>
      <c r="G2154" s="340"/>
      <c r="H2154" s="329"/>
      <c r="I2154" s="329"/>
      <c r="J2154" s="324"/>
      <c r="K2154" s="215"/>
      <c r="L2154" s="216"/>
      <c r="M2154" s="217"/>
      <c r="N2154" s="227"/>
      <c r="O2154" s="215"/>
      <c r="P2154" s="379"/>
      <c r="Q2154" s="379"/>
      <c r="R2154" s="379"/>
      <c r="S2154" s="379"/>
      <c r="T2154" s="379"/>
      <c r="U2154" s="379"/>
      <c r="V2154" s="379"/>
      <c r="W2154" s="379"/>
      <c r="X2154" s="379"/>
      <c r="Y2154" s="379"/>
      <c r="Z2154" s="330"/>
      <c r="AA2154" s="330"/>
      <c r="AB2154" s="330"/>
      <c r="AC2154" s="331"/>
    </row>
    <row r="2155" spans="1:29" ht="17.25" customHeight="1">
      <c r="A2155" s="352"/>
      <c r="B2155" s="323"/>
      <c r="C2155" s="323"/>
      <c r="D2155" s="323"/>
      <c r="E2155" s="328"/>
      <c r="F2155" s="389"/>
      <c r="G2155" s="340"/>
      <c r="H2155" s="329"/>
      <c r="I2155" s="329"/>
      <c r="J2155" s="324"/>
      <c r="K2155" s="215"/>
      <c r="L2155" s="215"/>
      <c r="M2155" s="227"/>
      <c r="N2155" s="227"/>
      <c r="O2155" s="215"/>
      <c r="P2155" s="379"/>
      <c r="Q2155" s="379"/>
      <c r="R2155" s="379"/>
      <c r="S2155" s="379"/>
      <c r="T2155" s="379"/>
      <c r="U2155" s="379"/>
      <c r="V2155" s="379"/>
      <c r="W2155" s="379"/>
      <c r="X2155" s="379"/>
      <c r="Y2155" s="379"/>
      <c r="Z2155" s="330"/>
      <c r="AA2155" s="330"/>
      <c r="AB2155" s="330"/>
      <c r="AC2155" s="331"/>
    </row>
    <row r="2156" spans="1:29" ht="17.25" customHeight="1">
      <c r="A2156" s="350">
        <v>31600000</v>
      </c>
      <c r="B2156" s="321" t="s">
        <v>1173</v>
      </c>
      <c r="C2156" s="321" t="s">
        <v>525</v>
      </c>
      <c r="D2156" s="321" t="s">
        <v>1172</v>
      </c>
      <c r="E2156" s="328" t="s">
        <v>1171</v>
      </c>
      <c r="F2156" s="389" t="s">
        <v>905</v>
      </c>
      <c r="G2156" s="340">
        <v>836</v>
      </c>
      <c r="H2156" s="329" t="s">
        <v>1170</v>
      </c>
      <c r="I2156" s="329" t="s">
        <v>1073</v>
      </c>
      <c r="J2156" s="324" t="s">
        <v>281</v>
      </c>
      <c r="K2156" s="215"/>
      <c r="L2156" s="216"/>
      <c r="M2156" s="217"/>
      <c r="N2156" s="227"/>
      <c r="O2156" s="215"/>
      <c r="P2156" s="379">
        <f>SUM(M2156:M2157)</f>
        <v>0</v>
      </c>
      <c r="Q2156" s="379">
        <f>SUM(N2156:N2157)</f>
        <v>0</v>
      </c>
      <c r="R2156" s="379">
        <f>SUM(M2158:M2160)</f>
        <v>836</v>
      </c>
      <c r="S2156" s="379">
        <f>SUM(N2158:N2160)</f>
        <v>836</v>
      </c>
      <c r="T2156" s="379">
        <f>SUM(M2161:M2162)</f>
        <v>0</v>
      </c>
      <c r="U2156" s="379">
        <f>SUM(N2161:N2162)</f>
        <v>0</v>
      </c>
      <c r="V2156" s="385">
        <f>SUM(M2163:M2165)</f>
        <v>0</v>
      </c>
      <c r="W2156" s="379">
        <f>SUM(N2163:N2165)</f>
        <v>0</v>
      </c>
      <c r="X2156" s="379">
        <f>P2156+R2156+T2156+V2156</f>
        <v>836</v>
      </c>
      <c r="Y2156" s="379">
        <f>Q2156+S2156+U2156+W2156</f>
        <v>836</v>
      </c>
      <c r="Z2156" s="330">
        <f>G2156-X2156</f>
        <v>0</v>
      </c>
      <c r="AA2156" s="330">
        <f>G2156-Y2156</f>
        <v>0</v>
      </c>
      <c r="AB2156" s="330" t="s">
        <v>463</v>
      </c>
      <c r="AC2156" s="331"/>
    </row>
    <row r="2157" spans="1:29" ht="17.25" customHeight="1">
      <c r="A2157" s="351"/>
      <c r="B2157" s="322"/>
      <c r="C2157" s="322"/>
      <c r="D2157" s="322"/>
      <c r="E2157" s="328"/>
      <c r="F2157" s="389"/>
      <c r="G2157" s="340"/>
      <c r="H2157" s="329"/>
      <c r="I2157" s="329"/>
      <c r="J2157" s="324"/>
      <c r="K2157" s="215"/>
      <c r="L2157" s="216"/>
      <c r="M2157" s="217"/>
      <c r="N2157" s="217"/>
      <c r="O2157" s="216"/>
      <c r="P2157" s="379"/>
      <c r="Q2157" s="379"/>
      <c r="R2157" s="379"/>
      <c r="S2157" s="379"/>
      <c r="T2157" s="379"/>
      <c r="U2157" s="379"/>
      <c r="V2157" s="385"/>
      <c r="W2157" s="379"/>
      <c r="X2157" s="379"/>
      <c r="Y2157" s="379"/>
      <c r="Z2157" s="330"/>
      <c r="AA2157" s="330"/>
      <c r="AB2157" s="330"/>
      <c r="AC2157" s="331"/>
    </row>
    <row r="2158" spans="1:29" ht="17.25" customHeight="1">
      <c r="A2158" s="351"/>
      <c r="B2158" s="322"/>
      <c r="C2158" s="322"/>
      <c r="D2158" s="322"/>
      <c r="E2158" s="328"/>
      <c r="F2158" s="389"/>
      <c r="G2158" s="340"/>
      <c r="H2158" s="329"/>
      <c r="I2158" s="329"/>
      <c r="J2158" s="324" t="s">
        <v>369</v>
      </c>
      <c r="K2158" s="215" t="s">
        <v>716</v>
      </c>
      <c r="L2158" s="216" t="s">
        <v>1130</v>
      </c>
      <c r="M2158" s="217">
        <v>836</v>
      </c>
      <c r="N2158" s="217">
        <v>836</v>
      </c>
      <c r="O2158" s="215" t="s">
        <v>1073</v>
      </c>
      <c r="P2158" s="379"/>
      <c r="Q2158" s="379"/>
      <c r="R2158" s="379"/>
      <c r="S2158" s="379"/>
      <c r="T2158" s="379"/>
      <c r="U2158" s="379"/>
      <c r="V2158" s="385"/>
      <c r="W2158" s="379"/>
      <c r="X2158" s="379"/>
      <c r="Y2158" s="379"/>
      <c r="Z2158" s="330"/>
      <c r="AA2158" s="330"/>
      <c r="AB2158" s="330"/>
      <c r="AC2158" s="331"/>
    </row>
    <row r="2159" spans="1:29" ht="17.25" customHeight="1">
      <c r="A2159" s="351"/>
      <c r="B2159" s="322"/>
      <c r="C2159" s="322"/>
      <c r="D2159" s="322"/>
      <c r="E2159" s="328"/>
      <c r="F2159" s="389"/>
      <c r="G2159" s="340"/>
      <c r="H2159" s="329"/>
      <c r="I2159" s="329"/>
      <c r="J2159" s="324"/>
      <c r="K2159" s="215"/>
      <c r="L2159" s="216"/>
      <c r="M2159" s="217"/>
      <c r="N2159" s="217"/>
      <c r="O2159" s="215"/>
      <c r="P2159" s="379"/>
      <c r="Q2159" s="379"/>
      <c r="R2159" s="379"/>
      <c r="S2159" s="379"/>
      <c r="T2159" s="379"/>
      <c r="U2159" s="379"/>
      <c r="V2159" s="385"/>
      <c r="W2159" s="379"/>
      <c r="X2159" s="379"/>
      <c r="Y2159" s="379"/>
      <c r="Z2159" s="330"/>
      <c r="AA2159" s="330"/>
      <c r="AB2159" s="330"/>
      <c r="AC2159" s="331"/>
    </row>
    <row r="2160" spans="1:29" ht="17.25" customHeight="1">
      <c r="A2160" s="351"/>
      <c r="B2160" s="322"/>
      <c r="C2160" s="322"/>
      <c r="D2160" s="322"/>
      <c r="E2160" s="328"/>
      <c r="F2160" s="389"/>
      <c r="G2160" s="340"/>
      <c r="H2160" s="329"/>
      <c r="I2160" s="329"/>
      <c r="J2160" s="324"/>
      <c r="K2160" s="215"/>
      <c r="L2160" s="216"/>
      <c r="M2160" s="217"/>
      <c r="N2160" s="217"/>
      <c r="O2160" s="215"/>
      <c r="P2160" s="379"/>
      <c r="Q2160" s="379"/>
      <c r="R2160" s="379"/>
      <c r="S2160" s="379"/>
      <c r="T2160" s="379"/>
      <c r="U2160" s="379"/>
      <c r="V2160" s="385"/>
      <c r="W2160" s="379"/>
      <c r="X2160" s="379"/>
      <c r="Y2160" s="379"/>
      <c r="Z2160" s="330"/>
      <c r="AA2160" s="330"/>
      <c r="AB2160" s="330"/>
      <c r="AC2160" s="331"/>
    </row>
    <row r="2161" spans="1:29" ht="17.25" customHeight="1">
      <c r="A2161" s="351"/>
      <c r="B2161" s="322"/>
      <c r="C2161" s="322"/>
      <c r="D2161" s="322"/>
      <c r="E2161" s="328"/>
      <c r="F2161" s="389"/>
      <c r="G2161" s="340"/>
      <c r="H2161" s="329"/>
      <c r="I2161" s="329"/>
      <c r="J2161" s="324" t="s">
        <v>289</v>
      </c>
      <c r="K2161" s="215"/>
      <c r="L2161" s="216"/>
      <c r="M2161" s="217"/>
      <c r="N2161" s="227"/>
      <c r="O2161" s="215"/>
      <c r="P2161" s="379"/>
      <c r="Q2161" s="379"/>
      <c r="R2161" s="379"/>
      <c r="S2161" s="379"/>
      <c r="T2161" s="379"/>
      <c r="U2161" s="379"/>
      <c r="V2161" s="385"/>
      <c r="W2161" s="379"/>
      <c r="X2161" s="379"/>
      <c r="Y2161" s="379"/>
      <c r="Z2161" s="330"/>
      <c r="AA2161" s="330"/>
      <c r="AB2161" s="330"/>
      <c r="AC2161" s="331"/>
    </row>
    <row r="2162" spans="1:29" ht="17.25" customHeight="1">
      <c r="A2162" s="351"/>
      <c r="B2162" s="322"/>
      <c r="C2162" s="322"/>
      <c r="D2162" s="322"/>
      <c r="E2162" s="328"/>
      <c r="F2162" s="389"/>
      <c r="G2162" s="340"/>
      <c r="H2162" s="329"/>
      <c r="I2162" s="329"/>
      <c r="J2162" s="324"/>
      <c r="K2162" s="215"/>
      <c r="L2162" s="216"/>
      <c r="M2162" s="217"/>
      <c r="N2162" s="217"/>
      <c r="O2162" s="215"/>
      <c r="P2162" s="379"/>
      <c r="Q2162" s="379"/>
      <c r="R2162" s="379"/>
      <c r="S2162" s="379"/>
      <c r="T2162" s="379"/>
      <c r="U2162" s="379"/>
      <c r="V2162" s="385"/>
      <c r="W2162" s="379"/>
      <c r="X2162" s="379"/>
      <c r="Y2162" s="379"/>
      <c r="Z2162" s="330"/>
      <c r="AA2162" s="330"/>
      <c r="AB2162" s="330"/>
      <c r="AC2162" s="331"/>
    </row>
    <row r="2163" spans="1:29" ht="17.25" customHeight="1">
      <c r="A2163" s="351"/>
      <c r="B2163" s="322"/>
      <c r="C2163" s="322"/>
      <c r="D2163" s="322"/>
      <c r="E2163" s="328"/>
      <c r="F2163" s="389"/>
      <c r="G2163" s="340"/>
      <c r="H2163" s="329"/>
      <c r="I2163" s="329"/>
      <c r="J2163" s="324" t="s">
        <v>370</v>
      </c>
      <c r="K2163" s="215"/>
      <c r="L2163" s="216"/>
      <c r="M2163" s="217"/>
      <c r="N2163" s="227"/>
      <c r="O2163" s="215"/>
      <c r="P2163" s="379"/>
      <c r="Q2163" s="379"/>
      <c r="R2163" s="379"/>
      <c r="S2163" s="379"/>
      <c r="T2163" s="379"/>
      <c r="U2163" s="379"/>
      <c r="V2163" s="385"/>
      <c r="W2163" s="379"/>
      <c r="X2163" s="379"/>
      <c r="Y2163" s="379"/>
      <c r="Z2163" s="330"/>
      <c r="AA2163" s="330"/>
      <c r="AB2163" s="330"/>
      <c r="AC2163" s="331"/>
    </row>
    <row r="2164" spans="1:29" ht="17.25" customHeight="1">
      <c r="A2164" s="351"/>
      <c r="B2164" s="322"/>
      <c r="C2164" s="322"/>
      <c r="D2164" s="322"/>
      <c r="E2164" s="328"/>
      <c r="F2164" s="389"/>
      <c r="G2164" s="340"/>
      <c r="H2164" s="329"/>
      <c r="I2164" s="329"/>
      <c r="J2164" s="324"/>
      <c r="K2164" s="215"/>
      <c r="L2164" s="216"/>
      <c r="M2164" s="217"/>
      <c r="N2164" s="227"/>
      <c r="O2164" s="215"/>
      <c r="P2164" s="379"/>
      <c r="Q2164" s="379"/>
      <c r="R2164" s="379"/>
      <c r="S2164" s="379"/>
      <c r="T2164" s="379"/>
      <c r="U2164" s="379"/>
      <c r="V2164" s="385"/>
      <c r="W2164" s="379"/>
      <c r="X2164" s="379"/>
      <c r="Y2164" s="379"/>
      <c r="Z2164" s="330"/>
      <c r="AA2164" s="330"/>
      <c r="AB2164" s="330"/>
      <c r="AC2164" s="331"/>
    </row>
    <row r="2165" spans="1:29" ht="17.25" customHeight="1">
      <c r="A2165" s="352"/>
      <c r="B2165" s="323"/>
      <c r="C2165" s="323"/>
      <c r="D2165" s="323"/>
      <c r="E2165" s="328"/>
      <c r="F2165" s="389"/>
      <c r="G2165" s="340"/>
      <c r="H2165" s="329"/>
      <c r="I2165" s="329"/>
      <c r="J2165" s="324"/>
      <c r="K2165" s="215"/>
      <c r="L2165" s="215"/>
      <c r="M2165" s="227"/>
      <c r="N2165" s="227"/>
      <c r="O2165" s="215"/>
      <c r="P2165" s="379"/>
      <c r="Q2165" s="379"/>
      <c r="R2165" s="379"/>
      <c r="S2165" s="379"/>
      <c r="T2165" s="379"/>
      <c r="U2165" s="379"/>
      <c r="V2165" s="385"/>
      <c r="W2165" s="379"/>
      <c r="X2165" s="379"/>
      <c r="Y2165" s="379"/>
      <c r="Z2165" s="330"/>
      <c r="AA2165" s="330"/>
      <c r="AB2165" s="330"/>
      <c r="AC2165" s="331"/>
    </row>
    <row r="2166" spans="1:29" ht="17.25" customHeight="1">
      <c r="A2166" s="350">
        <v>30200000</v>
      </c>
      <c r="B2166" s="321" t="s">
        <v>1349</v>
      </c>
      <c r="C2166" s="321" t="s">
        <v>448</v>
      </c>
      <c r="D2166" s="321" t="s">
        <v>1350</v>
      </c>
      <c r="E2166" s="328" t="s">
        <v>1484</v>
      </c>
      <c r="F2166" s="389" t="s">
        <v>1468</v>
      </c>
      <c r="G2166" s="340">
        <v>790</v>
      </c>
      <c r="H2166" s="333" t="s">
        <v>1485</v>
      </c>
      <c r="I2166" s="329" t="s">
        <v>1486</v>
      </c>
      <c r="J2166" s="324" t="s">
        <v>281</v>
      </c>
      <c r="K2166" s="215"/>
      <c r="L2166" s="216"/>
      <c r="M2166" s="217"/>
      <c r="N2166" s="227"/>
      <c r="O2166" s="215"/>
      <c r="P2166" s="379">
        <f>SUM(M2166:M2167)</f>
        <v>0</v>
      </c>
      <c r="Q2166" s="379">
        <f>SUM(N2166:N2167)</f>
        <v>0</v>
      </c>
      <c r="R2166" s="379">
        <f>SUM(M2168:M2169)</f>
        <v>790</v>
      </c>
      <c r="S2166" s="379">
        <f>SUM(N2168:N2169)</f>
        <v>790</v>
      </c>
      <c r="T2166" s="379">
        <f>SUM(M2170:M2171)</f>
        <v>0</v>
      </c>
      <c r="U2166" s="379">
        <f>SUM(N2170:N2171)</f>
        <v>0</v>
      </c>
      <c r="V2166" s="379">
        <f>SUM(M2172:M2173)</f>
        <v>0</v>
      </c>
      <c r="W2166" s="379">
        <f>SUM(N2172:N2173)</f>
        <v>0</v>
      </c>
      <c r="X2166" s="379">
        <f>P2166+R2166+T2166+V2166</f>
        <v>790</v>
      </c>
      <c r="Y2166" s="379">
        <f>Q2166+S2166+U2166+W2166</f>
        <v>790</v>
      </c>
      <c r="Z2166" s="334">
        <f>G2166-X2166</f>
        <v>0</v>
      </c>
      <c r="AA2166" s="334">
        <f>G2166-Y2166</f>
        <v>0</v>
      </c>
      <c r="AB2166" s="334">
        <f>X2166*100/G2166</f>
        <v>100</v>
      </c>
      <c r="AC2166" s="335" t="s">
        <v>651</v>
      </c>
    </row>
    <row r="2167" spans="1:29" ht="17.25" customHeight="1">
      <c r="A2167" s="351"/>
      <c r="B2167" s="322"/>
      <c r="C2167" s="322"/>
      <c r="D2167" s="322"/>
      <c r="E2167" s="328"/>
      <c r="F2167" s="389"/>
      <c r="G2167" s="340"/>
      <c r="H2167" s="333"/>
      <c r="I2167" s="329"/>
      <c r="J2167" s="324"/>
      <c r="K2167" s="215"/>
      <c r="L2167" s="216"/>
      <c r="M2167" s="217"/>
      <c r="N2167" s="217"/>
      <c r="O2167" s="215"/>
      <c r="P2167" s="379"/>
      <c r="Q2167" s="379"/>
      <c r="R2167" s="379"/>
      <c r="S2167" s="379"/>
      <c r="T2167" s="379"/>
      <c r="U2167" s="379"/>
      <c r="V2167" s="379"/>
      <c r="W2167" s="379"/>
      <c r="X2167" s="379"/>
      <c r="Y2167" s="379"/>
      <c r="Z2167" s="334"/>
      <c r="AA2167" s="334"/>
      <c r="AB2167" s="334"/>
      <c r="AC2167" s="335"/>
    </row>
    <row r="2168" spans="1:29" ht="17.25" customHeight="1">
      <c r="A2168" s="351"/>
      <c r="B2168" s="322"/>
      <c r="C2168" s="322"/>
      <c r="D2168" s="322"/>
      <c r="E2168" s="328"/>
      <c r="F2168" s="389"/>
      <c r="G2168" s="340"/>
      <c r="H2168" s="333"/>
      <c r="I2168" s="329"/>
      <c r="J2168" s="324" t="s">
        <v>369</v>
      </c>
      <c r="K2168" s="215" t="s">
        <v>1509</v>
      </c>
      <c r="L2168" s="216" t="s">
        <v>1465</v>
      </c>
      <c r="M2168" s="217">
        <v>790</v>
      </c>
      <c r="N2168" s="217">
        <v>790</v>
      </c>
      <c r="O2168" s="215" t="s">
        <v>1469</v>
      </c>
      <c r="P2168" s="379"/>
      <c r="Q2168" s="379"/>
      <c r="R2168" s="379"/>
      <c r="S2168" s="379"/>
      <c r="T2168" s="379"/>
      <c r="U2168" s="379"/>
      <c r="V2168" s="379"/>
      <c r="W2168" s="379"/>
      <c r="X2168" s="379"/>
      <c r="Y2168" s="379"/>
      <c r="Z2168" s="334"/>
      <c r="AA2168" s="334"/>
      <c r="AB2168" s="334"/>
      <c r="AC2168" s="335"/>
    </row>
    <row r="2169" spans="1:29" ht="17.25" customHeight="1">
      <c r="A2169" s="351"/>
      <c r="B2169" s="322"/>
      <c r="C2169" s="322"/>
      <c r="D2169" s="322"/>
      <c r="E2169" s="328"/>
      <c r="F2169" s="389"/>
      <c r="G2169" s="340"/>
      <c r="H2169" s="333"/>
      <c r="I2169" s="329"/>
      <c r="J2169" s="324"/>
      <c r="K2169" s="215"/>
      <c r="L2169" s="216"/>
      <c r="M2169" s="217"/>
      <c r="N2169" s="217"/>
      <c r="O2169" s="215"/>
      <c r="P2169" s="379"/>
      <c r="Q2169" s="379"/>
      <c r="R2169" s="379"/>
      <c r="S2169" s="379"/>
      <c r="T2169" s="379"/>
      <c r="U2169" s="379"/>
      <c r="V2169" s="379"/>
      <c r="W2169" s="379"/>
      <c r="X2169" s="379"/>
      <c r="Y2169" s="379"/>
      <c r="Z2169" s="334"/>
      <c r="AA2169" s="334"/>
      <c r="AB2169" s="334"/>
      <c r="AC2169" s="335"/>
    </row>
    <row r="2170" spans="1:29" ht="17.25" customHeight="1">
      <c r="A2170" s="351"/>
      <c r="B2170" s="322"/>
      <c r="C2170" s="322"/>
      <c r="D2170" s="322"/>
      <c r="E2170" s="328"/>
      <c r="F2170" s="389"/>
      <c r="G2170" s="340"/>
      <c r="H2170" s="333"/>
      <c r="I2170" s="329"/>
      <c r="J2170" s="324" t="s">
        <v>289</v>
      </c>
      <c r="K2170" s="215"/>
      <c r="L2170" s="216"/>
      <c r="M2170" s="217"/>
      <c r="N2170" s="227"/>
      <c r="O2170" s="215"/>
      <c r="P2170" s="379"/>
      <c r="Q2170" s="379"/>
      <c r="R2170" s="379"/>
      <c r="S2170" s="379"/>
      <c r="T2170" s="379"/>
      <c r="U2170" s="379"/>
      <c r="V2170" s="379"/>
      <c r="W2170" s="379"/>
      <c r="X2170" s="379"/>
      <c r="Y2170" s="379"/>
      <c r="Z2170" s="334"/>
      <c r="AA2170" s="334"/>
      <c r="AB2170" s="334"/>
      <c r="AC2170" s="335"/>
    </row>
    <row r="2171" spans="1:29" ht="17.25" customHeight="1">
      <c r="A2171" s="351"/>
      <c r="B2171" s="322"/>
      <c r="C2171" s="322"/>
      <c r="D2171" s="322"/>
      <c r="E2171" s="328"/>
      <c r="F2171" s="389"/>
      <c r="G2171" s="340"/>
      <c r="H2171" s="333"/>
      <c r="I2171" s="329"/>
      <c r="J2171" s="324"/>
      <c r="K2171" s="215"/>
      <c r="L2171" s="216"/>
      <c r="M2171" s="217"/>
      <c r="N2171" s="217"/>
      <c r="O2171" s="215"/>
      <c r="P2171" s="379"/>
      <c r="Q2171" s="379"/>
      <c r="R2171" s="379"/>
      <c r="S2171" s="379"/>
      <c r="T2171" s="379"/>
      <c r="U2171" s="379"/>
      <c r="V2171" s="379"/>
      <c r="W2171" s="379"/>
      <c r="X2171" s="379"/>
      <c r="Y2171" s="379"/>
      <c r="Z2171" s="334"/>
      <c r="AA2171" s="334"/>
      <c r="AB2171" s="334"/>
      <c r="AC2171" s="335"/>
    </row>
    <row r="2172" spans="1:29" ht="17.25" customHeight="1">
      <c r="A2172" s="351"/>
      <c r="B2172" s="322"/>
      <c r="C2172" s="322"/>
      <c r="D2172" s="322"/>
      <c r="E2172" s="328"/>
      <c r="F2172" s="389"/>
      <c r="G2172" s="340"/>
      <c r="H2172" s="333"/>
      <c r="I2172" s="329"/>
      <c r="J2172" s="324" t="s">
        <v>370</v>
      </c>
      <c r="K2172" s="215"/>
      <c r="L2172" s="216"/>
      <c r="M2172" s="217"/>
      <c r="N2172" s="227"/>
      <c r="O2172" s="215"/>
      <c r="P2172" s="379"/>
      <c r="Q2172" s="379"/>
      <c r="R2172" s="379"/>
      <c r="S2172" s="379"/>
      <c r="T2172" s="379"/>
      <c r="U2172" s="379"/>
      <c r="V2172" s="379"/>
      <c r="W2172" s="379"/>
      <c r="X2172" s="379"/>
      <c r="Y2172" s="379"/>
      <c r="Z2172" s="334"/>
      <c r="AA2172" s="334"/>
      <c r="AB2172" s="334"/>
      <c r="AC2172" s="335"/>
    </row>
    <row r="2173" spans="1:29" ht="17.25" customHeight="1">
      <c r="A2173" s="352"/>
      <c r="B2173" s="323"/>
      <c r="C2173" s="323"/>
      <c r="D2173" s="323"/>
      <c r="E2173" s="328"/>
      <c r="F2173" s="389"/>
      <c r="G2173" s="340"/>
      <c r="H2173" s="333"/>
      <c r="I2173" s="329"/>
      <c r="J2173" s="324"/>
      <c r="K2173" s="215"/>
      <c r="L2173" s="215"/>
      <c r="M2173" s="227"/>
      <c r="N2173" s="227"/>
      <c r="O2173" s="215"/>
      <c r="P2173" s="379"/>
      <c r="Q2173" s="379"/>
      <c r="R2173" s="379"/>
      <c r="S2173" s="379"/>
      <c r="T2173" s="379"/>
      <c r="U2173" s="379"/>
      <c r="V2173" s="379"/>
      <c r="W2173" s="379"/>
      <c r="X2173" s="379"/>
      <c r="Y2173" s="379"/>
      <c r="Z2173" s="334"/>
      <c r="AA2173" s="334"/>
      <c r="AB2173" s="334"/>
      <c r="AC2173" s="335"/>
    </row>
    <row r="2174" spans="1:29" ht="17.25" customHeight="1">
      <c r="A2174" s="350">
        <v>33700000</v>
      </c>
      <c r="B2174" s="321" t="s">
        <v>1863</v>
      </c>
      <c r="C2174" s="321" t="s">
        <v>448</v>
      </c>
      <c r="D2174" s="321" t="s">
        <v>2089</v>
      </c>
      <c r="E2174" s="328" t="s">
        <v>1864</v>
      </c>
      <c r="F2174" s="389" t="s">
        <v>1082</v>
      </c>
      <c r="G2174" s="340">
        <v>28190</v>
      </c>
      <c r="H2174" s="329" t="s">
        <v>1865</v>
      </c>
      <c r="I2174" s="329" t="s">
        <v>493</v>
      </c>
      <c r="J2174" s="324" t="s">
        <v>281</v>
      </c>
      <c r="K2174" s="215"/>
      <c r="L2174" s="216"/>
      <c r="M2174" s="217"/>
      <c r="N2174" s="227"/>
      <c r="O2174" s="215"/>
      <c r="P2174" s="379">
        <f>SUM(M2174:M2175)</f>
        <v>0</v>
      </c>
      <c r="Q2174" s="379">
        <f>SUM(N2174:N2175)</f>
        <v>0</v>
      </c>
      <c r="R2174" s="379">
        <f>SUM(M2176:M2177)</f>
        <v>0</v>
      </c>
      <c r="S2174" s="379">
        <f>SUM(N2176:N2177)</f>
        <v>0</v>
      </c>
      <c r="T2174" s="379">
        <f>SUM(M2178:M2180)</f>
        <v>3360.4</v>
      </c>
      <c r="U2174" s="379">
        <f>SUM(N2178:N2180)</f>
        <v>3360.4</v>
      </c>
      <c r="V2174" s="379">
        <f>SUM(M2181:M2186)</f>
        <v>0</v>
      </c>
      <c r="W2174" s="379">
        <f>SUM(N2181:N2186)</f>
        <v>0</v>
      </c>
      <c r="X2174" s="379">
        <f>P2174+R2174+T2174+V2174</f>
        <v>3360.4</v>
      </c>
      <c r="Y2174" s="379">
        <f>Q2174+S2174+U2174+W2174</f>
        <v>3360.4</v>
      </c>
      <c r="Z2174" s="330">
        <f>G2174-X2174</f>
        <v>24829.599999999999</v>
      </c>
      <c r="AA2174" s="330">
        <f>G2174-Y2174</f>
        <v>24829.599999999999</v>
      </c>
      <c r="AB2174" s="330">
        <f>X2174*100/G2174</f>
        <v>11.920539198297268</v>
      </c>
      <c r="AC2174" s="331"/>
    </row>
    <row r="2175" spans="1:29" ht="17.25" customHeight="1">
      <c r="A2175" s="351"/>
      <c r="B2175" s="322"/>
      <c r="C2175" s="322"/>
      <c r="D2175" s="322"/>
      <c r="E2175" s="328"/>
      <c r="F2175" s="389"/>
      <c r="G2175" s="340"/>
      <c r="H2175" s="329"/>
      <c r="I2175" s="329"/>
      <c r="J2175" s="324"/>
      <c r="K2175" s="215"/>
      <c r="L2175" s="216"/>
      <c r="M2175" s="217"/>
      <c r="N2175" s="217"/>
      <c r="O2175" s="216"/>
      <c r="P2175" s="379"/>
      <c r="Q2175" s="379"/>
      <c r="R2175" s="379"/>
      <c r="S2175" s="379"/>
      <c r="T2175" s="379"/>
      <c r="U2175" s="379"/>
      <c r="V2175" s="379"/>
      <c r="W2175" s="379"/>
      <c r="X2175" s="379"/>
      <c r="Y2175" s="379"/>
      <c r="Z2175" s="330"/>
      <c r="AA2175" s="330"/>
      <c r="AB2175" s="330"/>
      <c r="AC2175" s="331"/>
    </row>
    <row r="2176" spans="1:29" ht="17.25" customHeight="1">
      <c r="A2176" s="351"/>
      <c r="B2176" s="322"/>
      <c r="C2176" s="322"/>
      <c r="D2176" s="322"/>
      <c r="E2176" s="328"/>
      <c r="F2176" s="389"/>
      <c r="G2176" s="340"/>
      <c r="H2176" s="329"/>
      <c r="I2176" s="329"/>
      <c r="J2176" s="324" t="s">
        <v>369</v>
      </c>
      <c r="K2176" s="215"/>
      <c r="L2176" s="216"/>
      <c r="M2176" s="217"/>
      <c r="N2176" s="217"/>
      <c r="O2176" s="215"/>
      <c r="P2176" s="379"/>
      <c r="Q2176" s="379"/>
      <c r="R2176" s="379"/>
      <c r="S2176" s="379"/>
      <c r="T2176" s="379"/>
      <c r="U2176" s="379"/>
      <c r="V2176" s="379"/>
      <c r="W2176" s="379"/>
      <c r="X2176" s="379"/>
      <c r="Y2176" s="379"/>
      <c r="Z2176" s="330"/>
      <c r="AA2176" s="330"/>
      <c r="AB2176" s="330"/>
      <c r="AC2176" s="331"/>
    </row>
    <row r="2177" spans="1:29" ht="17.25" customHeight="1">
      <c r="A2177" s="351"/>
      <c r="B2177" s="322"/>
      <c r="C2177" s="322"/>
      <c r="D2177" s="322"/>
      <c r="E2177" s="328"/>
      <c r="F2177" s="389"/>
      <c r="G2177" s="340"/>
      <c r="H2177" s="329"/>
      <c r="I2177" s="329"/>
      <c r="J2177" s="324"/>
      <c r="K2177" s="215"/>
      <c r="L2177" s="216"/>
      <c r="M2177" s="217"/>
      <c r="N2177" s="217"/>
      <c r="O2177" s="215"/>
      <c r="P2177" s="379"/>
      <c r="Q2177" s="379"/>
      <c r="R2177" s="379"/>
      <c r="S2177" s="379"/>
      <c r="T2177" s="379"/>
      <c r="U2177" s="379"/>
      <c r="V2177" s="379"/>
      <c r="W2177" s="379"/>
      <c r="X2177" s="379"/>
      <c r="Y2177" s="379"/>
      <c r="Z2177" s="330"/>
      <c r="AA2177" s="330"/>
      <c r="AB2177" s="330"/>
      <c r="AC2177" s="331"/>
    </row>
    <row r="2178" spans="1:29" ht="17.25" customHeight="1">
      <c r="A2178" s="351"/>
      <c r="B2178" s="322"/>
      <c r="C2178" s="322"/>
      <c r="D2178" s="322"/>
      <c r="E2178" s="328"/>
      <c r="F2178" s="389"/>
      <c r="G2178" s="340"/>
      <c r="H2178" s="329"/>
      <c r="I2178" s="329"/>
      <c r="J2178" s="324" t="s">
        <v>289</v>
      </c>
      <c r="K2178" s="215" t="s">
        <v>1866</v>
      </c>
      <c r="L2178" s="216" t="s">
        <v>1684</v>
      </c>
      <c r="M2178" s="217">
        <v>1072</v>
      </c>
      <c r="N2178" s="227">
        <v>1072</v>
      </c>
      <c r="O2178" s="215" t="s">
        <v>1802</v>
      </c>
      <c r="P2178" s="379"/>
      <c r="Q2178" s="379"/>
      <c r="R2178" s="379"/>
      <c r="S2178" s="379"/>
      <c r="T2178" s="379"/>
      <c r="U2178" s="379"/>
      <c r="V2178" s="379"/>
      <c r="W2178" s="379"/>
      <c r="X2178" s="379"/>
      <c r="Y2178" s="379"/>
      <c r="Z2178" s="330"/>
      <c r="AA2178" s="330"/>
      <c r="AB2178" s="330"/>
      <c r="AC2178" s="331"/>
    </row>
    <row r="2179" spans="1:29" ht="17.25" customHeight="1">
      <c r="A2179" s="351"/>
      <c r="B2179" s="322"/>
      <c r="C2179" s="322"/>
      <c r="D2179" s="322"/>
      <c r="E2179" s="328"/>
      <c r="F2179" s="389"/>
      <c r="G2179" s="340"/>
      <c r="H2179" s="329"/>
      <c r="I2179" s="329"/>
      <c r="J2179" s="324"/>
      <c r="K2179" s="215" t="s">
        <v>1867</v>
      </c>
      <c r="L2179" s="216" t="s">
        <v>1663</v>
      </c>
      <c r="M2179" s="217">
        <v>228</v>
      </c>
      <c r="N2179" s="227">
        <v>228</v>
      </c>
      <c r="O2179" s="215" t="s">
        <v>1802</v>
      </c>
      <c r="P2179" s="379"/>
      <c r="Q2179" s="379"/>
      <c r="R2179" s="379"/>
      <c r="S2179" s="379"/>
      <c r="T2179" s="379"/>
      <c r="U2179" s="379"/>
      <c r="V2179" s="379"/>
      <c r="W2179" s="379"/>
      <c r="X2179" s="379"/>
      <c r="Y2179" s="379"/>
      <c r="Z2179" s="330"/>
      <c r="AA2179" s="330"/>
      <c r="AB2179" s="330"/>
      <c r="AC2179" s="331"/>
    </row>
    <row r="2180" spans="1:29" ht="17.25" customHeight="1">
      <c r="A2180" s="351"/>
      <c r="B2180" s="322"/>
      <c r="C2180" s="322"/>
      <c r="D2180" s="322"/>
      <c r="E2180" s="328"/>
      <c r="F2180" s="389"/>
      <c r="G2180" s="340"/>
      <c r="H2180" s="329"/>
      <c r="I2180" s="329"/>
      <c r="J2180" s="324"/>
      <c r="K2180" s="215" t="s">
        <v>1923</v>
      </c>
      <c r="L2180" s="216" t="s">
        <v>1802</v>
      </c>
      <c r="M2180" s="217">
        <v>2060.4</v>
      </c>
      <c r="N2180" s="217">
        <v>2060.4</v>
      </c>
      <c r="O2180" s="215" t="s">
        <v>1917</v>
      </c>
      <c r="P2180" s="379"/>
      <c r="Q2180" s="379"/>
      <c r="R2180" s="379"/>
      <c r="S2180" s="379"/>
      <c r="T2180" s="379"/>
      <c r="U2180" s="379"/>
      <c r="V2180" s="379"/>
      <c r="W2180" s="379"/>
      <c r="X2180" s="379"/>
      <c r="Y2180" s="379"/>
      <c r="Z2180" s="330"/>
      <c r="AA2180" s="330"/>
      <c r="AB2180" s="330"/>
      <c r="AC2180" s="331"/>
    </row>
    <row r="2181" spans="1:29" ht="17.25" customHeight="1">
      <c r="A2181" s="351"/>
      <c r="B2181" s="322"/>
      <c r="C2181" s="322"/>
      <c r="D2181" s="322"/>
      <c r="E2181" s="328"/>
      <c r="F2181" s="389"/>
      <c r="G2181" s="340"/>
      <c r="H2181" s="329"/>
      <c r="I2181" s="329"/>
      <c r="J2181" s="324" t="s">
        <v>370</v>
      </c>
      <c r="K2181" s="215"/>
      <c r="L2181" s="216"/>
      <c r="M2181" s="217"/>
      <c r="N2181" s="227"/>
      <c r="O2181" s="215"/>
      <c r="P2181" s="379"/>
      <c r="Q2181" s="379"/>
      <c r="R2181" s="379"/>
      <c r="S2181" s="379"/>
      <c r="T2181" s="379"/>
      <c r="U2181" s="379"/>
      <c r="V2181" s="379"/>
      <c r="W2181" s="379"/>
      <c r="X2181" s="379"/>
      <c r="Y2181" s="379"/>
      <c r="Z2181" s="330"/>
      <c r="AA2181" s="330"/>
      <c r="AB2181" s="330"/>
      <c r="AC2181" s="331"/>
    </row>
    <row r="2182" spans="1:29" ht="17.25" customHeight="1">
      <c r="A2182" s="351"/>
      <c r="B2182" s="322"/>
      <c r="C2182" s="322"/>
      <c r="D2182" s="322"/>
      <c r="E2182" s="328"/>
      <c r="F2182" s="389"/>
      <c r="G2182" s="340"/>
      <c r="H2182" s="329"/>
      <c r="I2182" s="329"/>
      <c r="J2182" s="324"/>
      <c r="K2182" s="215"/>
      <c r="L2182" s="216"/>
      <c r="M2182" s="217"/>
      <c r="N2182" s="227"/>
      <c r="O2182" s="215"/>
      <c r="P2182" s="379"/>
      <c r="Q2182" s="379"/>
      <c r="R2182" s="379"/>
      <c r="S2182" s="379"/>
      <c r="T2182" s="379"/>
      <c r="U2182" s="379"/>
      <c r="V2182" s="379"/>
      <c r="W2182" s="379"/>
      <c r="X2182" s="379"/>
      <c r="Y2182" s="379"/>
      <c r="Z2182" s="330"/>
      <c r="AA2182" s="330"/>
      <c r="AB2182" s="330"/>
      <c r="AC2182" s="331"/>
    </row>
    <row r="2183" spans="1:29" ht="17.25" customHeight="1">
      <c r="A2183" s="351"/>
      <c r="B2183" s="322"/>
      <c r="C2183" s="322"/>
      <c r="D2183" s="322"/>
      <c r="E2183" s="328"/>
      <c r="F2183" s="389"/>
      <c r="G2183" s="340"/>
      <c r="H2183" s="329"/>
      <c r="I2183" s="329"/>
      <c r="J2183" s="324"/>
      <c r="K2183" s="215"/>
      <c r="L2183" s="216"/>
      <c r="M2183" s="217"/>
      <c r="N2183" s="227"/>
      <c r="O2183" s="215"/>
      <c r="P2183" s="379"/>
      <c r="Q2183" s="379"/>
      <c r="R2183" s="379"/>
      <c r="S2183" s="379"/>
      <c r="T2183" s="379"/>
      <c r="U2183" s="379"/>
      <c r="V2183" s="379"/>
      <c r="W2183" s="379"/>
      <c r="X2183" s="379"/>
      <c r="Y2183" s="379"/>
      <c r="Z2183" s="330"/>
      <c r="AA2183" s="330"/>
      <c r="AB2183" s="330"/>
      <c r="AC2183" s="331"/>
    </row>
    <row r="2184" spans="1:29" ht="17.25" customHeight="1">
      <c r="A2184" s="351"/>
      <c r="B2184" s="322"/>
      <c r="C2184" s="322"/>
      <c r="D2184" s="322"/>
      <c r="E2184" s="328"/>
      <c r="F2184" s="389"/>
      <c r="G2184" s="340"/>
      <c r="H2184" s="329"/>
      <c r="I2184" s="329"/>
      <c r="J2184" s="324"/>
      <c r="K2184" s="215"/>
      <c r="L2184" s="216"/>
      <c r="M2184" s="217"/>
      <c r="N2184" s="227"/>
      <c r="O2184" s="215"/>
      <c r="P2184" s="379"/>
      <c r="Q2184" s="379"/>
      <c r="R2184" s="379"/>
      <c r="S2184" s="379"/>
      <c r="T2184" s="379"/>
      <c r="U2184" s="379"/>
      <c r="V2184" s="379"/>
      <c r="W2184" s="379"/>
      <c r="X2184" s="379"/>
      <c r="Y2184" s="379"/>
      <c r="Z2184" s="330"/>
      <c r="AA2184" s="330"/>
      <c r="AB2184" s="330"/>
      <c r="AC2184" s="331"/>
    </row>
    <row r="2185" spans="1:29" ht="17.25" customHeight="1">
      <c r="A2185" s="351"/>
      <c r="B2185" s="322"/>
      <c r="C2185" s="322"/>
      <c r="D2185" s="322"/>
      <c r="E2185" s="328"/>
      <c r="F2185" s="389"/>
      <c r="G2185" s="340"/>
      <c r="H2185" s="329"/>
      <c r="I2185" s="329"/>
      <c r="J2185" s="324"/>
      <c r="K2185" s="215"/>
      <c r="L2185" s="216"/>
      <c r="M2185" s="217"/>
      <c r="N2185" s="227"/>
      <c r="O2185" s="215"/>
      <c r="P2185" s="379"/>
      <c r="Q2185" s="379"/>
      <c r="R2185" s="379"/>
      <c r="S2185" s="379"/>
      <c r="T2185" s="379"/>
      <c r="U2185" s="379"/>
      <c r="V2185" s="379"/>
      <c r="W2185" s="379"/>
      <c r="X2185" s="379"/>
      <c r="Y2185" s="379"/>
      <c r="Z2185" s="330"/>
      <c r="AA2185" s="330"/>
      <c r="AB2185" s="330"/>
      <c r="AC2185" s="331"/>
    </row>
    <row r="2186" spans="1:29" ht="17.25" customHeight="1">
      <c r="A2186" s="352"/>
      <c r="B2186" s="323"/>
      <c r="C2186" s="323"/>
      <c r="D2186" s="323"/>
      <c r="E2186" s="328"/>
      <c r="F2186" s="389"/>
      <c r="G2186" s="340"/>
      <c r="H2186" s="329"/>
      <c r="I2186" s="329"/>
      <c r="J2186" s="324"/>
      <c r="K2186" s="215"/>
      <c r="L2186" s="215"/>
      <c r="M2186" s="227"/>
      <c r="N2186" s="227"/>
      <c r="O2186" s="215"/>
      <c r="P2186" s="379"/>
      <c r="Q2186" s="379"/>
      <c r="R2186" s="379"/>
      <c r="S2186" s="379"/>
      <c r="T2186" s="379"/>
      <c r="U2186" s="379"/>
      <c r="V2186" s="379"/>
      <c r="W2186" s="379"/>
      <c r="X2186" s="379"/>
      <c r="Y2186" s="379"/>
      <c r="Z2186" s="330"/>
      <c r="AA2186" s="330"/>
      <c r="AB2186" s="330"/>
      <c r="AC2186" s="331"/>
    </row>
    <row r="2187" spans="1:29" ht="17.25" customHeight="1">
      <c r="A2187" s="350">
        <v>32500000</v>
      </c>
      <c r="B2187" s="321" t="s">
        <v>1309</v>
      </c>
      <c r="C2187" s="321" t="s">
        <v>448</v>
      </c>
      <c r="D2187" s="321" t="s">
        <v>1058</v>
      </c>
      <c r="E2187" s="337" t="s">
        <v>1310</v>
      </c>
      <c r="F2187" s="321" t="s">
        <v>1180</v>
      </c>
      <c r="G2187" s="391">
        <v>2540</v>
      </c>
      <c r="H2187" s="353" t="s">
        <v>1057</v>
      </c>
      <c r="I2187" s="353" t="s">
        <v>1241</v>
      </c>
      <c r="J2187" s="324" t="s">
        <v>281</v>
      </c>
      <c r="K2187" s="215"/>
      <c r="L2187" s="216"/>
      <c r="M2187" s="217"/>
      <c r="N2187" s="227"/>
      <c r="O2187" s="215"/>
      <c r="P2187" s="379">
        <f>SUM(M2187:M2188)</f>
        <v>0</v>
      </c>
      <c r="Q2187" s="379">
        <f>SUM(N2187:N2188)</f>
        <v>0</v>
      </c>
      <c r="R2187" s="379">
        <f>SUM(M2189:M2190)</f>
        <v>2540</v>
      </c>
      <c r="S2187" s="379">
        <f>SUM(N2189:N2190)</f>
        <v>2540</v>
      </c>
      <c r="T2187" s="379">
        <f>SUM(M2191:M2192)</f>
        <v>0</v>
      </c>
      <c r="U2187" s="379">
        <f>SUM(N2191:N2192)</f>
        <v>0</v>
      </c>
      <c r="V2187" s="379">
        <f>SUM(M2193:M2194)</f>
        <v>0</v>
      </c>
      <c r="W2187" s="379">
        <f>SUM(N2193:N2194)</f>
        <v>0</v>
      </c>
      <c r="X2187" s="379">
        <f>P2187+R2187+T2187+V2187</f>
        <v>2540</v>
      </c>
      <c r="Y2187" s="379">
        <f>Q2187+S2187+U2187+W2187</f>
        <v>2540</v>
      </c>
      <c r="Z2187" s="330">
        <f>G2187-X2187</f>
        <v>0</v>
      </c>
      <c r="AA2187" s="330">
        <f>G2187-Y2187</f>
        <v>0</v>
      </c>
      <c r="AB2187" s="330" t="s">
        <v>463</v>
      </c>
      <c r="AC2187" s="331"/>
    </row>
    <row r="2188" spans="1:29" ht="17.25" customHeight="1">
      <c r="A2188" s="351"/>
      <c r="B2188" s="322"/>
      <c r="C2188" s="322"/>
      <c r="D2188" s="322"/>
      <c r="E2188" s="338"/>
      <c r="F2188" s="322"/>
      <c r="G2188" s="393"/>
      <c r="H2188" s="354"/>
      <c r="I2188" s="354"/>
      <c r="J2188" s="324"/>
      <c r="K2188" s="215"/>
      <c r="L2188" s="216"/>
      <c r="M2188" s="217"/>
      <c r="N2188" s="217"/>
      <c r="O2188" s="216"/>
      <c r="P2188" s="379"/>
      <c r="Q2188" s="379"/>
      <c r="R2188" s="379"/>
      <c r="S2188" s="379"/>
      <c r="T2188" s="379"/>
      <c r="U2188" s="379"/>
      <c r="V2188" s="379"/>
      <c r="W2188" s="379"/>
      <c r="X2188" s="379"/>
      <c r="Y2188" s="379"/>
      <c r="Z2188" s="330"/>
      <c r="AA2188" s="330"/>
      <c r="AB2188" s="330"/>
      <c r="AC2188" s="331"/>
    </row>
    <row r="2189" spans="1:29" ht="17.25" customHeight="1">
      <c r="A2189" s="351"/>
      <c r="B2189" s="322"/>
      <c r="C2189" s="322"/>
      <c r="D2189" s="322"/>
      <c r="E2189" s="338"/>
      <c r="F2189" s="322"/>
      <c r="G2189" s="393"/>
      <c r="H2189" s="354"/>
      <c r="I2189" s="354"/>
      <c r="J2189" s="324" t="s">
        <v>369</v>
      </c>
      <c r="K2189" s="215" t="s">
        <v>1311</v>
      </c>
      <c r="L2189" s="216" t="s">
        <v>1207</v>
      </c>
      <c r="M2189" s="217">
        <v>2540</v>
      </c>
      <c r="N2189" s="217">
        <v>2540</v>
      </c>
      <c r="O2189" s="215" t="s">
        <v>1246</v>
      </c>
      <c r="P2189" s="379"/>
      <c r="Q2189" s="379"/>
      <c r="R2189" s="379"/>
      <c r="S2189" s="379"/>
      <c r="T2189" s="379"/>
      <c r="U2189" s="379"/>
      <c r="V2189" s="379"/>
      <c r="W2189" s="379"/>
      <c r="X2189" s="379"/>
      <c r="Y2189" s="379"/>
      <c r="Z2189" s="330"/>
      <c r="AA2189" s="330"/>
      <c r="AB2189" s="330"/>
      <c r="AC2189" s="331"/>
    </row>
    <row r="2190" spans="1:29" ht="17.25" customHeight="1">
      <c r="A2190" s="351"/>
      <c r="B2190" s="322"/>
      <c r="C2190" s="322"/>
      <c r="D2190" s="322"/>
      <c r="E2190" s="338"/>
      <c r="F2190" s="322"/>
      <c r="G2190" s="393"/>
      <c r="H2190" s="354"/>
      <c r="I2190" s="354"/>
      <c r="J2190" s="324"/>
      <c r="K2190" s="215"/>
      <c r="L2190" s="216"/>
      <c r="M2190" s="217"/>
      <c r="N2190" s="217"/>
      <c r="O2190" s="215"/>
      <c r="P2190" s="379"/>
      <c r="Q2190" s="379"/>
      <c r="R2190" s="379"/>
      <c r="S2190" s="379"/>
      <c r="T2190" s="379"/>
      <c r="U2190" s="379"/>
      <c r="V2190" s="379"/>
      <c r="W2190" s="379"/>
      <c r="X2190" s="379"/>
      <c r="Y2190" s="379"/>
      <c r="Z2190" s="330"/>
      <c r="AA2190" s="330"/>
      <c r="AB2190" s="330"/>
      <c r="AC2190" s="331"/>
    </row>
    <row r="2191" spans="1:29" ht="17.25" customHeight="1">
      <c r="A2191" s="351"/>
      <c r="B2191" s="322"/>
      <c r="C2191" s="322"/>
      <c r="D2191" s="322"/>
      <c r="E2191" s="338"/>
      <c r="F2191" s="322"/>
      <c r="G2191" s="393"/>
      <c r="H2191" s="354"/>
      <c r="I2191" s="354"/>
      <c r="J2191" s="324" t="s">
        <v>289</v>
      </c>
      <c r="K2191" s="215"/>
      <c r="L2191" s="216"/>
      <c r="M2191" s="217"/>
      <c r="N2191" s="227"/>
      <c r="O2191" s="215"/>
      <c r="P2191" s="379"/>
      <c r="Q2191" s="379"/>
      <c r="R2191" s="379"/>
      <c r="S2191" s="379"/>
      <c r="T2191" s="379"/>
      <c r="U2191" s="379"/>
      <c r="V2191" s="379"/>
      <c r="W2191" s="379"/>
      <c r="X2191" s="379"/>
      <c r="Y2191" s="379"/>
      <c r="Z2191" s="330"/>
      <c r="AA2191" s="330"/>
      <c r="AB2191" s="330"/>
      <c r="AC2191" s="331"/>
    </row>
    <row r="2192" spans="1:29" ht="17.25" customHeight="1">
      <c r="A2192" s="351"/>
      <c r="B2192" s="322"/>
      <c r="C2192" s="322"/>
      <c r="D2192" s="322"/>
      <c r="E2192" s="338"/>
      <c r="F2192" s="322"/>
      <c r="G2192" s="393"/>
      <c r="H2192" s="354"/>
      <c r="I2192" s="354"/>
      <c r="J2192" s="324"/>
      <c r="K2192" s="215"/>
      <c r="L2192" s="216"/>
      <c r="M2192" s="217"/>
      <c r="N2192" s="217"/>
      <c r="O2192" s="215"/>
      <c r="P2192" s="379"/>
      <c r="Q2192" s="379"/>
      <c r="R2192" s="379"/>
      <c r="S2192" s="379"/>
      <c r="T2192" s="379"/>
      <c r="U2192" s="379"/>
      <c r="V2192" s="379"/>
      <c r="W2192" s="379"/>
      <c r="X2192" s="379"/>
      <c r="Y2192" s="379"/>
      <c r="Z2192" s="330"/>
      <c r="AA2192" s="330"/>
      <c r="AB2192" s="330"/>
      <c r="AC2192" s="331"/>
    </row>
    <row r="2193" spans="1:29" ht="17.25" customHeight="1">
      <c r="A2193" s="351"/>
      <c r="B2193" s="322"/>
      <c r="C2193" s="322"/>
      <c r="D2193" s="322"/>
      <c r="E2193" s="338"/>
      <c r="F2193" s="322"/>
      <c r="G2193" s="393"/>
      <c r="H2193" s="354"/>
      <c r="I2193" s="354"/>
      <c r="J2193" s="324" t="s">
        <v>370</v>
      </c>
      <c r="K2193" s="215"/>
      <c r="L2193" s="216"/>
      <c r="M2193" s="217"/>
      <c r="N2193" s="227"/>
      <c r="O2193" s="215"/>
      <c r="P2193" s="379"/>
      <c r="Q2193" s="379"/>
      <c r="R2193" s="379"/>
      <c r="S2193" s="379"/>
      <c r="T2193" s="379"/>
      <c r="U2193" s="379"/>
      <c r="V2193" s="379"/>
      <c r="W2193" s="379"/>
      <c r="X2193" s="379"/>
      <c r="Y2193" s="379"/>
      <c r="Z2193" s="330"/>
      <c r="AA2193" s="330"/>
      <c r="AB2193" s="330"/>
      <c r="AC2193" s="331"/>
    </row>
    <row r="2194" spans="1:29" ht="17.25" customHeight="1">
      <c r="A2194" s="352"/>
      <c r="B2194" s="323"/>
      <c r="C2194" s="323"/>
      <c r="D2194" s="323"/>
      <c r="E2194" s="339"/>
      <c r="F2194" s="323"/>
      <c r="G2194" s="395"/>
      <c r="H2194" s="355"/>
      <c r="I2194" s="355"/>
      <c r="J2194" s="324"/>
      <c r="K2194" s="215"/>
      <c r="L2194" s="215"/>
      <c r="M2194" s="227"/>
      <c r="N2194" s="227"/>
      <c r="O2194" s="215"/>
      <c r="P2194" s="379"/>
      <c r="Q2194" s="379"/>
      <c r="R2194" s="379"/>
      <c r="S2194" s="379"/>
      <c r="T2194" s="379"/>
      <c r="U2194" s="379"/>
      <c r="V2194" s="379"/>
      <c r="W2194" s="379"/>
      <c r="X2194" s="379"/>
      <c r="Y2194" s="379"/>
      <c r="Z2194" s="330"/>
      <c r="AA2194" s="330"/>
      <c r="AB2194" s="330"/>
      <c r="AC2194" s="331"/>
    </row>
    <row r="2195" spans="1:29" ht="17.25" customHeight="1">
      <c r="A2195" s="350">
        <v>50300000</v>
      </c>
      <c r="B2195" s="321" t="s">
        <v>662</v>
      </c>
      <c r="C2195" s="321" t="s">
        <v>448</v>
      </c>
      <c r="D2195" s="321" t="s">
        <v>665</v>
      </c>
      <c r="E2195" s="328" t="s">
        <v>441</v>
      </c>
      <c r="F2195" s="389" t="s">
        <v>660</v>
      </c>
      <c r="G2195" s="340">
        <v>3049.92</v>
      </c>
      <c r="H2195" s="333" t="s">
        <v>664</v>
      </c>
      <c r="I2195" s="329" t="s">
        <v>493</v>
      </c>
      <c r="J2195" s="324" t="s">
        <v>281</v>
      </c>
      <c r="K2195" s="215" t="s">
        <v>830</v>
      </c>
      <c r="L2195" s="216" t="s">
        <v>831</v>
      </c>
      <c r="M2195" s="217">
        <v>254.16</v>
      </c>
      <c r="N2195" s="227">
        <v>254.16</v>
      </c>
      <c r="O2195" s="215" t="s">
        <v>565</v>
      </c>
      <c r="P2195" s="379">
        <f>SUM(M2195:M2196)</f>
        <v>508.32</v>
      </c>
      <c r="Q2195" s="379">
        <f>SUM(N2195:N2196)</f>
        <v>508.32</v>
      </c>
      <c r="R2195" s="379">
        <f>SUM(M2197:M2199)</f>
        <v>762.48</v>
      </c>
      <c r="S2195" s="379">
        <f>SUM(N2197:N2199)</f>
        <v>762.48</v>
      </c>
      <c r="T2195" s="379">
        <f>SUM(M2200:M2202)</f>
        <v>762.48</v>
      </c>
      <c r="U2195" s="379">
        <f>SUM(N2200:N2202)</f>
        <v>762.48</v>
      </c>
      <c r="V2195" s="379">
        <f>SUM(M2203:M2205)</f>
        <v>0</v>
      </c>
      <c r="W2195" s="379">
        <f>SUM(N2203:N2205)</f>
        <v>0</v>
      </c>
      <c r="X2195" s="379">
        <f>P2195+R2195+T2195+V2195</f>
        <v>2033.28</v>
      </c>
      <c r="Y2195" s="379">
        <f>Q2195+S2195+U2195+W2195</f>
        <v>2033.28</v>
      </c>
      <c r="Z2195" s="330">
        <f>G2195-X2195</f>
        <v>1016.6400000000001</v>
      </c>
      <c r="AA2195" s="330">
        <f>G2195-Y2195</f>
        <v>1016.6400000000001</v>
      </c>
      <c r="AB2195" s="330">
        <f>X2195*100/G2195</f>
        <v>66.666666666666671</v>
      </c>
      <c r="AC2195" s="331"/>
    </row>
    <row r="2196" spans="1:29" ht="17.25" customHeight="1">
      <c r="A2196" s="351"/>
      <c r="B2196" s="322"/>
      <c r="C2196" s="322"/>
      <c r="D2196" s="322"/>
      <c r="E2196" s="328"/>
      <c r="F2196" s="389"/>
      <c r="G2196" s="340"/>
      <c r="H2196" s="333"/>
      <c r="I2196" s="329"/>
      <c r="J2196" s="324"/>
      <c r="K2196" s="215" t="s">
        <v>854</v>
      </c>
      <c r="L2196" s="216" t="s">
        <v>603</v>
      </c>
      <c r="M2196" s="217">
        <v>254.16</v>
      </c>
      <c r="N2196" s="217">
        <v>254.16</v>
      </c>
      <c r="O2196" s="215" t="s">
        <v>717</v>
      </c>
      <c r="P2196" s="379"/>
      <c r="Q2196" s="379"/>
      <c r="R2196" s="379"/>
      <c r="S2196" s="379"/>
      <c r="T2196" s="379"/>
      <c r="U2196" s="379"/>
      <c r="V2196" s="379"/>
      <c r="W2196" s="379"/>
      <c r="X2196" s="379"/>
      <c r="Y2196" s="379"/>
      <c r="Z2196" s="330"/>
      <c r="AA2196" s="330"/>
      <c r="AB2196" s="330"/>
      <c r="AC2196" s="331"/>
    </row>
    <row r="2197" spans="1:29" ht="17.25" customHeight="1">
      <c r="A2197" s="351"/>
      <c r="B2197" s="322"/>
      <c r="C2197" s="322"/>
      <c r="D2197" s="322"/>
      <c r="E2197" s="328"/>
      <c r="F2197" s="389"/>
      <c r="G2197" s="340"/>
      <c r="H2197" s="333"/>
      <c r="I2197" s="329"/>
      <c r="J2197" s="324" t="s">
        <v>369</v>
      </c>
      <c r="K2197" s="215" t="s">
        <v>1031</v>
      </c>
      <c r="L2197" s="216" t="s">
        <v>762</v>
      </c>
      <c r="M2197" s="217">
        <v>254.16</v>
      </c>
      <c r="N2197" s="217">
        <v>254.16</v>
      </c>
      <c r="O2197" s="215" t="s">
        <v>905</v>
      </c>
      <c r="P2197" s="379"/>
      <c r="Q2197" s="379"/>
      <c r="R2197" s="379"/>
      <c r="S2197" s="379"/>
      <c r="T2197" s="379"/>
      <c r="U2197" s="379"/>
      <c r="V2197" s="379"/>
      <c r="W2197" s="379"/>
      <c r="X2197" s="379"/>
      <c r="Y2197" s="379"/>
      <c r="Z2197" s="330"/>
      <c r="AA2197" s="330"/>
      <c r="AB2197" s="330"/>
      <c r="AC2197" s="331"/>
    </row>
    <row r="2198" spans="1:29" ht="17.25" customHeight="1">
      <c r="A2198" s="351"/>
      <c r="B2198" s="322"/>
      <c r="C2198" s="322"/>
      <c r="D2198" s="322"/>
      <c r="E2198" s="328"/>
      <c r="F2198" s="389"/>
      <c r="G2198" s="340"/>
      <c r="H2198" s="333"/>
      <c r="I2198" s="329"/>
      <c r="J2198" s="324"/>
      <c r="K2198" s="215" t="s">
        <v>1280</v>
      </c>
      <c r="L2198" s="216" t="s">
        <v>1233</v>
      </c>
      <c r="M2198" s="217">
        <v>254.16</v>
      </c>
      <c r="N2198" s="217">
        <v>254.16</v>
      </c>
      <c r="O2198" s="215" t="s">
        <v>1249</v>
      </c>
      <c r="P2198" s="379"/>
      <c r="Q2198" s="379"/>
      <c r="R2198" s="379"/>
      <c r="S2198" s="379"/>
      <c r="T2198" s="379"/>
      <c r="U2198" s="379"/>
      <c r="V2198" s="379"/>
      <c r="W2198" s="379"/>
      <c r="X2198" s="379"/>
      <c r="Y2198" s="379"/>
      <c r="Z2198" s="330"/>
      <c r="AA2198" s="330"/>
      <c r="AB2198" s="330"/>
      <c r="AC2198" s="331"/>
    </row>
    <row r="2199" spans="1:29" ht="17.25" customHeight="1">
      <c r="A2199" s="351"/>
      <c r="B2199" s="322"/>
      <c r="C2199" s="322"/>
      <c r="D2199" s="322"/>
      <c r="E2199" s="328"/>
      <c r="F2199" s="389"/>
      <c r="G2199" s="340"/>
      <c r="H2199" s="333"/>
      <c r="I2199" s="329"/>
      <c r="J2199" s="324"/>
      <c r="K2199" s="215" t="s">
        <v>1407</v>
      </c>
      <c r="L2199" s="216" t="s">
        <v>1147</v>
      </c>
      <c r="M2199" s="217">
        <v>254.16</v>
      </c>
      <c r="N2199" s="217">
        <v>254.16</v>
      </c>
      <c r="O2199" s="215" t="s">
        <v>1365</v>
      </c>
      <c r="P2199" s="379"/>
      <c r="Q2199" s="379"/>
      <c r="R2199" s="379"/>
      <c r="S2199" s="379"/>
      <c r="T2199" s="379"/>
      <c r="U2199" s="379"/>
      <c r="V2199" s="379"/>
      <c r="W2199" s="379"/>
      <c r="X2199" s="379"/>
      <c r="Y2199" s="379"/>
      <c r="Z2199" s="330"/>
      <c r="AA2199" s="330"/>
      <c r="AB2199" s="330"/>
      <c r="AC2199" s="331"/>
    </row>
    <row r="2200" spans="1:29" ht="17.25" customHeight="1">
      <c r="A2200" s="351"/>
      <c r="B2200" s="322"/>
      <c r="C2200" s="322"/>
      <c r="D2200" s="322"/>
      <c r="E2200" s="328"/>
      <c r="F2200" s="389"/>
      <c r="G2200" s="340"/>
      <c r="H2200" s="333"/>
      <c r="I2200" s="329"/>
      <c r="J2200" s="324" t="s">
        <v>289</v>
      </c>
      <c r="K2200" s="215" t="s">
        <v>1571</v>
      </c>
      <c r="L2200" s="216" t="s">
        <v>1542</v>
      </c>
      <c r="M2200" s="217">
        <v>254.16</v>
      </c>
      <c r="N2200" s="227">
        <v>254.16</v>
      </c>
      <c r="O2200" s="215" t="s">
        <v>1564</v>
      </c>
      <c r="P2200" s="379"/>
      <c r="Q2200" s="379"/>
      <c r="R2200" s="379"/>
      <c r="S2200" s="379"/>
      <c r="T2200" s="379"/>
      <c r="U2200" s="379"/>
      <c r="V2200" s="379"/>
      <c r="W2200" s="379"/>
      <c r="X2200" s="379"/>
      <c r="Y2200" s="379"/>
      <c r="Z2200" s="330"/>
      <c r="AA2200" s="330"/>
      <c r="AB2200" s="330"/>
      <c r="AC2200" s="331"/>
    </row>
    <row r="2201" spans="1:29" ht="17.25" customHeight="1">
      <c r="A2201" s="351"/>
      <c r="B2201" s="322"/>
      <c r="C2201" s="322"/>
      <c r="D2201" s="322"/>
      <c r="E2201" s="328"/>
      <c r="F2201" s="389"/>
      <c r="G2201" s="340"/>
      <c r="H2201" s="333"/>
      <c r="I2201" s="329"/>
      <c r="J2201" s="324"/>
      <c r="K2201" s="215" t="s">
        <v>1947</v>
      </c>
      <c r="L2201" s="216" t="s">
        <v>1905</v>
      </c>
      <c r="M2201" s="217">
        <v>254.16</v>
      </c>
      <c r="N2201" s="227">
        <v>254.16</v>
      </c>
      <c r="O2201" s="215" t="s">
        <v>1945</v>
      </c>
      <c r="P2201" s="379"/>
      <c r="Q2201" s="379"/>
      <c r="R2201" s="379"/>
      <c r="S2201" s="379"/>
      <c r="T2201" s="379"/>
      <c r="U2201" s="379"/>
      <c r="V2201" s="379"/>
      <c r="W2201" s="379"/>
      <c r="X2201" s="379"/>
      <c r="Y2201" s="379"/>
      <c r="Z2201" s="330"/>
      <c r="AA2201" s="330"/>
      <c r="AB2201" s="330"/>
      <c r="AC2201" s="331"/>
    </row>
    <row r="2202" spans="1:29" ht="17.25" customHeight="1">
      <c r="A2202" s="351"/>
      <c r="B2202" s="322"/>
      <c r="C2202" s="322"/>
      <c r="D2202" s="322"/>
      <c r="E2202" s="328"/>
      <c r="F2202" s="389"/>
      <c r="G2202" s="340"/>
      <c r="H2202" s="333"/>
      <c r="I2202" s="329"/>
      <c r="J2202" s="324"/>
      <c r="K2202" s="215" t="s">
        <v>1857</v>
      </c>
      <c r="L2202" s="216" t="s">
        <v>1671</v>
      </c>
      <c r="M2202" s="217">
        <v>254.16</v>
      </c>
      <c r="N2202" s="217">
        <v>254.16</v>
      </c>
      <c r="O2202" s="215" t="s">
        <v>1849</v>
      </c>
      <c r="P2202" s="379"/>
      <c r="Q2202" s="379"/>
      <c r="R2202" s="379"/>
      <c r="S2202" s="379"/>
      <c r="T2202" s="379"/>
      <c r="U2202" s="379"/>
      <c r="V2202" s="379"/>
      <c r="W2202" s="379"/>
      <c r="X2202" s="379"/>
      <c r="Y2202" s="379"/>
      <c r="Z2202" s="330"/>
      <c r="AA2202" s="330"/>
      <c r="AB2202" s="330"/>
      <c r="AC2202" s="331"/>
    </row>
    <row r="2203" spans="1:29" ht="17.25" customHeight="1">
      <c r="A2203" s="351"/>
      <c r="B2203" s="322"/>
      <c r="C2203" s="322"/>
      <c r="D2203" s="322"/>
      <c r="E2203" s="328"/>
      <c r="F2203" s="389"/>
      <c r="G2203" s="340"/>
      <c r="H2203" s="333"/>
      <c r="I2203" s="329"/>
      <c r="J2203" s="324" t="s">
        <v>370</v>
      </c>
      <c r="K2203" s="215"/>
      <c r="L2203" s="216"/>
      <c r="M2203" s="217"/>
      <c r="N2203" s="227"/>
      <c r="O2203" s="215"/>
      <c r="P2203" s="379"/>
      <c r="Q2203" s="379"/>
      <c r="R2203" s="379"/>
      <c r="S2203" s="379"/>
      <c r="T2203" s="379"/>
      <c r="U2203" s="379"/>
      <c r="V2203" s="379"/>
      <c r="W2203" s="379"/>
      <c r="X2203" s="379"/>
      <c r="Y2203" s="379"/>
      <c r="Z2203" s="330"/>
      <c r="AA2203" s="330"/>
      <c r="AB2203" s="330"/>
      <c r="AC2203" s="331"/>
    </row>
    <row r="2204" spans="1:29" ht="17.25" customHeight="1">
      <c r="A2204" s="351"/>
      <c r="B2204" s="322"/>
      <c r="C2204" s="322"/>
      <c r="D2204" s="322"/>
      <c r="E2204" s="328"/>
      <c r="F2204" s="389"/>
      <c r="G2204" s="340"/>
      <c r="H2204" s="333"/>
      <c r="I2204" s="329"/>
      <c r="J2204" s="324"/>
      <c r="K2204" s="215"/>
      <c r="L2204" s="216"/>
      <c r="M2204" s="217"/>
      <c r="N2204" s="227"/>
      <c r="O2204" s="215"/>
      <c r="P2204" s="379"/>
      <c r="Q2204" s="379"/>
      <c r="R2204" s="379"/>
      <c r="S2204" s="379"/>
      <c r="T2204" s="379"/>
      <c r="U2204" s="379"/>
      <c r="V2204" s="379"/>
      <c r="W2204" s="379"/>
      <c r="X2204" s="379"/>
      <c r="Y2204" s="379"/>
      <c r="Z2204" s="330"/>
      <c r="AA2204" s="330"/>
      <c r="AB2204" s="330"/>
      <c r="AC2204" s="331"/>
    </row>
    <row r="2205" spans="1:29" ht="17.25" customHeight="1">
      <c r="A2205" s="352"/>
      <c r="B2205" s="323"/>
      <c r="C2205" s="323"/>
      <c r="D2205" s="323"/>
      <c r="E2205" s="328"/>
      <c r="F2205" s="389"/>
      <c r="G2205" s="340"/>
      <c r="H2205" s="333"/>
      <c r="I2205" s="329"/>
      <c r="J2205" s="324"/>
      <c r="K2205" s="215"/>
      <c r="L2205" s="215"/>
      <c r="M2205" s="227"/>
      <c r="N2205" s="227"/>
      <c r="O2205" s="215"/>
      <c r="P2205" s="379"/>
      <c r="Q2205" s="379"/>
      <c r="R2205" s="379"/>
      <c r="S2205" s="379"/>
      <c r="T2205" s="379"/>
      <c r="U2205" s="379"/>
      <c r="V2205" s="379"/>
      <c r="W2205" s="379"/>
      <c r="X2205" s="379"/>
      <c r="Y2205" s="379"/>
      <c r="Z2205" s="330"/>
      <c r="AA2205" s="330"/>
      <c r="AB2205" s="330"/>
      <c r="AC2205" s="331"/>
    </row>
    <row r="2206" spans="1:29" ht="17.25" customHeight="1">
      <c r="A2206" s="350">
        <v>50300000</v>
      </c>
      <c r="B2206" s="321" t="s">
        <v>1046</v>
      </c>
      <c r="C2206" s="321" t="s">
        <v>448</v>
      </c>
      <c r="D2206" s="321" t="s">
        <v>1047</v>
      </c>
      <c r="E2206" s="328" t="s">
        <v>1048</v>
      </c>
      <c r="F2206" s="389" t="s">
        <v>796</v>
      </c>
      <c r="G2206" s="340">
        <v>5000</v>
      </c>
      <c r="H2206" s="333" t="s">
        <v>1049</v>
      </c>
      <c r="I2206" s="329" t="s">
        <v>732</v>
      </c>
      <c r="J2206" s="324" t="s">
        <v>281</v>
      </c>
      <c r="K2206" s="215" t="s">
        <v>1050</v>
      </c>
      <c r="L2206" s="216" t="s">
        <v>745</v>
      </c>
      <c r="M2206" s="217">
        <v>746</v>
      </c>
      <c r="N2206" s="227">
        <v>746</v>
      </c>
      <c r="O2206" s="215" t="s">
        <v>762</v>
      </c>
      <c r="P2206" s="379">
        <f>SUM(M2206:M2207)</f>
        <v>746</v>
      </c>
      <c r="Q2206" s="379">
        <f>SUM(N2206:N2207)</f>
        <v>746</v>
      </c>
      <c r="R2206" s="379">
        <f>SUM(M2208:M2210)</f>
        <v>1200</v>
      </c>
      <c r="S2206" s="379">
        <f>SUM(N2208:N2210)</f>
        <v>1200</v>
      </c>
      <c r="T2206" s="379">
        <f>SUM(M2211:M2212)</f>
        <v>470</v>
      </c>
      <c r="U2206" s="379">
        <f>SUM(N2211:N2212)</f>
        <v>470</v>
      </c>
      <c r="V2206" s="379">
        <f>SUM(M2213:M2214)</f>
        <v>0</v>
      </c>
      <c r="W2206" s="379">
        <f>SUM(N2213:N2214)</f>
        <v>0</v>
      </c>
      <c r="X2206" s="379">
        <f>P2206+R2206+T2206+V2206</f>
        <v>2416</v>
      </c>
      <c r="Y2206" s="379">
        <f>Q2206+S2206+U2206+W2206</f>
        <v>2416</v>
      </c>
      <c r="Z2206" s="330">
        <f>G2206-X2206</f>
        <v>2584</v>
      </c>
      <c r="AA2206" s="330">
        <f>G2206-Y2206</f>
        <v>2584</v>
      </c>
      <c r="AB2206" s="330">
        <f>X2206*100/G2206</f>
        <v>48.32</v>
      </c>
      <c r="AC2206" s="331"/>
    </row>
    <row r="2207" spans="1:29" ht="17.25" customHeight="1">
      <c r="A2207" s="351"/>
      <c r="B2207" s="322"/>
      <c r="C2207" s="322"/>
      <c r="D2207" s="322"/>
      <c r="E2207" s="328"/>
      <c r="F2207" s="389"/>
      <c r="G2207" s="340"/>
      <c r="H2207" s="333"/>
      <c r="I2207" s="329"/>
      <c r="J2207" s="324"/>
      <c r="K2207" s="215"/>
      <c r="L2207" s="216"/>
      <c r="M2207" s="217"/>
      <c r="N2207" s="217"/>
      <c r="O2207" s="215"/>
      <c r="P2207" s="379"/>
      <c r="Q2207" s="379"/>
      <c r="R2207" s="379"/>
      <c r="S2207" s="379"/>
      <c r="T2207" s="379"/>
      <c r="U2207" s="379"/>
      <c r="V2207" s="379"/>
      <c r="W2207" s="379"/>
      <c r="X2207" s="379"/>
      <c r="Y2207" s="379"/>
      <c r="Z2207" s="330"/>
      <c r="AA2207" s="330"/>
      <c r="AB2207" s="330"/>
      <c r="AC2207" s="331"/>
    </row>
    <row r="2208" spans="1:29" ht="17.25" customHeight="1">
      <c r="A2208" s="351"/>
      <c r="B2208" s="322"/>
      <c r="C2208" s="322"/>
      <c r="D2208" s="322"/>
      <c r="E2208" s="328"/>
      <c r="F2208" s="389"/>
      <c r="G2208" s="340"/>
      <c r="H2208" s="333"/>
      <c r="I2208" s="329"/>
      <c r="J2208" s="324" t="s">
        <v>369</v>
      </c>
      <c r="K2208" s="215" t="s">
        <v>1410</v>
      </c>
      <c r="L2208" s="216" t="s">
        <v>1368</v>
      </c>
      <c r="M2208" s="217">
        <v>145</v>
      </c>
      <c r="N2208" s="217">
        <v>145</v>
      </c>
      <c r="O2208" s="215" t="s">
        <v>1365</v>
      </c>
      <c r="P2208" s="379"/>
      <c r="Q2208" s="379"/>
      <c r="R2208" s="379"/>
      <c r="S2208" s="379"/>
      <c r="T2208" s="379"/>
      <c r="U2208" s="379"/>
      <c r="V2208" s="379"/>
      <c r="W2208" s="379"/>
      <c r="X2208" s="379"/>
      <c r="Y2208" s="379"/>
      <c r="Z2208" s="330"/>
      <c r="AA2208" s="330"/>
      <c r="AB2208" s="330"/>
      <c r="AC2208" s="331"/>
    </row>
    <row r="2209" spans="1:29" ht="17.25" customHeight="1">
      <c r="A2209" s="351"/>
      <c r="B2209" s="322"/>
      <c r="C2209" s="322"/>
      <c r="D2209" s="322"/>
      <c r="E2209" s="328"/>
      <c r="F2209" s="389"/>
      <c r="G2209" s="340"/>
      <c r="H2209" s="333"/>
      <c r="I2209" s="329"/>
      <c r="J2209" s="324"/>
      <c r="K2209" s="215" t="s">
        <v>1343</v>
      </c>
      <c r="L2209" s="216" t="s">
        <v>1241</v>
      </c>
      <c r="M2209" s="217">
        <v>435</v>
      </c>
      <c r="N2209" s="217">
        <v>435</v>
      </c>
      <c r="O2209" s="215" t="s">
        <v>1331</v>
      </c>
      <c r="P2209" s="379"/>
      <c r="Q2209" s="379"/>
      <c r="R2209" s="379"/>
      <c r="S2209" s="379"/>
      <c r="T2209" s="379"/>
      <c r="U2209" s="379"/>
      <c r="V2209" s="379"/>
      <c r="W2209" s="379"/>
      <c r="X2209" s="379"/>
      <c r="Y2209" s="379"/>
      <c r="Z2209" s="330"/>
      <c r="AA2209" s="330"/>
      <c r="AB2209" s="330"/>
      <c r="AC2209" s="331"/>
    </row>
    <row r="2210" spans="1:29" ht="17.25" customHeight="1">
      <c r="A2210" s="351"/>
      <c r="B2210" s="322"/>
      <c r="C2210" s="322"/>
      <c r="D2210" s="322"/>
      <c r="E2210" s="328"/>
      <c r="F2210" s="389"/>
      <c r="G2210" s="340"/>
      <c r="H2210" s="333"/>
      <c r="I2210" s="329"/>
      <c r="J2210" s="324"/>
      <c r="K2210" s="215" t="s">
        <v>1159</v>
      </c>
      <c r="L2210" s="216" t="s">
        <v>1160</v>
      </c>
      <c r="M2210" s="217">
        <v>620</v>
      </c>
      <c r="N2210" s="217">
        <v>620</v>
      </c>
      <c r="O2210" s="215" t="s">
        <v>1161</v>
      </c>
      <c r="P2210" s="379"/>
      <c r="Q2210" s="379"/>
      <c r="R2210" s="379"/>
      <c r="S2210" s="379"/>
      <c r="T2210" s="379"/>
      <c r="U2210" s="379"/>
      <c r="V2210" s="379"/>
      <c r="W2210" s="379"/>
      <c r="X2210" s="379"/>
      <c r="Y2210" s="379"/>
      <c r="Z2210" s="330"/>
      <c r="AA2210" s="330"/>
      <c r="AB2210" s="330"/>
      <c r="AC2210" s="331"/>
    </row>
    <row r="2211" spans="1:29" ht="17.25" customHeight="1">
      <c r="A2211" s="351"/>
      <c r="B2211" s="322"/>
      <c r="C2211" s="322"/>
      <c r="D2211" s="322"/>
      <c r="E2211" s="328"/>
      <c r="F2211" s="389"/>
      <c r="G2211" s="340"/>
      <c r="H2211" s="333"/>
      <c r="I2211" s="329"/>
      <c r="J2211" s="324" t="s">
        <v>289</v>
      </c>
      <c r="K2211" s="215" t="s">
        <v>1641</v>
      </c>
      <c r="L2211" s="216" t="s">
        <v>1587</v>
      </c>
      <c r="M2211" s="217">
        <v>470</v>
      </c>
      <c r="N2211" s="227">
        <v>470</v>
      </c>
      <c r="O2211" s="215" t="s">
        <v>1633</v>
      </c>
      <c r="P2211" s="379"/>
      <c r="Q2211" s="379"/>
      <c r="R2211" s="379"/>
      <c r="S2211" s="379"/>
      <c r="T2211" s="379"/>
      <c r="U2211" s="379"/>
      <c r="V2211" s="379"/>
      <c r="W2211" s="379"/>
      <c r="X2211" s="379"/>
      <c r="Y2211" s="379"/>
      <c r="Z2211" s="330"/>
      <c r="AA2211" s="330"/>
      <c r="AB2211" s="330"/>
      <c r="AC2211" s="331"/>
    </row>
    <row r="2212" spans="1:29" ht="17.25" customHeight="1">
      <c r="A2212" s="351"/>
      <c r="B2212" s="322"/>
      <c r="C2212" s="322"/>
      <c r="D2212" s="322"/>
      <c r="E2212" s="328"/>
      <c r="F2212" s="389"/>
      <c r="G2212" s="340"/>
      <c r="H2212" s="333"/>
      <c r="I2212" s="329"/>
      <c r="J2212" s="324"/>
      <c r="K2212" s="215"/>
      <c r="L2212" s="216"/>
      <c r="M2212" s="217"/>
      <c r="N2212" s="217"/>
      <c r="O2212" s="215"/>
      <c r="P2212" s="379"/>
      <c r="Q2212" s="379"/>
      <c r="R2212" s="379"/>
      <c r="S2212" s="379"/>
      <c r="T2212" s="379"/>
      <c r="U2212" s="379"/>
      <c r="V2212" s="379"/>
      <c r="W2212" s="379"/>
      <c r="X2212" s="379"/>
      <c r="Y2212" s="379"/>
      <c r="Z2212" s="330"/>
      <c r="AA2212" s="330"/>
      <c r="AB2212" s="330"/>
      <c r="AC2212" s="331"/>
    </row>
    <row r="2213" spans="1:29" ht="17.25" customHeight="1">
      <c r="A2213" s="351"/>
      <c r="B2213" s="322"/>
      <c r="C2213" s="322"/>
      <c r="D2213" s="322"/>
      <c r="E2213" s="328"/>
      <c r="F2213" s="389"/>
      <c r="G2213" s="340"/>
      <c r="H2213" s="333"/>
      <c r="I2213" s="329"/>
      <c r="J2213" s="324" t="s">
        <v>370</v>
      </c>
      <c r="K2213" s="215"/>
      <c r="L2213" s="216"/>
      <c r="M2213" s="217"/>
      <c r="N2213" s="227"/>
      <c r="O2213" s="215"/>
      <c r="P2213" s="379"/>
      <c r="Q2213" s="379"/>
      <c r="R2213" s="379"/>
      <c r="S2213" s="379"/>
      <c r="T2213" s="379"/>
      <c r="U2213" s="379"/>
      <c r="V2213" s="379"/>
      <c r="W2213" s="379"/>
      <c r="X2213" s="379"/>
      <c r="Y2213" s="379"/>
      <c r="Z2213" s="330"/>
      <c r="AA2213" s="330"/>
      <c r="AB2213" s="330"/>
      <c r="AC2213" s="331"/>
    </row>
    <row r="2214" spans="1:29" ht="17.25" customHeight="1">
      <c r="A2214" s="352"/>
      <c r="B2214" s="323"/>
      <c r="C2214" s="323"/>
      <c r="D2214" s="323"/>
      <c r="E2214" s="328"/>
      <c r="F2214" s="389"/>
      <c r="G2214" s="340"/>
      <c r="H2214" s="333"/>
      <c r="I2214" s="329"/>
      <c r="J2214" s="324"/>
      <c r="K2214" s="215"/>
      <c r="L2214" s="215"/>
      <c r="M2214" s="227"/>
      <c r="N2214" s="227"/>
      <c r="O2214" s="215"/>
      <c r="P2214" s="379"/>
      <c r="Q2214" s="379"/>
      <c r="R2214" s="379"/>
      <c r="S2214" s="379"/>
      <c r="T2214" s="379"/>
      <c r="U2214" s="379"/>
      <c r="V2214" s="379"/>
      <c r="W2214" s="379"/>
      <c r="X2214" s="379"/>
      <c r="Y2214" s="379"/>
      <c r="Z2214" s="330"/>
      <c r="AA2214" s="330"/>
      <c r="AB2214" s="330"/>
      <c r="AC2214" s="331"/>
    </row>
    <row r="2215" spans="1:29" ht="17.25" customHeight="1">
      <c r="A2215" s="350">
        <v>50700000</v>
      </c>
      <c r="B2215" s="321" t="s">
        <v>1559</v>
      </c>
      <c r="C2215" s="321" t="s">
        <v>448</v>
      </c>
      <c r="D2215" s="321" t="s">
        <v>1560</v>
      </c>
      <c r="E2215" s="328" t="s">
        <v>1561</v>
      </c>
      <c r="F2215" s="389" t="s">
        <v>1562</v>
      </c>
      <c r="G2215" s="340">
        <v>2000</v>
      </c>
      <c r="H2215" s="333" t="s">
        <v>1557</v>
      </c>
      <c r="I2215" s="329"/>
      <c r="J2215" s="324" t="s">
        <v>281</v>
      </c>
      <c r="K2215" s="215"/>
      <c r="L2215" s="216"/>
      <c r="M2215" s="217"/>
      <c r="N2215" s="227"/>
      <c r="O2215" s="215"/>
      <c r="P2215" s="379">
        <f>SUM(M2215:M2216)</f>
        <v>0</v>
      </c>
      <c r="Q2215" s="379">
        <f>SUM(N2215:N2216)</f>
        <v>0</v>
      </c>
      <c r="R2215" s="379">
        <f>SUM(M2217:M2218)</f>
        <v>810</v>
      </c>
      <c r="S2215" s="379">
        <f>SUM(N2217:N2218)</f>
        <v>810</v>
      </c>
      <c r="T2215" s="379">
        <f>SUM(M2219:M2220)</f>
        <v>0</v>
      </c>
      <c r="U2215" s="379">
        <f>SUM(N2219:N2220)</f>
        <v>0</v>
      </c>
      <c r="V2215" s="379">
        <f>SUM(M2221:M2222)</f>
        <v>0</v>
      </c>
      <c r="W2215" s="379">
        <f>SUM(N2221:N2222)</f>
        <v>0</v>
      </c>
      <c r="X2215" s="379">
        <f>P2215+R2215+T2215+V2215</f>
        <v>810</v>
      </c>
      <c r="Y2215" s="379">
        <f>Q2215+S2215+U2215+W2215</f>
        <v>810</v>
      </c>
      <c r="Z2215" s="330">
        <f>G2215-X2215</f>
        <v>1190</v>
      </c>
      <c r="AA2215" s="330">
        <f>G2215-Y2215</f>
        <v>1190</v>
      </c>
      <c r="AB2215" s="330">
        <f>X2215*100/G2215</f>
        <v>40.5</v>
      </c>
      <c r="AC2215" s="331"/>
    </row>
    <row r="2216" spans="1:29" ht="17.25" customHeight="1">
      <c r="A2216" s="351"/>
      <c r="B2216" s="322"/>
      <c r="C2216" s="322"/>
      <c r="D2216" s="322"/>
      <c r="E2216" s="328"/>
      <c r="F2216" s="389"/>
      <c r="G2216" s="340"/>
      <c r="H2216" s="333"/>
      <c r="I2216" s="329"/>
      <c r="J2216" s="324"/>
      <c r="K2216" s="215"/>
      <c r="L2216" s="216"/>
      <c r="M2216" s="217"/>
      <c r="N2216" s="217"/>
      <c r="O2216" s="215"/>
      <c r="P2216" s="379"/>
      <c r="Q2216" s="379"/>
      <c r="R2216" s="379"/>
      <c r="S2216" s="379"/>
      <c r="T2216" s="379"/>
      <c r="U2216" s="379"/>
      <c r="V2216" s="379"/>
      <c r="W2216" s="379"/>
      <c r="X2216" s="379"/>
      <c r="Y2216" s="379"/>
      <c r="Z2216" s="330"/>
      <c r="AA2216" s="330"/>
      <c r="AB2216" s="330"/>
      <c r="AC2216" s="331"/>
    </row>
    <row r="2217" spans="1:29" ht="17.25" customHeight="1">
      <c r="A2217" s="351"/>
      <c r="B2217" s="322"/>
      <c r="C2217" s="322"/>
      <c r="D2217" s="322"/>
      <c r="E2217" s="328"/>
      <c r="F2217" s="389"/>
      <c r="G2217" s="340"/>
      <c r="H2217" s="333"/>
      <c r="I2217" s="329"/>
      <c r="J2217" s="324" t="s">
        <v>369</v>
      </c>
      <c r="K2217" s="215" t="s">
        <v>1558</v>
      </c>
      <c r="L2217" s="216" t="s">
        <v>1468</v>
      </c>
      <c r="M2217" s="217">
        <v>810</v>
      </c>
      <c r="N2217" s="217">
        <v>810</v>
      </c>
      <c r="O2217" s="215" t="s">
        <v>1527</v>
      </c>
      <c r="P2217" s="379"/>
      <c r="Q2217" s="379"/>
      <c r="R2217" s="379"/>
      <c r="S2217" s="379"/>
      <c r="T2217" s="379"/>
      <c r="U2217" s="379"/>
      <c r="V2217" s="379"/>
      <c r="W2217" s="379"/>
      <c r="X2217" s="379"/>
      <c r="Y2217" s="379"/>
      <c r="Z2217" s="330"/>
      <c r="AA2217" s="330"/>
      <c r="AB2217" s="330"/>
      <c r="AC2217" s="331"/>
    </row>
    <row r="2218" spans="1:29" ht="17.25" customHeight="1">
      <c r="A2218" s="351"/>
      <c r="B2218" s="322"/>
      <c r="C2218" s="322"/>
      <c r="D2218" s="322"/>
      <c r="E2218" s="328"/>
      <c r="F2218" s="389"/>
      <c r="G2218" s="340"/>
      <c r="H2218" s="333"/>
      <c r="I2218" s="329"/>
      <c r="J2218" s="324"/>
      <c r="K2218" s="215"/>
      <c r="L2218" s="216"/>
      <c r="M2218" s="217"/>
      <c r="N2218" s="217"/>
      <c r="O2218" s="215"/>
      <c r="P2218" s="379"/>
      <c r="Q2218" s="379"/>
      <c r="R2218" s="379"/>
      <c r="S2218" s="379"/>
      <c r="T2218" s="379"/>
      <c r="U2218" s="379"/>
      <c r="V2218" s="379"/>
      <c r="W2218" s="379"/>
      <c r="X2218" s="379"/>
      <c r="Y2218" s="379"/>
      <c r="Z2218" s="330"/>
      <c r="AA2218" s="330"/>
      <c r="AB2218" s="330"/>
      <c r="AC2218" s="331"/>
    </row>
    <row r="2219" spans="1:29" ht="17.25" customHeight="1">
      <c r="A2219" s="351"/>
      <c r="B2219" s="322"/>
      <c r="C2219" s="322"/>
      <c r="D2219" s="322"/>
      <c r="E2219" s="328"/>
      <c r="F2219" s="389"/>
      <c r="G2219" s="340"/>
      <c r="H2219" s="333"/>
      <c r="I2219" s="329"/>
      <c r="J2219" s="324" t="s">
        <v>289</v>
      </c>
      <c r="K2219" s="215"/>
      <c r="L2219" s="216"/>
      <c r="M2219" s="217"/>
      <c r="N2219" s="227"/>
      <c r="O2219" s="215"/>
      <c r="P2219" s="379"/>
      <c r="Q2219" s="379"/>
      <c r="R2219" s="379"/>
      <c r="S2219" s="379"/>
      <c r="T2219" s="379"/>
      <c r="U2219" s="379"/>
      <c r="V2219" s="379"/>
      <c r="W2219" s="379"/>
      <c r="X2219" s="379"/>
      <c r="Y2219" s="379"/>
      <c r="Z2219" s="330"/>
      <c r="AA2219" s="330"/>
      <c r="AB2219" s="330"/>
      <c r="AC2219" s="331"/>
    </row>
    <row r="2220" spans="1:29" ht="17.25" customHeight="1">
      <c r="A2220" s="351"/>
      <c r="B2220" s="322"/>
      <c r="C2220" s="322"/>
      <c r="D2220" s="322"/>
      <c r="E2220" s="328"/>
      <c r="F2220" s="389"/>
      <c r="G2220" s="340"/>
      <c r="H2220" s="333"/>
      <c r="I2220" s="329"/>
      <c r="J2220" s="324"/>
      <c r="K2220" s="215"/>
      <c r="L2220" s="216"/>
      <c r="M2220" s="217"/>
      <c r="N2220" s="217"/>
      <c r="O2220" s="215"/>
      <c r="P2220" s="379"/>
      <c r="Q2220" s="379"/>
      <c r="R2220" s="379"/>
      <c r="S2220" s="379"/>
      <c r="T2220" s="379"/>
      <c r="U2220" s="379"/>
      <c r="V2220" s="379"/>
      <c r="W2220" s="379"/>
      <c r="X2220" s="379"/>
      <c r="Y2220" s="379"/>
      <c r="Z2220" s="330"/>
      <c r="AA2220" s="330"/>
      <c r="AB2220" s="330"/>
      <c r="AC2220" s="331"/>
    </row>
    <row r="2221" spans="1:29" ht="17.25" customHeight="1">
      <c r="A2221" s="351"/>
      <c r="B2221" s="322"/>
      <c r="C2221" s="322"/>
      <c r="D2221" s="322"/>
      <c r="E2221" s="328"/>
      <c r="F2221" s="389"/>
      <c r="G2221" s="340"/>
      <c r="H2221" s="333"/>
      <c r="I2221" s="329"/>
      <c r="J2221" s="324" t="s">
        <v>370</v>
      </c>
      <c r="K2221" s="215"/>
      <c r="L2221" s="216"/>
      <c r="M2221" s="217"/>
      <c r="N2221" s="227"/>
      <c r="O2221" s="215"/>
      <c r="P2221" s="379"/>
      <c r="Q2221" s="379"/>
      <c r="R2221" s="379"/>
      <c r="S2221" s="379"/>
      <c r="T2221" s="379"/>
      <c r="U2221" s="379"/>
      <c r="V2221" s="379"/>
      <c r="W2221" s="379"/>
      <c r="X2221" s="379"/>
      <c r="Y2221" s="379"/>
      <c r="Z2221" s="330"/>
      <c r="AA2221" s="330"/>
      <c r="AB2221" s="330"/>
      <c r="AC2221" s="331"/>
    </row>
    <row r="2222" spans="1:29" ht="17.25" customHeight="1">
      <c r="A2222" s="352"/>
      <c r="B2222" s="323"/>
      <c r="C2222" s="323"/>
      <c r="D2222" s="323"/>
      <c r="E2222" s="328"/>
      <c r="F2222" s="389"/>
      <c r="G2222" s="340"/>
      <c r="H2222" s="333"/>
      <c r="I2222" s="329"/>
      <c r="J2222" s="324"/>
      <c r="K2222" s="215"/>
      <c r="L2222" s="215"/>
      <c r="M2222" s="227"/>
      <c r="N2222" s="227"/>
      <c r="O2222" s="215"/>
      <c r="P2222" s="379"/>
      <c r="Q2222" s="379"/>
      <c r="R2222" s="379"/>
      <c r="S2222" s="379"/>
      <c r="T2222" s="379"/>
      <c r="U2222" s="379"/>
      <c r="V2222" s="379"/>
      <c r="W2222" s="379"/>
      <c r="X2222" s="379"/>
      <c r="Y2222" s="379"/>
      <c r="Z2222" s="330"/>
      <c r="AA2222" s="330"/>
      <c r="AB2222" s="330"/>
      <c r="AC2222" s="331"/>
    </row>
    <row r="2223" spans="1:29" ht="17.25" customHeight="1">
      <c r="A2223" s="350">
        <v>71300000</v>
      </c>
      <c r="B2223" s="321" t="s">
        <v>1355</v>
      </c>
      <c r="C2223" s="321" t="s">
        <v>525</v>
      </c>
      <c r="D2223" s="321" t="s">
        <v>1636</v>
      </c>
      <c r="E2223" s="328" t="s">
        <v>1637</v>
      </c>
      <c r="F2223" s="389" t="s">
        <v>1357</v>
      </c>
      <c r="G2223" s="340">
        <v>2200</v>
      </c>
      <c r="H2223" s="333" t="s">
        <v>1356</v>
      </c>
      <c r="I2223" s="329" t="s">
        <v>2094</v>
      </c>
      <c r="J2223" s="324" t="s">
        <v>281</v>
      </c>
      <c r="K2223" s="215"/>
      <c r="L2223" s="216"/>
      <c r="M2223" s="217"/>
      <c r="N2223" s="227"/>
      <c r="O2223" s="215"/>
      <c r="P2223" s="379">
        <f>SUM(M2223:M2224)</f>
        <v>0</v>
      </c>
      <c r="Q2223" s="379">
        <f>SUM(N2223:N2224)</f>
        <v>0</v>
      </c>
      <c r="R2223" s="379">
        <f>SUM(M2225:M2226)</f>
        <v>0</v>
      </c>
      <c r="S2223" s="379">
        <f>SUM(N2225:N2226)</f>
        <v>0</v>
      </c>
      <c r="T2223" s="379">
        <f>SUM(M2227:M2228)</f>
        <v>0</v>
      </c>
      <c r="U2223" s="379">
        <v>2200</v>
      </c>
      <c r="V2223" s="379">
        <f>SUM(M2229:M2230)</f>
        <v>0</v>
      </c>
      <c r="W2223" s="379">
        <f>SUM(N2229:N2230)</f>
        <v>0</v>
      </c>
      <c r="X2223" s="379">
        <f>P2223+R2223+T2223+V2223</f>
        <v>0</v>
      </c>
      <c r="Y2223" s="379">
        <f>Q2223+S2223+U2223+W2223</f>
        <v>2200</v>
      </c>
      <c r="Z2223" s="330">
        <f>G2223-X2223</f>
        <v>2200</v>
      </c>
      <c r="AA2223" s="330">
        <f>G2223-Y2223</f>
        <v>0</v>
      </c>
      <c r="AB2223" s="330">
        <f>X2223*100/G2223</f>
        <v>0</v>
      </c>
      <c r="AC2223" s="331"/>
    </row>
    <row r="2224" spans="1:29" ht="17.25" customHeight="1">
      <c r="A2224" s="351"/>
      <c r="B2224" s="322"/>
      <c r="C2224" s="322"/>
      <c r="D2224" s="322"/>
      <c r="E2224" s="328"/>
      <c r="F2224" s="389"/>
      <c r="G2224" s="340"/>
      <c r="H2224" s="333"/>
      <c r="I2224" s="329"/>
      <c r="J2224" s="324"/>
      <c r="K2224" s="215"/>
      <c r="L2224" s="216"/>
      <c r="M2224" s="217"/>
      <c r="N2224" s="217"/>
      <c r="O2224" s="215"/>
      <c r="P2224" s="379"/>
      <c r="Q2224" s="379"/>
      <c r="R2224" s="379"/>
      <c r="S2224" s="379"/>
      <c r="T2224" s="379"/>
      <c r="U2224" s="379"/>
      <c r="V2224" s="379"/>
      <c r="W2224" s="379"/>
      <c r="X2224" s="379"/>
      <c r="Y2224" s="379"/>
      <c r="Z2224" s="330"/>
      <c r="AA2224" s="330"/>
      <c r="AB2224" s="330"/>
      <c r="AC2224" s="331"/>
    </row>
    <row r="2225" spans="1:29" ht="17.25" customHeight="1">
      <c r="A2225" s="351"/>
      <c r="B2225" s="322"/>
      <c r="C2225" s="322"/>
      <c r="D2225" s="322"/>
      <c r="E2225" s="328"/>
      <c r="F2225" s="389"/>
      <c r="G2225" s="340"/>
      <c r="H2225" s="333"/>
      <c r="I2225" s="329"/>
      <c r="J2225" s="324" t="s">
        <v>369</v>
      </c>
      <c r="K2225" s="215"/>
      <c r="L2225" s="216"/>
      <c r="M2225" s="217"/>
      <c r="N2225" s="217"/>
      <c r="O2225" s="215"/>
      <c r="P2225" s="379"/>
      <c r="Q2225" s="379"/>
      <c r="R2225" s="379"/>
      <c r="S2225" s="379"/>
      <c r="T2225" s="379"/>
      <c r="U2225" s="379"/>
      <c r="V2225" s="379"/>
      <c r="W2225" s="379"/>
      <c r="X2225" s="379"/>
      <c r="Y2225" s="379"/>
      <c r="Z2225" s="330"/>
      <c r="AA2225" s="330"/>
      <c r="AB2225" s="330"/>
      <c r="AC2225" s="331"/>
    </row>
    <row r="2226" spans="1:29" ht="17.25" customHeight="1">
      <c r="A2226" s="351"/>
      <c r="B2226" s="322"/>
      <c r="C2226" s="322"/>
      <c r="D2226" s="322"/>
      <c r="E2226" s="328"/>
      <c r="F2226" s="389"/>
      <c r="G2226" s="340"/>
      <c r="H2226" s="333"/>
      <c r="I2226" s="329"/>
      <c r="J2226" s="324"/>
      <c r="K2226" s="215"/>
      <c r="L2226" s="216"/>
      <c r="M2226" s="217"/>
      <c r="N2226" s="217"/>
      <c r="O2226" s="215"/>
      <c r="P2226" s="379"/>
      <c r="Q2226" s="379"/>
      <c r="R2226" s="379"/>
      <c r="S2226" s="379"/>
      <c r="T2226" s="379"/>
      <c r="U2226" s="379"/>
      <c r="V2226" s="379"/>
      <c r="W2226" s="379"/>
      <c r="X2226" s="379"/>
      <c r="Y2226" s="379"/>
      <c r="Z2226" s="330"/>
      <c r="AA2226" s="330"/>
      <c r="AB2226" s="330"/>
      <c r="AC2226" s="331"/>
    </row>
    <row r="2227" spans="1:29" ht="17.25" customHeight="1">
      <c r="A2227" s="351"/>
      <c r="B2227" s="322"/>
      <c r="C2227" s="322"/>
      <c r="D2227" s="322"/>
      <c r="E2227" s="328"/>
      <c r="F2227" s="389"/>
      <c r="G2227" s="340"/>
      <c r="H2227" s="333"/>
      <c r="I2227" s="329"/>
      <c r="J2227" s="324" t="s">
        <v>289</v>
      </c>
      <c r="K2227" s="215"/>
      <c r="L2227" s="216"/>
      <c r="M2227" s="217"/>
      <c r="N2227" s="227"/>
      <c r="O2227" s="215"/>
      <c r="P2227" s="379"/>
      <c r="Q2227" s="379"/>
      <c r="R2227" s="379"/>
      <c r="S2227" s="379"/>
      <c r="T2227" s="379"/>
      <c r="U2227" s="379"/>
      <c r="V2227" s="379"/>
      <c r="W2227" s="379"/>
      <c r="X2227" s="379"/>
      <c r="Y2227" s="379"/>
      <c r="Z2227" s="330"/>
      <c r="AA2227" s="330"/>
      <c r="AB2227" s="330"/>
      <c r="AC2227" s="331"/>
    </row>
    <row r="2228" spans="1:29" ht="17.25" customHeight="1">
      <c r="A2228" s="351"/>
      <c r="B2228" s="322"/>
      <c r="C2228" s="322"/>
      <c r="D2228" s="322"/>
      <c r="E2228" s="328"/>
      <c r="F2228" s="389"/>
      <c r="G2228" s="340"/>
      <c r="H2228" s="333"/>
      <c r="I2228" s="329"/>
      <c r="J2228" s="324"/>
      <c r="K2228" s="215"/>
      <c r="L2228" s="216"/>
      <c r="M2228" s="217"/>
      <c r="N2228" s="217"/>
      <c r="O2228" s="215"/>
      <c r="P2228" s="379"/>
      <c r="Q2228" s="379"/>
      <c r="R2228" s="379"/>
      <c r="S2228" s="379"/>
      <c r="T2228" s="379"/>
      <c r="U2228" s="379"/>
      <c r="V2228" s="379"/>
      <c r="W2228" s="379"/>
      <c r="X2228" s="379"/>
      <c r="Y2228" s="379"/>
      <c r="Z2228" s="330"/>
      <c r="AA2228" s="330"/>
      <c r="AB2228" s="330"/>
      <c r="AC2228" s="331"/>
    </row>
    <row r="2229" spans="1:29" ht="17.25" customHeight="1">
      <c r="A2229" s="351"/>
      <c r="B2229" s="322"/>
      <c r="C2229" s="322"/>
      <c r="D2229" s="322"/>
      <c r="E2229" s="328"/>
      <c r="F2229" s="389"/>
      <c r="G2229" s="340"/>
      <c r="H2229" s="333"/>
      <c r="I2229" s="329"/>
      <c r="J2229" s="324" t="s">
        <v>370</v>
      </c>
      <c r="K2229" s="215"/>
      <c r="L2229" s="216"/>
      <c r="M2229" s="217"/>
      <c r="N2229" s="227"/>
      <c r="O2229" s="215"/>
      <c r="P2229" s="379"/>
      <c r="Q2229" s="379"/>
      <c r="R2229" s="379"/>
      <c r="S2229" s="379"/>
      <c r="T2229" s="379"/>
      <c r="U2229" s="379"/>
      <c r="V2229" s="379"/>
      <c r="W2229" s="379"/>
      <c r="X2229" s="379"/>
      <c r="Y2229" s="379"/>
      <c r="Z2229" s="330"/>
      <c r="AA2229" s="330"/>
      <c r="AB2229" s="330"/>
      <c r="AC2229" s="331"/>
    </row>
    <row r="2230" spans="1:29" ht="17.25" customHeight="1">
      <c r="A2230" s="352"/>
      <c r="B2230" s="323"/>
      <c r="C2230" s="323"/>
      <c r="D2230" s="323"/>
      <c r="E2230" s="328"/>
      <c r="F2230" s="389"/>
      <c r="G2230" s="340"/>
      <c r="H2230" s="333"/>
      <c r="I2230" s="329"/>
      <c r="J2230" s="324"/>
      <c r="K2230" s="215"/>
      <c r="L2230" s="215"/>
      <c r="M2230" s="227"/>
      <c r="N2230" s="227"/>
      <c r="O2230" s="215"/>
      <c r="P2230" s="379"/>
      <c r="Q2230" s="379"/>
      <c r="R2230" s="379"/>
      <c r="S2230" s="379"/>
      <c r="T2230" s="379"/>
      <c r="U2230" s="379"/>
      <c r="V2230" s="379"/>
      <c r="W2230" s="379"/>
      <c r="X2230" s="379"/>
      <c r="Y2230" s="379"/>
      <c r="Z2230" s="330"/>
      <c r="AA2230" s="330"/>
      <c r="AB2230" s="330"/>
      <c r="AC2230" s="331"/>
    </row>
    <row r="2231" spans="1:29" ht="17.25" customHeight="1">
      <c r="A2231" s="350">
        <v>64100000</v>
      </c>
      <c r="B2231" s="321" t="s">
        <v>1009</v>
      </c>
      <c r="C2231" s="321" t="s">
        <v>448</v>
      </c>
      <c r="D2231" s="321" t="s">
        <v>1010</v>
      </c>
      <c r="E2231" s="328" t="s">
        <v>1011</v>
      </c>
      <c r="F2231" s="389" t="s">
        <v>964</v>
      </c>
      <c r="G2231" s="340">
        <v>8910</v>
      </c>
      <c r="H2231" s="333" t="s">
        <v>1012</v>
      </c>
      <c r="I2231" s="329" t="s">
        <v>493</v>
      </c>
      <c r="J2231" s="324" t="s">
        <v>281</v>
      </c>
      <c r="K2231" s="215" t="s">
        <v>1013</v>
      </c>
      <c r="L2231" s="216" t="s">
        <v>1014</v>
      </c>
      <c r="M2231" s="217">
        <v>93.5</v>
      </c>
      <c r="N2231" s="227">
        <v>93.5</v>
      </c>
      <c r="O2231" s="215" t="s">
        <v>576</v>
      </c>
      <c r="P2231" s="379">
        <f>SUM(M2231:M2232)</f>
        <v>229.5</v>
      </c>
      <c r="Q2231" s="379">
        <f>SUM(N2231:N2232)</f>
        <v>229.5</v>
      </c>
      <c r="R2231" s="379">
        <f>SUM(M2233:M2235)</f>
        <v>629</v>
      </c>
      <c r="S2231" s="379">
        <f>SUM(N2233:N2235)</f>
        <v>629</v>
      </c>
      <c r="T2231" s="379">
        <f>SUM(M2236:M2239)</f>
        <v>824.5</v>
      </c>
      <c r="U2231" s="379">
        <f>SUM(N2236:N2239)</f>
        <v>824.5</v>
      </c>
      <c r="V2231" s="379">
        <f>SUM(M2240:M2241)</f>
        <v>0</v>
      </c>
      <c r="W2231" s="379">
        <f>SUM(N2240:N2241)</f>
        <v>0</v>
      </c>
      <c r="X2231" s="379">
        <f>P2231+R2231+T2231+V2231</f>
        <v>1683</v>
      </c>
      <c r="Y2231" s="379">
        <f>Q2231+S2231+U2231+W2231</f>
        <v>1683</v>
      </c>
      <c r="Z2231" s="330">
        <f>G2231-X2231</f>
        <v>7227</v>
      </c>
      <c r="AA2231" s="330">
        <f>G2231-Y2231</f>
        <v>7227</v>
      </c>
      <c r="AB2231" s="330">
        <f>X2231*100/G2231</f>
        <v>18.888888888888889</v>
      </c>
      <c r="AC2231" s="331"/>
    </row>
    <row r="2232" spans="1:29" ht="17.25" customHeight="1">
      <c r="A2232" s="351"/>
      <c r="B2232" s="322"/>
      <c r="C2232" s="322"/>
      <c r="D2232" s="322"/>
      <c r="E2232" s="328"/>
      <c r="F2232" s="389"/>
      <c r="G2232" s="340"/>
      <c r="H2232" s="333"/>
      <c r="I2232" s="329"/>
      <c r="J2232" s="324"/>
      <c r="K2232" s="215" t="s">
        <v>1015</v>
      </c>
      <c r="L2232" s="216" t="s">
        <v>858</v>
      </c>
      <c r="M2232" s="217">
        <v>136</v>
      </c>
      <c r="N2232" s="217">
        <v>136</v>
      </c>
      <c r="O2232" s="215" t="s">
        <v>611</v>
      </c>
      <c r="P2232" s="379"/>
      <c r="Q2232" s="379"/>
      <c r="R2232" s="379"/>
      <c r="S2232" s="379"/>
      <c r="T2232" s="379"/>
      <c r="U2232" s="379"/>
      <c r="V2232" s="379"/>
      <c r="W2232" s="379"/>
      <c r="X2232" s="379"/>
      <c r="Y2232" s="379"/>
      <c r="Z2232" s="330"/>
      <c r="AA2232" s="330"/>
      <c r="AB2232" s="330"/>
      <c r="AC2232" s="331"/>
    </row>
    <row r="2233" spans="1:29" ht="17.25" customHeight="1">
      <c r="A2233" s="351"/>
      <c r="B2233" s="322"/>
      <c r="C2233" s="322"/>
      <c r="D2233" s="322"/>
      <c r="E2233" s="328"/>
      <c r="F2233" s="389"/>
      <c r="G2233" s="340"/>
      <c r="H2233" s="333"/>
      <c r="I2233" s="329"/>
      <c r="J2233" s="324" t="s">
        <v>369</v>
      </c>
      <c r="K2233" s="215" t="s">
        <v>1085</v>
      </c>
      <c r="L2233" s="216" t="s">
        <v>919</v>
      </c>
      <c r="M2233" s="217">
        <v>212.5</v>
      </c>
      <c r="N2233" s="217">
        <v>212.5</v>
      </c>
      <c r="O2233" s="215" t="s">
        <v>1086</v>
      </c>
      <c r="P2233" s="379"/>
      <c r="Q2233" s="379"/>
      <c r="R2233" s="379"/>
      <c r="S2233" s="379"/>
      <c r="T2233" s="379"/>
      <c r="U2233" s="379"/>
      <c r="V2233" s="379"/>
      <c r="W2233" s="379"/>
      <c r="X2233" s="379"/>
      <c r="Y2233" s="379"/>
      <c r="Z2233" s="330"/>
      <c r="AA2233" s="330"/>
      <c r="AB2233" s="330"/>
      <c r="AC2233" s="331"/>
    </row>
    <row r="2234" spans="1:29" ht="17.25" customHeight="1">
      <c r="A2234" s="351"/>
      <c r="B2234" s="322"/>
      <c r="C2234" s="322"/>
      <c r="D2234" s="322"/>
      <c r="E2234" s="328"/>
      <c r="F2234" s="389"/>
      <c r="G2234" s="340"/>
      <c r="H2234" s="333"/>
      <c r="I2234" s="329"/>
      <c r="J2234" s="324"/>
      <c r="K2234" s="215" t="s">
        <v>1441</v>
      </c>
      <c r="L2234" s="216" t="s">
        <v>1362</v>
      </c>
      <c r="M2234" s="217">
        <v>178.5</v>
      </c>
      <c r="N2234" s="217">
        <v>178.5</v>
      </c>
      <c r="O2234" s="215" t="s">
        <v>1428</v>
      </c>
      <c r="P2234" s="379"/>
      <c r="Q2234" s="379"/>
      <c r="R2234" s="379"/>
      <c r="S2234" s="379"/>
      <c r="T2234" s="379"/>
      <c r="U2234" s="379"/>
      <c r="V2234" s="379"/>
      <c r="W2234" s="379"/>
      <c r="X2234" s="379"/>
      <c r="Y2234" s="379"/>
      <c r="Z2234" s="330"/>
      <c r="AA2234" s="330"/>
      <c r="AB2234" s="330"/>
      <c r="AC2234" s="331"/>
    </row>
    <row r="2235" spans="1:29" ht="17.25" customHeight="1">
      <c r="A2235" s="351"/>
      <c r="B2235" s="322"/>
      <c r="C2235" s="322"/>
      <c r="D2235" s="322"/>
      <c r="E2235" s="328"/>
      <c r="F2235" s="389"/>
      <c r="G2235" s="340"/>
      <c r="H2235" s="333"/>
      <c r="I2235" s="329"/>
      <c r="J2235" s="324"/>
      <c r="K2235" s="215" t="s">
        <v>1281</v>
      </c>
      <c r="L2235" s="216" t="s">
        <v>1252</v>
      </c>
      <c r="M2235" s="217">
        <v>238</v>
      </c>
      <c r="N2235" s="217">
        <v>238</v>
      </c>
      <c r="O2235" s="215" t="s">
        <v>1249</v>
      </c>
      <c r="P2235" s="379"/>
      <c r="Q2235" s="379"/>
      <c r="R2235" s="379"/>
      <c r="S2235" s="379"/>
      <c r="T2235" s="379"/>
      <c r="U2235" s="379"/>
      <c r="V2235" s="379"/>
      <c r="W2235" s="379"/>
      <c r="X2235" s="379"/>
      <c r="Y2235" s="379"/>
      <c r="Z2235" s="330"/>
      <c r="AA2235" s="330"/>
      <c r="AB2235" s="330"/>
      <c r="AC2235" s="331"/>
    </row>
    <row r="2236" spans="1:29" ht="17.25" customHeight="1">
      <c r="A2236" s="351"/>
      <c r="B2236" s="322"/>
      <c r="C2236" s="322"/>
      <c r="D2236" s="322"/>
      <c r="E2236" s="328"/>
      <c r="F2236" s="389"/>
      <c r="G2236" s="340"/>
      <c r="H2236" s="333"/>
      <c r="I2236" s="329"/>
      <c r="J2236" s="324" t="s">
        <v>289</v>
      </c>
      <c r="K2236" s="215" t="s">
        <v>1577</v>
      </c>
      <c r="L2236" s="216" t="s">
        <v>1573</v>
      </c>
      <c r="M2236" s="217">
        <v>144.5</v>
      </c>
      <c r="N2236" s="227">
        <v>144.5</v>
      </c>
      <c r="O2236" s="215" t="s">
        <v>1564</v>
      </c>
      <c r="P2236" s="379"/>
      <c r="Q2236" s="379"/>
      <c r="R2236" s="379"/>
      <c r="S2236" s="379"/>
      <c r="T2236" s="379"/>
      <c r="U2236" s="379"/>
      <c r="V2236" s="379"/>
      <c r="W2236" s="379"/>
      <c r="X2236" s="379"/>
      <c r="Y2236" s="379"/>
      <c r="Z2236" s="330"/>
      <c r="AA2236" s="330"/>
      <c r="AB2236" s="330"/>
      <c r="AC2236" s="331"/>
    </row>
    <row r="2237" spans="1:29" ht="17.25" customHeight="1">
      <c r="A2237" s="351"/>
      <c r="B2237" s="322"/>
      <c r="C2237" s="322"/>
      <c r="D2237" s="322"/>
      <c r="E2237" s="328"/>
      <c r="F2237" s="389"/>
      <c r="G2237" s="340"/>
      <c r="H2237" s="333"/>
      <c r="I2237" s="329"/>
      <c r="J2237" s="324"/>
      <c r="K2237" s="215" t="s">
        <v>1959</v>
      </c>
      <c r="L2237" s="216" t="s">
        <v>1945</v>
      </c>
      <c r="M2237" s="217">
        <v>195.5</v>
      </c>
      <c r="N2237" s="227">
        <v>195.5</v>
      </c>
      <c r="O2237" s="215" t="s">
        <v>1958</v>
      </c>
      <c r="P2237" s="379"/>
      <c r="Q2237" s="379"/>
      <c r="R2237" s="379"/>
      <c r="S2237" s="379"/>
      <c r="T2237" s="379"/>
      <c r="U2237" s="379"/>
      <c r="V2237" s="379"/>
      <c r="W2237" s="379"/>
      <c r="X2237" s="379"/>
      <c r="Y2237" s="379"/>
      <c r="Z2237" s="330"/>
      <c r="AA2237" s="330"/>
      <c r="AB2237" s="330"/>
      <c r="AC2237" s="331"/>
    </row>
    <row r="2238" spans="1:29" ht="17.25" customHeight="1">
      <c r="A2238" s="351"/>
      <c r="B2238" s="322"/>
      <c r="C2238" s="322"/>
      <c r="D2238" s="322"/>
      <c r="E2238" s="328"/>
      <c r="F2238" s="389"/>
      <c r="G2238" s="340"/>
      <c r="H2238" s="333"/>
      <c r="I2238" s="329"/>
      <c r="J2238" s="324"/>
      <c r="K2238" s="215" t="s">
        <v>1959</v>
      </c>
      <c r="L2238" s="216" t="s">
        <v>1945</v>
      </c>
      <c r="M2238" s="217">
        <v>195.5</v>
      </c>
      <c r="N2238" s="227">
        <v>195.5</v>
      </c>
      <c r="O2238" s="215" t="s">
        <v>1958</v>
      </c>
      <c r="P2238" s="379"/>
      <c r="Q2238" s="379"/>
      <c r="R2238" s="379"/>
      <c r="S2238" s="379"/>
      <c r="T2238" s="379"/>
      <c r="U2238" s="379"/>
      <c r="V2238" s="379"/>
      <c r="W2238" s="379"/>
      <c r="X2238" s="379"/>
      <c r="Y2238" s="379"/>
      <c r="Z2238" s="330"/>
      <c r="AA2238" s="330"/>
      <c r="AB2238" s="330"/>
      <c r="AC2238" s="331"/>
    </row>
    <row r="2239" spans="1:29" ht="17.25" customHeight="1">
      <c r="A2239" s="351"/>
      <c r="B2239" s="322"/>
      <c r="C2239" s="322"/>
      <c r="D2239" s="322"/>
      <c r="E2239" s="328"/>
      <c r="F2239" s="389"/>
      <c r="G2239" s="340"/>
      <c r="H2239" s="333"/>
      <c r="I2239" s="329"/>
      <c r="J2239" s="324"/>
      <c r="K2239" s="215" t="s">
        <v>1920</v>
      </c>
      <c r="L2239" s="216" t="s">
        <v>1869</v>
      </c>
      <c r="M2239" s="217">
        <v>289</v>
      </c>
      <c r="N2239" s="217">
        <v>289</v>
      </c>
      <c r="O2239" s="215" t="s">
        <v>1917</v>
      </c>
      <c r="P2239" s="379"/>
      <c r="Q2239" s="379"/>
      <c r="R2239" s="379"/>
      <c r="S2239" s="379"/>
      <c r="T2239" s="379"/>
      <c r="U2239" s="379"/>
      <c r="V2239" s="379"/>
      <c r="W2239" s="379"/>
      <c r="X2239" s="379"/>
      <c r="Y2239" s="379"/>
      <c r="Z2239" s="330"/>
      <c r="AA2239" s="330"/>
      <c r="AB2239" s="330"/>
      <c r="AC2239" s="331"/>
    </row>
    <row r="2240" spans="1:29" ht="17.25" customHeight="1">
      <c r="A2240" s="351"/>
      <c r="B2240" s="322"/>
      <c r="C2240" s="322"/>
      <c r="D2240" s="322"/>
      <c r="E2240" s="328"/>
      <c r="F2240" s="389"/>
      <c r="G2240" s="340"/>
      <c r="H2240" s="333"/>
      <c r="I2240" s="329"/>
      <c r="J2240" s="324" t="s">
        <v>370</v>
      </c>
      <c r="K2240" s="215"/>
      <c r="L2240" s="216"/>
      <c r="M2240" s="217"/>
      <c r="N2240" s="227"/>
      <c r="O2240" s="215"/>
      <c r="P2240" s="379"/>
      <c r="Q2240" s="379"/>
      <c r="R2240" s="379"/>
      <c r="S2240" s="379"/>
      <c r="T2240" s="379"/>
      <c r="U2240" s="379"/>
      <c r="V2240" s="379"/>
      <c r="W2240" s="379"/>
      <c r="X2240" s="379"/>
      <c r="Y2240" s="379"/>
      <c r="Z2240" s="330"/>
      <c r="AA2240" s="330"/>
      <c r="AB2240" s="330"/>
      <c r="AC2240" s="331"/>
    </row>
    <row r="2241" spans="1:29" ht="17.25" customHeight="1">
      <c r="A2241" s="352"/>
      <c r="B2241" s="323"/>
      <c r="C2241" s="323"/>
      <c r="D2241" s="323"/>
      <c r="E2241" s="328"/>
      <c r="F2241" s="389"/>
      <c r="G2241" s="340"/>
      <c r="H2241" s="333"/>
      <c r="I2241" s="329"/>
      <c r="J2241" s="324"/>
      <c r="K2241" s="215"/>
      <c r="L2241" s="215"/>
      <c r="M2241" s="227"/>
      <c r="N2241" s="227"/>
      <c r="O2241" s="215"/>
      <c r="P2241" s="379"/>
      <c r="Q2241" s="379"/>
      <c r="R2241" s="379"/>
      <c r="S2241" s="379"/>
      <c r="T2241" s="379"/>
      <c r="U2241" s="379"/>
      <c r="V2241" s="379"/>
      <c r="W2241" s="379"/>
      <c r="X2241" s="379"/>
      <c r="Y2241" s="379"/>
      <c r="Z2241" s="330"/>
      <c r="AA2241" s="330"/>
      <c r="AB2241" s="330"/>
      <c r="AC2241" s="331"/>
    </row>
    <row r="2242" spans="1:29" ht="17.25" customHeight="1">
      <c r="A2242" s="350">
        <v>39100000</v>
      </c>
      <c r="B2242" s="321" t="s">
        <v>1346</v>
      </c>
      <c r="C2242" s="321" t="s">
        <v>448</v>
      </c>
      <c r="D2242" s="321" t="s">
        <v>1347</v>
      </c>
      <c r="E2242" s="328" t="s">
        <v>1748</v>
      </c>
      <c r="F2242" s="389" t="s">
        <v>1633</v>
      </c>
      <c r="G2242" s="340">
        <v>20250</v>
      </c>
      <c r="H2242" s="333" t="s">
        <v>1749</v>
      </c>
      <c r="I2242" s="329" t="s">
        <v>1750</v>
      </c>
      <c r="J2242" s="324" t="s">
        <v>281</v>
      </c>
      <c r="K2242" s="215"/>
      <c r="L2242" s="216"/>
      <c r="M2242" s="217"/>
      <c r="N2242" s="227"/>
      <c r="O2242" s="215"/>
      <c r="P2242" s="379">
        <f>SUM(M2242:M2243)</f>
        <v>0</v>
      </c>
      <c r="Q2242" s="379">
        <f>SUM(N2242:N2243)</f>
        <v>0</v>
      </c>
      <c r="R2242" s="379">
        <f>SUM(M2244:M2245)</f>
        <v>20250</v>
      </c>
      <c r="S2242" s="379">
        <f>SUM(N2244:N2245)</f>
        <v>20250</v>
      </c>
      <c r="T2242" s="379">
        <f>SUM(M2246:M2247)</f>
        <v>0</v>
      </c>
      <c r="U2242" s="379">
        <f>SUM(N2246:N2247)</f>
        <v>0</v>
      </c>
      <c r="V2242" s="379">
        <f>SUM(M2248:M2249)</f>
        <v>0</v>
      </c>
      <c r="W2242" s="379">
        <f>SUM(N2248:N2249)</f>
        <v>0</v>
      </c>
      <c r="X2242" s="379">
        <f>P2242+R2242+T2242+V2242</f>
        <v>20250</v>
      </c>
      <c r="Y2242" s="379">
        <f>Q2242+S2242+U2242+W2242</f>
        <v>20250</v>
      </c>
      <c r="Z2242" s="334">
        <f>G2242-X2242</f>
        <v>0</v>
      </c>
      <c r="AA2242" s="334">
        <f>G2242-Y2242</f>
        <v>0</v>
      </c>
      <c r="AB2242" s="334">
        <f>X2242*100/G2242</f>
        <v>100</v>
      </c>
      <c r="AC2242" s="335" t="s">
        <v>967</v>
      </c>
    </row>
    <row r="2243" spans="1:29" ht="17.25" customHeight="1">
      <c r="A2243" s="351"/>
      <c r="B2243" s="322"/>
      <c r="C2243" s="322"/>
      <c r="D2243" s="322"/>
      <c r="E2243" s="328"/>
      <c r="F2243" s="389"/>
      <c r="G2243" s="340"/>
      <c r="H2243" s="333"/>
      <c r="I2243" s="329"/>
      <c r="J2243" s="324"/>
      <c r="K2243" s="215"/>
      <c r="L2243" s="216"/>
      <c r="M2243" s="217"/>
      <c r="N2243" s="217"/>
      <c r="O2243" s="216"/>
      <c r="P2243" s="379"/>
      <c r="Q2243" s="379"/>
      <c r="R2243" s="379"/>
      <c r="S2243" s="379"/>
      <c r="T2243" s="379"/>
      <c r="U2243" s="379"/>
      <c r="V2243" s="379"/>
      <c r="W2243" s="379"/>
      <c r="X2243" s="379"/>
      <c r="Y2243" s="379"/>
      <c r="Z2243" s="334"/>
      <c r="AA2243" s="334"/>
      <c r="AB2243" s="334"/>
      <c r="AC2243" s="335"/>
    </row>
    <row r="2244" spans="1:29" ht="17.25" customHeight="1">
      <c r="A2244" s="351"/>
      <c r="B2244" s="322"/>
      <c r="C2244" s="322"/>
      <c r="D2244" s="322"/>
      <c r="E2244" s="328"/>
      <c r="F2244" s="389"/>
      <c r="G2244" s="340"/>
      <c r="H2244" s="333"/>
      <c r="I2244" s="329"/>
      <c r="J2244" s="324" t="s">
        <v>369</v>
      </c>
      <c r="K2244" s="215" t="s">
        <v>1751</v>
      </c>
      <c r="L2244" s="216" t="s">
        <v>1715</v>
      </c>
      <c r="M2244" s="217">
        <v>20250</v>
      </c>
      <c r="N2244" s="217">
        <v>20250</v>
      </c>
      <c r="O2244" s="215" t="s">
        <v>1671</v>
      </c>
      <c r="P2244" s="379"/>
      <c r="Q2244" s="379"/>
      <c r="R2244" s="379"/>
      <c r="S2244" s="379"/>
      <c r="T2244" s="379"/>
      <c r="U2244" s="379"/>
      <c r="V2244" s="379"/>
      <c r="W2244" s="379"/>
      <c r="X2244" s="379"/>
      <c r="Y2244" s="379"/>
      <c r="Z2244" s="334"/>
      <c r="AA2244" s="334"/>
      <c r="AB2244" s="334"/>
      <c r="AC2244" s="335"/>
    </row>
    <row r="2245" spans="1:29" ht="17.25" customHeight="1">
      <c r="A2245" s="351"/>
      <c r="B2245" s="322"/>
      <c r="C2245" s="322"/>
      <c r="D2245" s="322"/>
      <c r="E2245" s="328"/>
      <c r="F2245" s="389"/>
      <c r="G2245" s="340"/>
      <c r="H2245" s="333"/>
      <c r="I2245" s="329"/>
      <c r="J2245" s="324"/>
      <c r="K2245" s="215"/>
      <c r="L2245" s="216"/>
      <c r="M2245" s="217"/>
      <c r="N2245" s="217"/>
      <c r="O2245" s="215"/>
      <c r="P2245" s="379"/>
      <c r="Q2245" s="379"/>
      <c r="R2245" s="379"/>
      <c r="S2245" s="379"/>
      <c r="T2245" s="379"/>
      <c r="U2245" s="379"/>
      <c r="V2245" s="379"/>
      <c r="W2245" s="379"/>
      <c r="X2245" s="379"/>
      <c r="Y2245" s="379"/>
      <c r="Z2245" s="334"/>
      <c r="AA2245" s="334"/>
      <c r="AB2245" s="334"/>
      <c r="AC2245" s="335"/>
    </row>
    <row r="2246" spans="1:29" ht="17.25" customHeight="1">
      <c r="A2246" s="351"/>
      <c r="B2246" s="322"/>
      <c r="C2246" s="322"/>
      <c r="D2246" s="322"/>
      <c r="E2246" s="328"/>
      <c r="F2246" s="389"/>
      <c r="G2246" s="340"/>
      <c r="H2246" s="333"/>
      <c r="I2246" s="329"/>
      <c r="J2246" s="324" t="s">
        <v>289</v>
      </c>
      <c r="K2246" s="215"/>
      <c r="L2246" s="216"/>
      <c r="M2246" s="217"/>
      <c r="N2246" s="227"/>
      <c r="O2246" s="215"/>
      <c r="P2246" s="379"/>
      <c r="Q2246" s="379"/>
      <c r="R2246" s="379"/>
      <c r="S2246" s="379"/>
      <c r="T2246" s="379"/>
      <c r="U2246" s="379"/>
      <c r="V2246" s="379"/>
      <c r="W2246" s="379"/>
      <c r="X2246" s="379"/>
      <c r="Y2246" s="379"/>
      <c r="Z2246" s="334"/>
      <c r="AA2246" s="334"/>
      <c r="AB2246" s="334"/>
      <c r="AC2246" s="335"/>
    </row>
    <row r="2247" spans="1:29" ht="17.25" customHeight="1">
      <c r="A2247" s="351"/>
      <c r="B2247" s="322"/>
      <c r="C2247" s="322"/>
      <c r="D2247" s="322"/>
      <c r="E2247" s="328"/>
      <c r="F2247" s="389"/>
      <c r="G2247" s="340"/>
      <c r="H2247" s="333"/>
      <c r="I2247" s="329"/>
      <c r="J2247" s="324"/>
      <c r="K2247" s="215"/>
      <c r="L2247" s="216"/>
      <c r="M2247" s="217"/>
      <c r="N2247" s="217"/>
      <c r="O2247" s="215"/>
      <c r="P2247" s="379"/>
      <c r="Q2247" s="379"/>
      <c r="R2247" s="379"/>
      <c r="S2247" s="379"/>
      <c r="T2247" s="379"/>
      <c r="U2247" s="379"/>
      <c r="V2247" s="379"/>
      <c r="W2247" s="379"/>
      <c r="X2247" s="379"/>
      <c r="Y2247" s="379"/>
      <c r="Z2247" s="334"/>
      <c r="AA2247" s="334"/>
      <c r="AB2247" s="334"/>
      <c r="AC2247" s="335"/>
    </row>
    <row r="2248" spans="1:29" ht="17.25" customHeight="1">
      <c r="A2248" s="351"/>
      <c r="B2248" s="322"/>
      <c r="C2248" s="322"/>
      <c r="D2248" s="322"/>
      <c r="E2248" s="328"/>
      <c r="F2248" s="389"/>
      <c r="G2248" s="340"/>
      <c r="H2248" s="333"/>
      <c r="I2248" s="329"/>
      <c r="J2248" s="324" t="s">
        <v>370</v>
      </c>
      <c r="K2248" s="215"/>
      <c r="L2248" s="216"/>
      <c r="M2248" s="217"/>
      <c r="N2248" s="227"/>
      <c r="O2248" s="215"/>
      <c r="P2248" s="379"/>
      <c r="Q2248" s="379"/>
      <c r="R2248" s="379"/>
      <c r="S2248" s="379"/>
      <c r="T2248" s="379"/>
      <c r="U2248" s="379"/>
      <c r="V2248" s="379"/>
      <c r="W2248" s="379"/>
      <c r="X2248" s="379"/>
      <c r="Y2248" s="379"/>
      <c r="Z2248" s="334"/>
      <c r="AA2248" s="334"/>
      <c r="AB2248" s="334"/>
      <c r="AC2248" s="335"/>
    </row>
    <row r="2249" spans="1:29" ht="17.25" customHeight="1">
      <c r="A2249" s="352"/>
      <c r="B2249" s="323"/>
      <c r="C2249" s="323"/>
      <c r="D2249" s="323"/>
      <c r="E2249" s="328"/>
      <c r="F2249" s="389"/>
      <c r="G2249" s="340"/>
      <c r="H2249" s="333"/>
      <c r="I2249" s="329"/>
      <c r="J2249" s="324"/>
      <c r="K2249" s="215"/>
      <c r="L2249" s="215"/>
      <c r="M2249" s="227"/>
      <c r="N2249" s="227"/>
      <c r="O2249" s="215"/>
      <c r="P2249" s="379"/>
      <c r="Q2249" s="379"/>
      <c r="R2249" s="379"/>
      <c r="S2249" s="379"/>
      <c r="T2249" s="379"/>
      <c r="U2249" s="379"/>
      <c r="V2249" s="379"/>
      <c r="W2249" s="379"/>
      <c r="X2249" s="379"/>
      <c r="Y2249" s="379"/>
      <c r="Z2249" s="334"/>
      <c r="AA2249" s="334"/>
      <c r="AB2249" s="334"/>
      <c r="AC2249" s="335"/>
    </row>
    <row r="2250" spans="1:29" ht="17.25" customHeight="1">
      <c r="A2250" s="350">
        <v>33100000</v>
      </c>
      <c r="B2250" s="321" t="s">
        <v>916</v>
      </c>
      <c r="C2250" s="321" t="s">
        <v>448</v>
      </c>
      <c r="D2250" s="321" t="s">
        <v>917</v>
      </c>
      <c r="E2250" s="328" t="s">
        <v>464</v>
      </c>
      <c r="F2250" s="329" t="s">
        <v>745</v>
      </c>
      <c r="G2250" s="340">
        <v>5600</v>
      </c>
      <c r="H2250" s="325" t="s">
        <v>918</v>
      </c>
      <c r="I2250" s="329" t="s">
        <v>919</v>
      </c>
      <c r="J2250" s="324" t="s">
        <v>281</v>
      </c>
      <c r="K2250" s="216"/>
      <c r="L2250" s="217"/>
      <c r="M2250" s="227"/>
      <c r="N2250" s="215"/>
      <c r="O2250" s="215"/>
      <c r="P2250" s="379">
        <f>SUM(M2250:M2251)</f>
        <v>0</v>
      </c>
      <c r="Q2250" s="379">
        <f>SUM(N2250:N2251)</f>
        <v>0</v>
      </c>
      <c r="R2250" s="379">
        <f>SUM(M2252:M2253)</f>
        <v>5600</v>
      </c>
      <c r="S2250" s="379">
        <f>SUM(N2252:N2253)</f>
        <v>5600</v>
      </c>
      <c r="T2250" s="379">
        <f>SUM(M2254:M2255)</f>
        <v>0</v>
      </c>
      <c r="U2250" s="379">
        <f>SUM(N2254:N2255)</f>
        <v>0</v>
      </c>
      <c r="V2250" s="379">
        <f>SUM(M2256:M2257)</f>
        <v>0</v>
      </c>
      <c r="W2250" s="379">
        <f>SUM(N2256:N2257)</f>
        <v>0</v>
      </c>
      <c r="X2250" s="379">
        <f>P2250+R2250+T2250+V2250</f>
        <v>5600</v>
      </c>
      <c r="Y2250" s="379">
        <f>Q2250+S2250+U2250+W2250</f>
        <v>5600</v>
      </c>
      <c r="Z2250" s="334">
        <f>G2250-X2250</f>
        <v>0</v>
      </c>
      <c r="AA2250" s="334">
        <f>G2250-Y2250</f>
        <v>0</v>
      </c>
      <c r="AB2250" s="334">
        <f>X2250*100/G2250</f>
        <v>100</v>
      </c>
      <c r="AC2250" s="335" t="s">
        <v>967</v>
      </c>
    </row>
    <row r="2251" spans="1:29" ht="17.25" customHeight="1">
      <c r="A2251" s="351"/>
      <c r="B2251" s="322"/>
      <c r="C2251" s="322"/>
      <c r="D2251" s="322"/>
      <c r="E2251" s="328"/>
      <c r="F2251" s="329"/>
      <c r="G2251" s="340"/>
      <c r="H2251" s="326"/>
      <c r="I2251" s="329"/>
      <c r="J2251" s="324"/>
      <c r="K2251" s="216"/>
      <c r="L2251" s="217"/>
      <c r="M2251" s="217"/>
      <c r="N2251" s="216"/>
      <c r="O2251" s="216"/>
      <c r="P2251" s="379"/>
      <c r="Q2251" s="379"/>
      <c r="R2251" s="379"/>
      <c r="S2251" s="379"/>
      <c r="T2251" s="379"/>
      <c r="U2251" s="379"/>
      <c r="V2251" s="379"/>
      <c r="W2251" s="379"/>
      <c r="X2251" s="379"/>
      <c r="Y2251" s="379"/>
      <c r="Z2251" s="334"/>
      <c r="AA2251" s="334"/>
      <c r="AB2251" s="334"/>
      <c r="AC2251" s="335"/>
    </row>
    <row r="2252" spans="1:29" ht="17.25" customHeight="1">
      <c r="A2252" s="351"/>
      <c r="B2252" s="322"/>
      <c r="C2252" s="322"/>
      <c r="D2252" s="322"/>
      <c r="E2252" s="328"/>
      <c r="F2252" s="329"/>
      <c r="G2252" s="340"/>
      <c r="H2252" s="326"/>
      <c r="I2252" s="329"/>
      <c r="J2252" s="324" t="s">
        <v>369</v>
      </c>
      <c r="K2252" s="216" t="s">
        <v>1134</v>
      </c>
      <c r="L2252" s="217" t="s">
        <v>877</v>
      </c>
      <c r="M2252" s="217">
        <v>5600</v>
      </c>
      <c r="N2252" s="386">
        <v>5600</v>
      </c>
      <c r="O2252" s="215" t="s">
        <v>1130</v>
      </c>
      <c r="P2252" s="379"/>
      <c r="Q2252" s="379"/>
      <c r="R2252" s="379"/>
      <c r="S2252" s="379"/>
      <c r="T2252" s="379"/>
      <c r="U2252" s="379"/>
      <c r="V2252" s="379"/>
      <c r="W2252" s="379"/>
      <c r="X2252" s="379"/>
      <c r="Y2252" s="379"/>
      <c r="Z2252" s="334"/>
      <c r="AA2252" s="334"/>
      <c r="AB2252" s="334"/>
      <c r="AC2252" s="335"/>
    </row>
    <row r="2253" spans="1:29" ht="17.25" customHeight="1">
      <c r="A2253" s="351"/>
      <c r="B2253" s="322"/>
      <c r="C2253" s="322"/>
      <c r="D2253" s="322"/>
      <c r="E2253" s="328"/>
      <c r="F2253" s="329"/>
      <c r="G2253" s="340"/>
      <c r="H2253" s="326"/>
      <c r="I2253" s="329"/>
      <c r="J2253" s="324"/>
      <c r="K2253" s="216"/>
      <c r="L2253" s="217"/>
      <c r="M2253" s="217"/>
      <c r="N2253" s="215"/>
      <c r="O2253" s="215"/>
      <c r="P2253" s="379"/>
      <c r="Q2253" s="379"/>
      <c r="R2253" s="379"/>
      <c r="S2253" s="379"/>
      <c r="T2253" s="379"/>
      <c r="U2253" s="379"/>
      <c r="V2253" s="379"/>
      <c r="W2253" s="379"/>
      <c r="X2253" s="379"/>
      <c r="Y2253" s="379"/>
      <c r="Z2253" s="334"/>
      <c r="AA2253" s="334"/>
      <c r="AB2253" s="334"/>
      <c r="AC2253" s="335"/>
    </row>
    <row r="2254" spans="1:29" ht="17.25" customHeight="1">
      <c r="A2254" s="351"/>
      <c r="B2254" s="322"/>
      <c r="C2254" s="322"/>
      <c r="D2254" s="322"/>
      <c r="E2254" s="328"/>
      <c r="F2254" s="329"/>
      <c r="G2254" s="340"/>
      <c r="H2254" s="326"/>
      <c r="I2254" s="329"/>
      <c r="J2254" s="324" t="s">
        <v>289</v>
      </c>
      <c r="K2254" s="216"/>
      <c r="L2254" s="217"/>
      <c r="M2254" s="227"/>
      <c r="N2254" s="215"/>
      <c r="O2254" s="215"/>
      <c r="P2254" s="379"/>
      <c r="Q2254" s="379"/>
      <c r="R2254" s="379"/>
      <c r="S2254" s="379"/>
      <c r="T2254" s="379"/>
      <c r="U2254" s="379"/>
      <c r="V2254" s="379"/>
      <c r="W2254" s="379"/>
      <c r="X2254" s="379"/>
      <c r="Y2254" s="379"/>
      <c r="Z2254" s="334"/>
      <c r="AA2254" s="334"/>
      <c r="AB2254" s="334"/>
      <c r="AC2254" s="335"/>
    </row>
    <row r="2255" spans="1:29" ht="17.25" customHeight="1">
      <c r="A2255" s="351"/>
      <c r="B2255" s="322"/>
      <c r="C2255" s="322"/>
      <c r="D2255" s="322"/>
      <c r="E2255" s="328"/>
      <c r="F2255" s="329"/>
      <c r="G2255" s="340"/>
      <c r="H2255" s="326"/>
      <c r="I2255" s="329"/>
      <c r="J2255" s="324"/>
      <c r="K2255" s="216"/>
      <c r="L2255" s="217"/>
      <c r="M2255" s="217"/>
      <c r="N2255" s="215"/>
      <c r="O2255" s="215"/>
      <c r="P2255" s="379"/>
      <c r="Q2255" s="379"/>
      <c r="R2255" s="379"/>
      <c r="S2255" s="379"/>
      <c r="T2255" s="379"/>
      <c r="U2255" s="379"/>
      <c r="V2255" s="379"/>
      <c r="W2255" s="379"/>
      <c r="X2255" s="379"/>
      <c r="Y2255" s="379"/>
      <c r="Z2255" s="334"/>
      <c r="AA2255" s="334"/>
      <c r="AB2255" s="334"/>
      <c r="AC2255" s="335"/>
    </row>
    <row r="2256" spans="1:29" ht="17.25" customHeight="1">
      <c r="A2256" s="351"/>
      <c r="B2256" s="322"/>
      <c r="C2256" s="322"/>
      <c r="D2256" s="322"/>
      <c r="E2256" s="328"/>
      <c r="F2256" s="329"/>
      <c r="G2256" s="340"/>
      <c r="H2256" s="326"/>
      <c r="I2256" s="329"/>
      <c r="J2256" s="324" t="s">
        <v>370</v>
      </c>
      <c r="K2256" s="216"/>
      <c r="L2256" s="217"/>
      <c r="M2256" s="227"/>
      <c r="N2256" s="215"/>
      <c r="O2256" s="215"/>
      <c r="P2256" s="379"/>
      <c r="Q2256" s="379"/>
      <c r="R2256" s="379"/>
      <c r="S2256" s="379"/>
      <c r="T2256" s="379"/>
      <c r="U2256" s="379"/>
      <c r="V2256" s="379"/>
      <c r="W2256" s="379"/>
      <c r="X2256" s="379"/>
      <c r="Y2256" s="379"/>
      <c r="Z2256" s="334"/>
      <c r="AA2256" s="334"/>
      <c r="AB2256" s="334"/>
      <c r="AC2256" s="335"/>
    </row>
    <row r="2257" spans="1:29" ht="17.25" customHeight="1">
      <c r="A2257" s="352"/>
      <c r="B2257" s="323"/>
      <c r="C2257" s="323"/>
      <c r="D2257" s="323"/>
      <c r="E2257" s="328"/>
      <c r="F2257" s="329"/>
      <c r="G2257" s="340"/>
      <c r="H2257" s="327"/>
      <c r="I2257" s="329"/>
      <c r="J2257" s="324"/>
      <c r="K2257" s="215"/>
      <c r="L2257" s="227"/>
      <c r="M2257" s="227"/>
      <c r="N2257" s="215"/>
      <c r="O2257" s="215"/>
      <c r="P2257" s="379"/>
      <c r="Q2257" s="379"/>
      <c r="R2257" s="379"/>
      <c r="S2257" s="379"/>
      <c r="T2257" s="379"/>
      <c r="U2257" s="379"/>
      <c r="V2257" s="379"/>
      <c r="W2257" s="379"/>
      <c r="X2257" s="379"/>
      <c r="Y2257" s="379"/>
      <c r="Z2257" s="334"/>
      <c r="AA2257" s="334"/>
      <c r="AB2257" s="334"/>
      <c r="AC2257" s="335"/>
    </row>
    <row r="2258" spans="1:29" ht="17.25" customHeight="1">
      <c r="A2258" s="350">
        <v>33100000</v>
      </c>
      <c r="B2258" s="321" t="s">
        <v>955</v>
      </c>
      <c r="C2258" s="321" t="s">
        <v>448</v>
      </c>
      <c r="D2258" s="321" t="s">
        <v>956</v>
      </c>
      <c r="E2258" s="328" t="s">
        <v>1236</v>
      </c>
      <c r="F2258" s="329" t="s">
        <v>1237</v>
      </c>
      <c r="G2258" s="340">
        <v>14677</v>
      </c>
      <c r="H2258" s="325" t="s">
        <v>1238</v>
      </c>
      <c r="I2258" s="329" t="s">
        <v>1239</v>
      </c>
      <c r="J2258" s="324" t="s">
        <v>281</v>
      </c>
      <c r="K2258" s="217"/>
      <c r="L2258" s="227"/>
      <c r="M2258" s="215"/>
      <c r="N2258" s="215"/>
      <c r="O2258" s="215"/>
      <c r="P2258" s="379">
        <f>SUM(M2258:M2259)</f>
        <v>0</v>
      </c>
      <c r="Q2258" s="379">
        <f>SUM(N2258:N2259)</f>
        <v>0</v>
      </c>
      <c r="R2258" s="379">
        <f>SUM(M2260:M2261)</f>
        <v>0</v>
      </c>
      <c r="S2258" s="379">
        <f>SUM(N2260:N2261)</f>
        <v>0</v>
      </c>
      <c r="T2258" s="379">
        <f>SUM(M2262:M2263)</f>
        <v>14677</v>
      </c>
      <c r="U2258" s="379">
        <f>SUM(N2262:N2263)</f>
        <v>14677</v>
      </c>
      <c r="V2258" s="379">
        <f>SUM(M2264:M2265)</f>
        <v>0</v>
      </c>
      <c r="W2258" s="379">
        <f>SUM(N2264:N2265)</f>
        <v>0</v>
      </c>
      <c r="X2258" s="379">
        <f>P2258+R2258+T2258+V2258</f>
        <v>14677</v>
      </c>
      <c r="Y2258" s="379">
        <f>Q2258+S2258+U2258+W2258</f>
        <v>14677</v>
      </c>
      <c r="Z2258" s="330">
        <f>G2258-X2258</f>
        <v>0</v>
      </c>
      <c r="AA2258" s="330">
        <f>G2258-Y2258</f>
        <v>0</v>
      </c>
      <c r="AB2258" s="330">
        <f>X2258*100/G2258</f>
        <v>100</v>
      </c>
      <c r="AC2258" s="331"/>
    </row>
    <row r="2259" spans="1:29" ht="17.25" customHeight="1">
      <c r="A2259" s="351"/>
      <c r="B2259" s="322"/>
      <c r="C2259" s="322"/>
      <c r="D2259" s="322"/>
      <c r="E2259" s="328"/>
      <c r="F2259" s="329"/>
      <c r="G2259" s="340"/>
      <c r="H2259" s="326"/>
      <c r="I2259" s="329"/>
      <c r="J2259" s="324"/>
      <c r="K2259" s="217"/>
      <c r="L2259" s="217"/>
      <c r="M2259" s="216"/>
      <c r="N2259" s="216"/>
      <c r="O2259" s="216"/>
      <c r="P2259" s="379"/>
      <c r="Q2259" s="379"/>
      <c r="R2259" s="379"/>
      <c r="S2259" s="379"/>
      <c r="T2259" s="379"/>
      <c r="U2259" s="379"/>
      <c r="V2259" s="379"/>
      <c r="W2259" s="379"/>
      <c r="X2259" s="379"/>
      <c r="Y2259" s="379"/>
      <c r="Z2259" s="330"/>
      <c r="AA2259" s="330"/>
      <c r="AB2259" s="330"/>
      <c r="AC2259" s="331"/>
    </row>
    <row r="2260" spans="1:29" ht="17.25" customHeight="1">
      <c r="A2260" s="351"/>
      <c r="B2260" s="322"/>
      <c r="C2260" s="322"/>
      <c r="D2260" s="322"/>
      <c r="E2260" s="328"/>
      <c r="F2260" s="329"/>
      <c r="G2260" s="340"/>
      <c r="H2260" s="326"/>
      <c r="I2260" s="329"/>
      <c r="J2260" s="324" t="s">
        <v>369</v>
      </c>
      <c r="K2260" s="217"/>
      <c r="L2260" s="217"/>
      <c r="M2260" s="215"/>
      <c r="N2260" s="215"/>
      <c r="O2260" s="215"/>
      <c r="P2260" s="379"/>
      <c r="Q2260" s="379"/>
      <c r="R2260" s="379"/>
      <c r="S2260" s="379"/>
      <c r="T2260" s="379"/>
      <c r="U2260" s="379"/>
      <c r="V2260" s="379"/>
      <c r="W2260" s="379"/>
      <c r="X2260" s="379"/>
      <c r="Y2260" s="379"/>
      <c r="Z2260" s="330"/>
      <c r="AA2260" s="330"/>
      <c r="AB2260" s="330"/>
      <c r="AC2260" s="331"/>
    </row>
    <row r="2261" spans="1:29" ht="17.25" customHeight="1">
      <c r="A2261" s="351"/>
      <c r="B2261" s="322"/>
      <c r="C2261" s="322"/>
      <c r="D2261" s="322"/>
      <c r="E2261" s="328"/>
      <c r="F2261" s="329"/>
      <c r="G2261" s="340"/>
      <c r="H2261" s="326"/>
      <c r="I2261" s="329"/>
      <c r="J2261" s="324"/>
      <c r="K2261" s="217"/>
      <c r="L2261" s="217"/>
      <c r="M2261" s="215"/>
      <c r="N2261" s="215"/>
      <c r="O2261" s="215"/>
      <c r="P2261" s="379"/>
      <c r="Q2261" s="379"/>
      <c r="R2261" s="379"/>
      <c r="S2261" s="379"/>
      <c r="T2261" s="379"/>
      <c r="U2261" s="379"/>
      <c r="V2261" s="379"/>
      <c r="W2261" s="379"/>
      <c r="X2261" s="379"/>
      <c r="Y2261" s="379"/>
      <c r="Z2261" s="330"/>
      <c r="AA2261" s="330"/>
      <c r="AB2261" s="330"/>
      <c r="AC2261" s="331"/>
    </row>
    <row r="2262" spans="1:29" ht="17.25" customHeight="1">
      <c r="A2262" s="351"/>
      <c r="B2262" s="322"/>
      <c r="C2262" s="322"/>
      <c r="D2262" s="322"/>
      <c r="E2262" s="328"/>
      <c r="F2262" s="329"/>
      <c r="G2262" s="340"/>
      <c r="H2262" s="326"/>
      <c r="I2262" s="329"/>
      <c r="J2262" s="324" t="s">
        <v>289</v>
      </c>
      <c r="K2262" s="216">
        <v>594300489</v>
      </c>
      <c r="L2262" s="227" t="s">
        <v>1691</v>
      </c>
      <c r="M2262" s="387">
        <f>14437+240</f>
        <v>14677</v>
      </c>
      <c r="N2262" s="387">
        <f>14437+240</f>
        <v>14677</v>
      </c>
      <c r="O2262" s="388" t="s">
        <v>1608</v>
      </c>
      <c r="P2262" s="379"/>
      <c r="Q2262" s="379"/>
      <c r="R2262" s="379"/>
      <c r="S2262" s="379"/>
      <c r="T2262" s="379"/>
      <c r="U2262" s="379"/>
      <c r="V2262" s="379"/>
      <c r="W2262" s="379"/>
      <c r="X2262" s="379"/>
      <c r="Y2262" s="379"/>
      <c r="Z2262" s="330"/>
      <c r="AA2262" s="330"/>
      <c r="AB2262" s="330"/>
      <c r="AC2262" s="331"/>
    </row>
    <row r="2263" spans="1:29" ht="17.25" customHeight="1">
      <c r="A2263" s="351"/>
      <c r="B2263" s="322"/>
      <c r="C2263" s="322"/>
      <c r="D2263" s="322"/>
      <c r="E2263" s="328"/>
      <c r="F2263" s="329"/>
      <c r="G2263" s="340"/>
      <c r="H2263" s="326"/>
      <c r="I2263" s="329"/>
      <c r="J2263" s="324"/>
      <c r="K2263" s="217"/>
      <c r="L2263" s="217"/>
      <c r="M2263" s="215"/>
      <c r="N2263" s="215"/>
      <c r="O2263" s="215"/>
      <c r="P2263" s="379"/>
      <c r="Q2263" s="379"/>
      <c r="R2263" s="379"/>
      <c r="S2263" s="379"/>
      <c r="T2263" s="379"/>
      <c r="U2263" s="379"/>
      <c r="V2263" s="379"/>
      <c r="W2263" s="379"/>
      <c r="X2263" s="379"/>
      <c r="Y2263" s="379"/>
      <c r="Z2263" s="330"/>
      <c r="AA2263" s="330"/>
      <c r="AB2263" s="330"/>
      <c r="AC2263" s="331"/>
    </row>
    <row r="2264" spans="1:29" ht="17.25" customHeight="1">
      <c r="A2264" s="351"/>
      <c r="B2264" s="322"/>
      <c r="C2264" s="322"/>
      <c r="D2264" s="322"/>
      <c r="E2264" s="328"/>
      <c r="F2264" s="329"/>
      <c r="G2264" s="340"/>
      <c r="H2264" s="326"/>
      <c r="I2264" s="329"/>
      <c r="J2264" s="324" t="s">
        <v>370</v>
      </c>
      <c r="K2264" s="217"/>
      <c r="L2264" s="227"/>
      <c r="M2264" s="215"/>
      <c r="N2264" s="215"/>
      <c r="O2264" s="215"/>
      <c r="P2264" s="379"/>
      <c r="Q2264" s="379"/>
      <c r="R2264" s="379"/>
      <c r="S2264" s="379"/>
      <c r="T2264" s="379"/>
      <c r="U2264" s="379"/>
      <c r="V2264" s="379"/>
      <c r="W2264" s="379"/>
      <c r="X2264" s="379"/>
      <c r="Y2264" s="379"/>
      <c r="Z2264" s="330"/>
      <c r="AA2264" s="330"/>
      <c r="AB2264" s="330"/>
      <c r="AC2264" s="331"/>
    </row>
    <row r="2265" spans="1:29" ht="17.25" customHeight="1">
      <c r="A2265" s="352"/>
      <c r="B2265" s="323"/>
      <c r="C2265" s="323"/>
      <c r="D2265" s="323"/>
      <c r="E2265" s="328"/>
      <c r="F2265" s="329"/>
      <c r="G2265" s="340"/>
      <c r="H2265" s="327"/>
      <c r="I2265" s="329"/>
      <c r="J2265" s="324"/>
      <c r="K2265" s="227"/>
      <c r="L2265" s="227"/>
      <c r="M2265" s="215"/>
      <c r="N2265" s="215"/>
      <c r="O2265" s="215"/>
      <c r="P2265" s="379"/>
      <c r="Q2265" s="379"/>
      <c r="R2265" s="379"/>
      <c r="S2265" s="379"/>
      <c r="T2265" s="379"/>
      <c r="U2265" s="379"/>
      <c r="V2265" s="379"/>
      <c r="W2265" s="379"/>
      <c r="X2265" s="379"/>
      <c r="Y2265" s="379"/>
      <c r="Z2265" s="330"/>
      <c r="AA2265" s="330"/>
      <c r="AB2265" s="330"/>
      <c r="AC2265" s="331"/>
    </row>
    <row r="2266" spans="1:29" ht="17.25" customHeight="1">
      <c r="A2266" s="350">
        <v>33100000</v>
      </c>
      <c r="B2266" s="321" t="s">
        <v>1344</v>
      </c>
      <c r="C2266" s="321" t="s">
        <v>448</v>
      </c>
      <c r="D2266" s="321" t="s">
        <v>1345</v>
      </c>
      <c r="E2266" s="328" t="s">
        <v>1741</v>
      </c>
      <c r="F2266" s="329" t="s">
        <v>1374</v>
      </c>
      <c r="G2266" s="340">
        <v>4128</v>
      </c>
      <c r="H2266" s="325" t="s">
        <v>947</v>
      </c>
      <c r="I2266" s="329" t="s">
        <v>1742</v>
      </c>
      <c r="J2266" s="324" t="s">
        <v>281</v>
      </c>
      <c r="K2266" s="215"/>
      <c r="L2266" s="216"/>
      <c r="M2266" s="217"/>
      <c r="N2266" s="227"/>
      <c r="O2266" s="215"/>
      <c r="P2266" s="379">
        <f>SUM(M2266:M2267)</f>
        <v>0</v>
      </c>
      <c r="Q2266" s="379">
        <f>SUM(N2266:N2267)</f>
        <v>0</v>
      </c>
      <c r="R2266" s="379">
        <f>SUM(M2268:M2269)</f>
        <v>0</v>
      </c>
      <c r="S2266" s="379">
        <f>SUM(N2268:N2269)</f>
        <v>0</v>
      </c>
      <c r="T2266" s="379">
        <f>SUM(M2270:M2271)</f>
        <v>4128</v>
      </c>
      <c r="U2266" s="379">
        <f>SUM(N2270:N2271)</f>
        <v>4128</v>
      </c>
      <c r="V2266" s="379">
        <f>SUM(M2272:M2273)</f>
        <v>0</v>
      </c>
      <c r="W2266" s="379">
        <f>SUM(N2272:N2273)</f>
        <v>0</v>
      </c>
      <c r="X2266" s="379">
        <f>P2266+R2266+T2266+V2266</f>
        <v>4128</v>
      </c>
      <c r="Y2266" s="379">
        <f>Q2266+S2266+U2266+W2266</f>
        <v>4128</v>
      </c>
      <c r="Z2266" s="334">
        <f>G2266-X2266</f>
        <v>0</v>
      </c>
      <c r="AA2266" s="334">
        <f>G2266-Y2266</f>
        <v>0</v>
      </c>
      <c r="AB2266" s="334" t="s">
        <v>463</v>
      </c>
      <c r="AC2266" s="335" t="s">
        <v>967</v>
      </c>
    </row>
    <row r="2267" spans="1:29" ht="17.25" customHeight="1">
      <c r="A2267" s="351"/>
      <c r="B2267" s="322"/>
      <c r="C2267" s="322"/>
      <c r="D2267" s="322"/>
      <c r="E2267" s="328"/>
      <c r="F2267" s="329"/>
      <c r="G2267" s="340"/>
      <c r="H2267" s="326"/>
      <c r="I2267" s="329"/>
      <c r="J2267" s="324"/>
      <c r="K2267" s="215"/>
      <c r="L2267" s="216"/>
      <c r="M2267" s="217"/>
      <c r="N2267" s="217"/>
      <c r="O2267" s="216"/>
      <c r="P2267" s="379"/>
      <c r="Q2267" s="379"/>
      <c r="R2267" s="379"/>
      <c r="S2267" s="379"/>
      <c r="T2267" s="379"/>
      <c r="U2267" s="379"/>
      <c r="V2267" s="379"/>
      <c r="W2267" s="379"/>
      <c r="X2267" s="379"/>
      <c r="Y2267" s="379"/>
      <c r="Z2267" s="334"/>
      <c r="AA2267" s="334"/>
      <c r="AB2267" s="334"/>
      <c r="AC2267" s="335"/>
    </row>
    <row r="2268" spans="1:29" ht="17.25" customHeight="1">
      <c r="A2268" s="351"/>
      <c r="B2268" s="322"/>
      <c r="C2268" s="322"/>
      <c r="D2268" s="322"/>
      <c r="E2268" s="328"/>
      <c r="F2268" s="329"/>
      <c r="G2268" s="340"/>
      <c r="H2268" s="326"/>
      <c r="I2268" s="329"/>
      <c r="J2268" s="324" t="s">
        <v>369</v>
      </c>
      <c r="K2268" s="215"/>
      <c r="L2268" s="216"/>
      <c r="M2268" s="217"/>
      <c r="N2268" s="217"/>
      <c r="O2268" s="215"/>
      <c r="P2268" s="379"/>
      <c r="Q2268" s="379"/>
      <c r="R2268" s="379"/>
      <c r="S2268" s="379"/>
      <c r="T2268" s="379"/>
      <c r="U2268" s="379"/>
      <c r="V2268" s="379"/>
      <c r="W2268" s="379"/>
      <c r="X2268" s="379"/>
      <c r="Y2268" s="379"/>
      <c r="Z2268" s="334"/>
      <c r="AA2268" s="334"/>
      <c r="AB2268" s="334"/>
      <c r="AC2268" s="335"/>
    </row>
    <row r="2269" spans="1:29" ht="17.25" customHeight="1">
      <c r="A2269" s="351"/>
      <c r="B2269" s="322"/>
      <c r="C2269" s="322"/>
      <c r="D2269" s="322"/>
      <c r="E2269" s="328"/>
      <c r="F2269" s="329"/>
      <c r="G2269" s="340"/>
      <c r="H2269" s="326"/>
      <c r="I2269" s="329"/>
      <c r="J2269" s="324"/>
      <c r="K2269" s="215"/>
      <c r="L2269" s="216"/>
      <c r="M2269" s="217"/>
      <c r="N2269" s="217"/>
      <c r="O2269" s="215"/>
      <c r="P2269" s="379"/>
      <c r="Q2269" s="379"/>
      <c r="R2269" s="379"/>
      <c r="S2269" s="379"/>
      <c r="T2269" s="379"/>
      <c r="U2269" s="379"/>
      <c r="V2269" s="379"/>
      <c r="W2269" s="379"/>
      <c r="X2269" s="379"/>
      <c r="Y2269" s="379"/>
      <c r="Z2269" s="334"/>
      <c r="AA2269" s="334"/>
      <c r="AB2269" s="334"/>
      <c r="AC2269" s="335"/>
    </row>
    <row r="2270" spans="1:29" ht="17.25" customHeight="1">
      <c r="A2270" s="351"/>
      <c r="B2270" s="322"/>
      <c r="C2270" s="322"/>
      <c r="D2270" s="322"/>
      <c r="E2270" s="328"/>
      <c r="F2270" s="329"/>
      <c r="G2270" s="340"/>
      <c r="H2270" s="326"/>
      <c r="I2270" s="329"/>
      <c r="J2270" s="324" t="s">
        <v>289</v>
      </c>
      <c r="K2270" s="215" t="s">
        <v>1743</v>
      </c>
      <c r="L2270" s="216" t="s">
        <v>1524</v>
      </c>
      <c r="M2270" s="217">
        <v>4128</v>
      </c>
      <c r="N2270" s="227">
        <v>4128</v>
      </c>
      <c r="O2270" s="215" t="s">
        <v>1633</v>
      </c>
      <c r="P2270" s="379"/>
      <c r="Q2270" s="379"/>
      <c r="R2270" s="379"/>
      <c r="S2270" s="379"/>
      <c r="T2270" s="379"/>
      <c r="U2270" s="379"/>
      <c r="V2270" s="379"/>
      <c r="W2270" s="379"/>
      <c r="X2270" s="379"/>
      <c r="Y2270" s="379"/>
      <c r="Z2270" s="334"/>
      <c r="AA2270" s="334"/>
      <c r="AB2270" s="334"/>
      <c r="AC2270" s="335"/>
    </row>
    <row r="2271" spans="1:29" ht="17.25" customHeight="1">
      <c r="A2271" s="351"/>
      <c r="B2271" s="322"/>
      <c r="C2271" s="322"/>
      <c r="D2271" s="322"/>
      <c r="E2271" s="328"/>
      <c r="F2271" s="329"/>
      <c r="G2271" s="340"/>
      <c r="H2271" s="326"/>
      <c r="I2271" s="329"/>
      <c r="J2271" s="324"/>
      <c r="K2271" s="215"/>
      <c r="L2271" s="216"/>
      <c r="M2271" s="217"/>
      <c r="N2271" s="217"/>
      <c r="O2271" s="215"/>
      <c r="P2271" s="379"/>
      <c r="Q2271" s="379"/>
      <c r="R2271" s="379"/>
      <c r="S2271" s="379"/>
      <c r="T2271" s="379"/>
      <c r="U2271" s="379"/>
      <c r="V2271" s="379"/>
      <c r="W2271" s="379"/>
      <c r="X2271" s="379"/>
      <c r="Y2271" s="379"/>
      <c r="Z2271" s="334"/>
      <c r="AA2271" s="334"/>
      <c r="AB2271" s="334"/>
      <c r="AC2271" s="335"/>
    </row>
    <row r="2272" spans="1:29" ht="17.25" customHeight="1">
      <c r="A2272" s="351"/>
      <c r="B2272" s="322"/>
      <c r="C2272" s="322"/>
      <c r="D2272" s="322"/>
      <c r="E2272" s="328"/>
      <c r="F2272" s="329"/>
      <c r="G2272" s="340"/>
      <c r="H2272" s="326"/>
      <c r="I2272" s="329"/>
      <c r="J2272" s="324" t="s">
        <v>370</v>
      </c>
      <c r="K2272" s="215"/>
      <c r="L2272" s="216"/>
      <c r="M2272" s="217"/>
      <c r="N2272" s="227"/>
      <c r="O2272" s="215"/>
      <c r="P2272" s="379"/>
      <c r="Q2272" s="379"/>
      <c r="R2272" s="379"/>
      <c r="S2272" s="379"/>
      <c r="T2272" s="379"/>
      <c r="U2272" s="379"/>
      <c r="V2272" s="379"/>
      <c r="W2272" s="379"/>
      <c r="X2272" s="379"/>
      <c r="Y2272" s="379"/>
      <c r="Z2272" s="334"/>
      <c r="AA2272" s="334"/>
      <c r="AB2272" s="334"/>
      <c r="AC2272" s="335"/>
    </row>
    <row r="2273" spans="1:29" ht="17.25" customHeight="1">
      <c r="A2273" s="352"/>
      <c r="B2273" s="323"/>
      <c r="C2273" s="323"/>
      <c r="D2273" s="323"/>
      <c r="E2273" s="328"/>
      <c r="F2273" s="329"/>
      <c r="G2273" s="340"/>
      <c r="H2273" s="327"/>
      <c r="I2273" s="329"/>
      <c r="J2273" s="324"/>
      <c r="K2273" s="215"/>
      <c r="L2273" s="215"/>
      <c r="M2273" s="227"/>
      <c r="N2273" s="227"/>
      <c r="O2273" s="215"/>
      <c r="P2273" s="379"/>
      <c r="Q2273" s="379"/>
      <c r="R2273" s="379"/>
      <c r="S2273" s="379"/>
      <c r="T2273" s="379"/>
      <c r="U2273" s="379"/>
      <c r="V2273" s="379"/>
      <c r="W2273" s="379"/>
      <c r="X2273" s="379"/>
      <c r="Y2273" s="379"/>
      <c r="Z2273" s="334"/>
      <c r="AA2273" s="334"/>
      <c r="AB2273" s="334"/>
      <c r="AC2273" s="335"/>
    </row>
    <row r="2274" spans="1:29" ht="17.25" customHeight="1">
      <c r="A2274" s="350">
        <v>33100000</v>
      </c>
      <c r="B2274" s="321" t="s">
        <v>1352</v>
      </c>
      <c r="C2274" s="321" t="s">
        <v>448</v>
      </c>
      <c r="D2274" s="321" t="s">
        <v>1354</v>
      </c>
      <c r="E2274" s="328" t="s">
        <v>1744</v>
      </c>
      <c r="F2274" s="329" t="s">
        <v>1542</v>
      </c>
      <c r="G2274" s="340">
        <v>2340</v>
      </c>
      <c r="H2274" s="325" t="s">
        <v>1746</v>
      </c>
      <c r="I2274" s="329" t="s">
        <v>1781</v>
      </c>
      <c r="J2274" s="324" t="s">
        <v>281</v>
      </c>
      <c r="K2274" s="215"/>
      <c r="L2274" s="216"/>
      <c r="M2274" s="217"/>
      <c r="N2274" s="227"/>
      <c r="O2274" s="215"/>
      <c r="P2274" s="379">
        <f>SUM(M2274:M2275)</f>
        <v>0</v>
      </c>
      <c r="Q2274" s="379">
        <f>SUM(N2274:N2275)</f>
        <v>0</v>
      </c>
      <c r="R2274" s="379">
        <f>SUM(M2276:M2277)</f>
        <v>0</v>
      </c>
      <c r="S2274" s="379">
        <f>SUM(N2276:N2277)</f>
        <v>0</v>
      </c>
      <c r="T2274" s="379">
        <f>SUM(M2278:M2279)</f>
        <v>2340</v>
      </c>
      <c r="U2274" s="379">
        <f>SUM(N2278:N2279)</f>
        <v>2340</v>
      </c>
      <c r="V2274" s="379">
        <f>SUM(M2280:M2281)</f>
        <v>0</v>
      </c>
      <c r="W2274" s="379">
        <f>SUM(N2280:N2281)</f>
        <v>0</v>
      </c>
      <c r="X2274" s="379">
        <f>P2274+R2274+T2274+V2274</f>
        <v>2340</v>
      </c>
      <c r="Y2274" s="379">
        <f>Q2274+S2274+U2274+W2274</f>
        <v>2340</v>
      </c>
      <c r="Z2274" s="334">
        <f>G2274-X2274</f>
        <v>0</v>
      </c>
      <c r="AA2274" s="334">
        <f>G2274-Y2274</f>
        <v>0</v>
      </c>
      <c r="AB2274" s="334">
        <f>X2274*100/G2274</f>
        <v>100</v>
      </c>
      <c r="AC2274" s="335" t="s">
        <v>651</v>
      </c>
    </row>
    <row r="2275" spans="1:29" ht="17.25" customHeight="1">
      <c r="A2275" s="351"/>
      <c r="B2275" s="322"/>
      <c r="C2275" s="322"/>
      <c r="D2275" s="322"/>
      <c r="E2275" s="328"/>
      <c r="F2275" s="329"/>
      <c r="G2275" s="340"/>
      <c r="H2275" s="326"/>
      <c r="I2275" s="329"/>
      <c r="J2275" s="324"/>
      <c r="K2275" s="215"/>
      <c r="L2275" s="216"/>
      <c r="M2275" s="217"/>
      <c r="N2275" s="217"/>
      <c r="O2275" s="216"/>
      <c r="P2275" s="379"/>
      <c r="Q2275" s="379"/>
      <c r="R2275" s="379"/>
      <c r="S2275" s="379"/>
      <c r="T2275" s="379"/>
      <c r="U2275" s="379"/>
      <c r="V2275" s="379"/>
      <c r="W2275" s="379"/>
      <c r="X2275" s="379"/>
      <c r="Y2275" s="379"/>
      <c r="Z2275" s="334"/>
      <c r="AA2275" s="334"/>
      <c r="AB2275" s="334"/>
      <c r="AC2275" s="335"/>
    </row>
    <row r="2276" spans="1:29" ht="17.25" customHeight="1">
      <c r="A2276" s="351"/>
      <c r="B2276" s="322"/>
      <c r="C2276" s="322"/>
      <c r="D2276" s="322"/>
      <c r="E2276" s="328"/>
      <c r="F2276" s="329"/>
      <c r="G2276" s="340"/>
      <c r="H2276" s="326"/>
      <c r="I2276" s="329"/>
      <c r="J2276" s="324" t="s">
        <v>369</v>
      </c>
      <c r="K2276" s="215"/>
      <c r="L2276" s="216"/>
      <c r="M2276" s="217"/>
      <c r="N2276" s="217"/>
      <c r="O2276" s="215"/>
      <c r="P2276" s="379"/>
      <c r="Q2276" s="379"/>
      <c r="R2276" s="379"/>
      <c r="S2276" s="379"/>
      <c r="T2276" s="379"/>
      <c r="U2276" s="379"/>
      <c r="V2276" s="379"/>
      <c r="W2276" s="379"/>
      <c r="X2276" s="379"/>
      <c r="Y2276" s="379"/>
      <c r="Z2276" s="334"/>
      <c r="AA2276" s="334"/>
      <c r="AB2276" s="334"/>
      <c r="AC2276" s="335"/>
    </row>
    <row r="2277" spans="1:29" ht="17.25" customHeight="1">
      <c r="A2277" s="351"/>
      <c r="B2277" s="322"/>
      <c r="C2277" s="322"/>
      <c r="D2277" s="322"/>
      <c r="E2277" s="328"/>
      <c r="F2277" s="329"/>
      <c r="G2277" s="340"/>
      <c r="H2277" s="326"/>
      <c r="I2277" s="329"/>
      <c r="J2277" s="324"/>
      <c r="K2277" s="215"/>
      <c r="L2277" s="216"/>
      <c r="M2277" s="217"/>
      <c r="N2277" s="217"/>
      <c r="O2277" s="215"/>
      <c r="P2277" s="379"/>
      <c r="Q2277" s="379"/>
      <c r="R2277" s="379"/>
      <c r="S2277" s="379"/>
      <c r="T2277" s="379"/>
      <c r="U2277" s="379"/>
      <c r="V2277" s="379"/>
      <c r="W2277" s="379"/>
      <c r="X2277" s="379"/>
      <c r="Y2277" s="379"/>
      <c r="Z2277" s="334"/>
      <c r="AA2277" s="334"/>
      <c r="AB2277" s="334"/>
      <c r="AC2277" s="335"/>
    </row>
    <row r="2278" spans="1:29" ht="17.25" customHeight="1">
      <c r="A2278" s="351"/>
      <c r="B2278" s="322"/>
      <c r="C2278" s="322"/>
      <c r="D2278" s="322"/>
      <c r="E2278" s="328"/>
      <c r="F2278" s="329"/>
      <c r="G2278" s="340"/>
      <c r="H2278" s="326"/>
      <c r="I2278" s="329"/>
      <c r="J2278" s="324" t="s">
        <v>289</v>
      </c>
      <c r="K2278" s="215" t="s">
        <v>1747</v>
      </c>
      <c r="L2278" s="216" t="s">
        <v>1662</v>
      </c>
      <c r="M2278" s="217">
        <v>2340</v>
      </c>
      <c r="N2278" s="227">
        <v>2340</v>
      </c>
      <c r="O2278" s="215" t="s">
        <v>1671</v>
      </c>
      <c r="P2278" s="379"/>
      <c r="Q2278" s="379"/>
      <c r="R2278" s="379"/>
      <c r="S2278" s="379"/>
      <c r="T2278" s="379"/>
      <c r="U2278" s="379"/>
      <c r="V2278" s="379"/>
      <c r="W2278" s="379"/>
      <c r="X2278" s="379"/>
      <c r="Y2278" s="379"/>
      <c r="Z2278" s="334"/>
      <c r="AA2278" s="334"/>
      <c r="AB2278" s="334"/>
      <c r="AC2278" s="335"/>
    </row>
    <row r="2279" spans="1:29" ht="17.25" customHeight="1">
      <c r="A2279" s="351"/>
      <c r="B2279" s="322"/>
      <c r="C2279" s="322"/>
      <c r="D2279" s="322"/>
      <c r="E2279" s="328"/>
      <c r="F2279" s="329"/>
      <c r="G2279" s="340"/>
      <c r="H2279" s="326"/>
      <c r="I2279" s="329"/>
      <c r="J2279" s="324"/>
      <c r="K2279" s="215"/>
      <c r="L2279" s="216"/>
      <c r="M2279" s="217"/>
      <c r="N2279" s="217"/>
      <c r="O2279" s="215"/>
      <c r="P2279" s="379"/>
      <c r="Q2279" s="379"/>
      <c r="R2279" s="379"/>
      <c r="S2279" s="379"/>
      <c r="T2279" s="379"/>
      <c r="U2279" s="379"/>
      <c r="V2279" s="379"/>
      <c r="W2279" s="379"/>
      <c r="X2279" s="379"/>
      <c r="Y2279" s="379"/>
      <c r="Z2279" s="334"/>
      <c r="AA2279" s="334"/>
      <c r="AB2279" s="334"/>
      <c r="AC2279" s="335"/>
    </row>
    <row r="2280" spans="1:29" ht="17.25" customHeight="1">
      <c r="A2280" s="351"/>
      <c r="B2280" s="322"/>
      <c r="C2280" s="322"/>
      <c r="D2280" s="322"/>
      <c r="E2280" s="328"/>
      <c r="F2280" s="329"/>
      <c r="G2280" s="340"/>
      <c r="H2280" s="326"/>
      <c r="I2280" s="329"/>
      <c r="J2280" s="324" t="s">
        <v>370</v>
      </c>
      <c r="K2280" s="215"/>
      <c r="L2280" s="216"/>
      <c r="M2280" s="217"/>
      <c r="N2280" s="227"/>
      <c r="O2280" s="215"/>
      <c r="P2280" s="379"/>
      <c r="Q2280" s="379"/>
      <c r="R2280" s="379"/>
      <c r="S2280" s="379"/>
      <c r="T2280" s="379"/>
      <c r="U2280" s="379"/>
      <c r="V2280" s="379"/>
      <c r="W2280" s="379"/>
      <c r="X2280" s="379"/>
      <c r="Y2280" s="379"/>
      <c r="Z2280" s="334"/>
      <c r="AA2280" s="334"/>
      <c r="AB2280" s="334"/>
      <c r="AC2280" s="335"/>
    </row>
    <row r="2281" spans="1:29" ht="17.25" customHeight="1">
      <c r="A2281" s="352"/>
      <c r="B2281" s="323"/>
      <c r="C2281" s="323"/>
      <c r="D2281" s="323"/>
      <c r="E2281" s="328"/>
      <c r="F2281" s="329"/>
      <c r="G2281" s="340"/>
      <c r="H2281" s="327"/>
      <c r="I2281" s="329"/>
      <c r="J2281" s="324"/>
      <c r="K2281" s="215"/>
      <c r="L2281" s="215"/>
      <c r="M2281" s="227"/>
      <c r="N2281" s="227"/>
      <c r="O2281" s="215"/>
      <c r="P2281" s="379"/>
      <c r="Q2281" s="379"/>
      <c r="R2281" s="379"/>
      <c r="S2281" s="379"/>
      <c r="T2281" s="379"/>
      <c r="U2281" s="379"/>
      <c r="V2281" s="379"/>
      <c r="W2281" s="379"/>
      <c r="X2281" s="379"/>
      <c r="Y2281" s="379"/>
      <c r="Z2281" s="334"/>
      <c r="AA2281" s="334"/>
      <c r="AB2281" s="334"/>
      <c r="AC2281" s="335"/>
    </row>
    <row r="2282" spans="1:29" ht="17.25" customHeight="1">
      <c r="A2282" s="350">
        <v>33100000</v>
      </c>
      <c r="B2282" s="321" t="s">
        <v>1730</v>
      </c>
      <c r="C2282" s="321" t="s">
        <v>448</v>
      </c>
      <c r="D2282" s="321" t="s">
        <v>1731</v>
      </c>
      <c r="E2282" s="328" t="s">
        <v>1732</v>
      </c>
      <c r="F2282" s="329" t="s">
        <v>1733</v>
      </c>
      <c r="G2282" s="340">
        <v>29800</v>
      </c>
      <c r="H2282" s="325" t="s">
        <v>1734</v>
      </c>
      <c r="I2282" s="329" t="s">
        <v>1735</v>
      </c>
      <c r="J2282" s="324" t="s">
        <v>281</v>
      </c>
      <c r="K2282" s="215"/>
      <c r="L2282" s="216"/>
      <c r="M2282" s="217"/>
      <c r="N2282" s="227"/>
      <c r="O2282" s="215"/>
      <c r="P2282" s="379">
        <f>SUM(M2282:M2283)</f>
        <v>0</v>
      </c>
      <c r="Q2282" s="379">
        <f>SUM(N2282:N2283)</f>
        <v>0</v>
      </c>
      <c r="R2282" s="379">
        <f>SUM(M2284:M2285)</f>
        <v>0</v>
      </c>
      <c r="S2282" s="379">
        <f>SUM(N2284:N2285)</f>
        <v>0</v>
      </c>
      <c r="T2282" s="379">
        <f>SUM(M2286:M2287)</f>
        <v>0</v>
      </c>
      <c r="U2282" s="379">
        <f>SUM(N2286:N2287)</f>
        <v>0</v>
      </c>
      <c r="V2282" s="379">
        <f>SUM(M2288:M2289)</f>
        <v>0</v>
      </c>
      <c r="W2282" s="379">
        <f>SUM(N2288:N2289)</f>
        <v>0</v>
      </c>
      <c r="X2282" s="379">
        <f>P2282+R2282+T2282+V2282</f>
        <v>0</v>
      </c>
      <c r="Y2282" s="379">
        <f>Q2282+S2282+U2282+W2282</f>
        <v>0</v>
      </c>
      <c r="Z2282" s="330">
        <f>G2282-X2282</f>
        <v>29800</v>
      </c>
      <c r="AA2282" s="330">
        <f>G2282-Y2282</f>
        <v>29800</v>
      </c>
      <c r="AB2282" s="330">
        <f>X2282*100/G2282</f>
        <v>0</v>
      </c>
      <c r="AC2282" s="331"/>
    </row>
    <row r="2283" spans="1:29" ht="17.25" customHeight="1">
      <c r="A2283" s="351"/>
      <c r="B2283" s="322"/>
      <c r="C2283" s="322"/>
      <c r="D2283" s="322"/>
      <c r="E2283" s="328"/>
      <c r="F2283" s="329"/>
      <c r="G2283" s="340"/>
      <c r="H2283" s="326"/>
      <c r="I2283" s="329"/>
      <c r="J2283" s="324"/>
      <c r="K2283" s="215"/>
      <c r="L2283" s="216"/>
      <c r="M2283" s="217"/>
      <c r="N2283" s="217"/>
      <c r="O2283" s="216"/>
      <c r="P2283" s="379"/>
      <c r="Q2283" s="379"/>
      <c r="R2283" s="379"/>
      <c r="S2283" s="379"/>
      <c r="T2283" s="379"/>
      <c r="U2283" s="379"/>
      <c r="V2283" s="379"/>
      <c r="W2283" s="379"/>
      <c r="X2283" s="379"/>
      <c r="Y2283" s="379"/>
      <c r="Z2283" s="330"/>
      <c r="AA2283" s="330"/>
      <c r="AB2283" s="330"/>
      <c r="AC2283" s="331"/>
    </row>
    <row r="2284" spans="1:29" ht="17.25" customHeight="1">
      <c r="A2284" s="351"/>
      <c r="B2284" s="322"/>
      <c r="C2284" s="322"/>
      <c r="D2284" s="322"/>
      <c r="E2284" s="328"/>
      <c r="F2284" s="329"/>
      <c r="G2284" s="340"/>
      <c r="H2284" s="326"/>
      <c r="I2284" s="329"/>
      <c r="J2284" s="324" t="s">
        <v>369</v>
      </c>
      <c r="K2284" s="215"/>
      <c r="L2284" s="216"/>
      <c r="M2284" s="217"/>
      <c r="N2284" s="217"/>
      <c r="O2284" s="215"/>
      <c r="P2284" s="379"/>
      <c r="Q2284" s="379"/>
      <c r="R2284" s="379"/>
      <c r="S2284" s="379"/>
      <c r="T2284" s="379"/>
      <c r="U2284" s="379"/>
      <c r="V2284" s="379"/>
      <c r="W2284" s="379"/>
      <c r="X2284" s="379"/>
      <c r="Y2284" s="379"/>
      <c r="Z2284" s="330"/>
      <c r="AA2284" s="330"/>
      <c r="AB2284" s="330"/>
      <c r="AC2284" s="331"/>
    </row>
    <row r="2285" spans="1:29" ht="17.25" customHeight="1">
      <c r="A2285" s="351"/>
      <c r="B2285" s="322"/>
      <c r="C2285" s="322"/>
      <c r="D2285" s="322"/>
      <c r="E2285" s="328"/>
      <c r="F2285" s="329"/>
      <c r="G2285" s="340"/>
      <c r="H2285" s="326"/>
      <c r="I2285" s="329"/>
      <c r="J2285" s="324"/>
      <c r="K2285" s="215"/>
      <c r="L2285" s="216"/>
      <c r="M2285" s="217"/>
      <c r="N2285" s="217"/>
      <c r="O2285" s="215"/>
      <c r="P2285" s="379"/>
      <c r="Q2285" s="379"/>
      <c r="R2285" s="379"/>
      <c r="S2285" s="379"/>
      <c r="T2285" s="379"/>
      <c r="U2285" s="379"/>
      <c r="V2285" s="379"/>
      <c r="W2285" s="379"/>
      <c r="X2285" s="379"/>
      <c r="Y2285" s="379"/>
      <c r="Z2285" s="330"/>
      <c r="AA2285" s="330"/>
      <c r="AB2285" s="330"/>
      <c r="AC2285" s="331"/>
    </row>
    <row r="2286" spans="1:29" ht="17.25" customHeight="1">
      <c r="A2286" s="351"/>
      <c r="B2286" s="322"/>
      <c r="C2286" s="322"/>
      <c r="D2286" s="322"/>
      <c r="E2286" s="328"/>
      <c r="F2286" s="329"/>
      <c r="G2286" s="340"/>
      <c r="H2286" s="326"/>
      <c r="I2286" s="329"/>
      <c r="J2286" s="324" t="s">
        <v>289</v>
      </c>
      <c r="K2286" s="215"/>
      <c r="L2286" s="216"/>
      <c r="M2286" s="217"/>
      <c r="N2286" s="227"/>
      <c r="O2286" s="215"/>
      <c r="P2286" s="379"/>
      <c r="Q2286" s="379"/>
      <c r="R2286" s="379"/>
      <c r="S2286" s="379"/>
      <c r="T2286" s="379"/>
      <c r="U2286" s="379"/>
      <c r="V2286" s="379"/>
      <c r="W2286" s="379"/>
      <c r="X2286" s="379"/>
      <c r="Y2286" s="379"/>
      <c r="Z2286" s="330"/>
      <c r="AA2286" s="330"/>
      <c r="AB2286" s="330"/>
      <c r="AC2286" s="331"/>
    </row>
    <row r="2287" spans="1:29" ht="17.25" customHeight="1">
      <c r="A2287" s="351"/>
      <c r="B2287" s="322"/>
      <c r="C2287" s="322"/>
      <c r="D2287" s="322"/>
      <c r="E2287" s="328"/>
      <c r="F2287" s="329"/>
      <c r="G2287" s="340"/>
      <c r="H2287" s="326"/>
      <c r="I2287" s="329"/>
      <c r="J2287" s="324"/>
      <c r="K2287" s="215"/>
      <c r="L2287" s="216"/>
      <c r="M2287" s="217"/>
      <c r="N2287" s="217"/>
      <c r="O2287" s="215"/>
      <c r="P2287" s="379"/>
      <c r="Q2287" s="379"/>
      <c r="R2287" s="379"/>
      <c r="S2287" s="379"/>
      <c r="T2287" s="379"/>
      <c r="U2287" s="379"/>
      <c r="V2287" s="379"/>
      <c r="W2287" s="379"/>
      <c r="X2287" s="379"/>
      <c r="Y2287" s="379"/>
      <c r="Z2287" s="330"/>
      <c r="AA2287" s="330"/>
      <c r="AB2287" s="330"/>
      <c r="AC2287" s="331"/>
    </row>
    <row r="2288" spans="1:29" ht="17.25" customHeight="1">
      <c r="A2288" s="351"/>
      <c r="B2288" s="322"/>
      <c r="C2288" s="322"/>
      <c r="D2288" s="322"/>
      <c r="E2288" s="328"/>
      <c r="F2288" s="329"/>
      <c r="G2288" s="340"/>
      <c r="H2288" s="326"/>
      <c r="I2288" s="329"/>
      <c r="J2288" s="324" t="s">
        <v>370</v>
      </c>
      <c r="K2288" s="215"/>
      <c r="L2288" s="216"/>
      <c r="M2288" s="217"/>
      <c r="N2288" s="227"/>
      <c r="O2288" s="215"/>
      <c r="P2288" s="379"/>
      <c r="Q2288" s="379"/>
      <c r="R2288" s="379"/>
      <c r="S2288" s="379"/>
      <c r="T2288" s="379"/>
      <c r="U2288" s="379"/>
      <c r="V2288" s="379"/>
      <c r="W2288" s="379"/>
      <c r="X2288" s="379"/>
      <c r="Y2288" s="379"/>
      <c r="Z2288" s="330"/>
      <c r="AA2288" s="330"/>
      <c r="AB2288" s="330"/>
      <c r="AC2288" s="331"/>
    </row>
    <row r="2289" spans="1:29" ht="17.25" customHeight="1">
      <c r="A2289" s="352"/>
      <c r="B2289" s="323"/>
      <c r="C2289" s="323"/>
      <c r="D2289" s="323"/>
      <c r="E2289" s="328"/>
      <c r="F2289" s="329"/>
      <c r="G2289" s="340"/>
      <c r="H2289" s="327"/>
      <c r="I2289" s="329"/>
      <c r="J2289" s="324"/>
      <c r="K2289" s="215"/>
      <c r="L2289" s="215"/>
      <c r="M2289" s="227"/>
      <c r="N2289" s="227"/>
      <c r="O2289" s="215"/>
      <c r="P2289" s="379"/>
      <c r="Q2289" s="379"/>
      <c r="R2289" s="379"/>
      <c r="S2289" s="379"/>
      <c r="T2289" s="379"/>
      <c r="U2289" s="379"/>
      <c r="V2289" s="379"/>
      <c r="W2289" s="379"/>
      <c r="X2289" s="379"/>
      <c r="Y2289" s="379"/>
      <c r="Z2289" s="330"/>
      <c r="AA2289" s="330"/>
      <c r="AB2289" s="330"/>
      <c r="AC2289" s="331"/>
    </row>
    <row r="2290" spans="1:29" ht="17.25" customHeight="1">
      <c r="A2290" s="350">
        <v>38400000</v>
      </c>
      <c r="B2290" s="321" t="s">
        <v>704</v>
      </c>
      <c r="C2290" s="321" t="s">
        <v>525</v>
      </c>
      <c r="D2290" s="321" t="s">
        <v>705</v>
      </c>
      <c r="E2290" s="328" t="s">
        <v>706</v>
      </c>
      <c r="F2290" s="329" t="s">
        <v>565</v>
      </c>
      <c r="G2290" s="340">
        <v>1882.48</v>
      </c>
      <c r="H2290" s="325" t="s">
        <v>707</v>
      </c>
      <c r="I2290" s="329" t="s">
        <v>588</v>
      </c>
      <c r="J2290" s="324" t="s">
        <v>281</v>
      </c>
      <c r="K2290" s="215" t="s">
        <v>708</v>
      </c>
      <c r="L2290" s="216" t="s">
        <v>629</v>
      </c>
      <c r="M2290" s="217">
        <v>1882.48</v>
      </c>
      <c r="N2290" s="227">
        <v>1882.48</v>
      </c>
      <c r="O2290" s="215" t="s">
        <v>588</v>
      </c>
      <c r="P2290" s="379">
        <f>SUM(M2290:M2291)</f>
        <v>1882.48</v>
      </c>
      <c r="Q2290" s="379">
        <f>SUM(N2290:N2291)</f>
        <v>1882.48</v>
      </c>
      <c r="R2290" s="379">
        <f>SUM(M2292:M2293)</f>
        <v>0</v>
      </c>
      <c r="S2290" s="379">
        <f>SUM(N2292:N2293)</f>
        <v>0</v>
      </c>
      <c r="T2290" s="379">
        <f>SUM(M2294:M2295)</f>
        <v>0</v>
      </c>
      <c r="U2290" s="379">
        <f>SUM(N2294:N2295)</f>
        <v>0</v>
      </c>
      <c r="V2290" s="379">
        <f>SUM(M2296:M2297)</f>
        <v>0</v>
      </c>
      <c r="W2290" s="379">
        <f>SUM(N2296:N2297)</f>
        <v>0</v>
      </c>
      <c r="X2290" s="379">
        <f>P2290+R2290+T2290+V2290</f>
        <v>1882.48</v>
      </c>
      <c r="Y2290" s="379">
        <f>Q2290+S2290+U2290+W2290</f>
        <v>1882.48</v>
      </c>
      <c r="Z2290" s="334">
        <f>G2290-X2290</f>
        <v>0</v>
      </c>
      <c r="AA2290" s="334">
        <f>G2290-Y2290</f>
        <v>0</v>
      </c>
      <c r="AB2290" s="334">
        <f>X2290*100/G2290</f>
        <v>100</v>
      </c>
      <c r="AC2290" s="335" t="s">
        <v>651</v>
      </c>
    </row>
    <row r="2291" spans="1:29" ht="17.25" customHeight="1">
      <c r="A2291" s="351"/>
      <c r="B2291" s="322"/>
      <c r="C2291" s="322"/>
      <c r="D2291" s="322"/>
      <c r="E2291" s="328"/>
      <c r="F2291" s="329"/>
      <c r="G2291" s="340"/>
      <c r="H2291" s="326"/>
      <c r="I2291" s="329"/>
      <c r="J2291" s="324"/>
      <c r="K2291" s="215"/>
      <c r="L2291" s="216"/>
      <c r="M2291" s="217"/>
      <c r="N2291" s="217"/>
      <c r="O2291" s="216"/>
      <c r="P2291" s="379"/>
      <c r="Q2291" s="379"/>
      <c r="R2291" s="379"/>
      <c r="S2291" s="379"/>
      <c r="T2291" s="379"/>
      <c r="U2291" s="379"/>
      <c r="V2291" s="379"/>
      <c r="W2291" s="379"/>
      <c r="X2291" s="379"/>
      <c r="Y2291" s="379"/>
      <c r="Z2291" s="334"/>
      <c r="AA2291" s="334"/>
      <c r="AB2291" s="334"/>
      <c r="AC2291" s="335"/>
    </row>
    <row r="2292" spans="1:29" ht="17.25" customHeight="1">
      <c r="A2292" s="351"/>
      <c r="B2292" s="322"/>
      <c r="C2292" s="322"/>
      <c r="D2292" s="322"/>
      <c r="E2292" s="328"/>
      <c r="F2292" s="329"/>
      <c r="G2292" s="340"/>
      <c r="H2292" s="326"/>
      <c r="I2292" s="329"/>
      <c r="J2292" s="324" t="s">
        <v>369</v>
      </c>
      <c r="K2292" s="215"/>
      <c r="L2292" s="216"/>
      <c r="M2292" s="217"/>
      <c r="N2292" s="217"/>
      <c r="O2292" s="215"/>
      <c r="P2292" s="379"/>
      <c r="Q2292" s="379"/>
      <c r="R2292" s="379"/>
      <c r="S2292" s="379"/>
      <c r="T2292" s="379"/>
      <c r="U2292" s="379"/>
      <c r="V2292" s="379"/>
      <c r="W2292" s="379"/>
      <c r="X2292" s="379"/>
      <c r="Y2292" s="379"/>
      <c r="Z2292" s="334"/>
      <c r="AA2292" s="334"/>
      <c r="AB2292" s="334"/>
      <c r="AC2292" s="335"/>
    </row>
    <row r="2293" spans="1:29" ht="17.25" customHeight="1">
      <c r="A2293" s="351"/>
      <c r="B2293" s="322"/>
      <c r="C2293" s="322"/>
      <c r="D2293" s="322"/>
      <c r="E2293" s="328"/>
      <c r="F2293" s="329"/>
      <c r="G2293" s="340"/>
      <c r="H2293" s="326"/>
      <c r="I2293" s="329"/>
      <c r="J2293" s="324"/>
      <c r="K2293" s="215"/>
      <c r="L2293" s="216"/>
      <c r="M2293" s="217"/>
      <c r="N2293" s="217"/>
      <c r="O2293" s="215"/>
      <c r="P2293" s="379"/>
      <c r="Q2293" s="379"/>
      <c r="R2293" s="379"/>
      <c r="S2293" s="379"/>
      <c r="T2293" s="379"/>
      <c r="U2293" s="379"/>
      <c r="V2293" s="379"/>
      <c r="W2293" s="379"/>
      <c r="X2293" s="379"/>
      <c r="Y2293" s="379"/>
      <c r="Z2293" s="334"/>
      <c r="AA2293" s="334"/>
      <c r="AB2293" s="334"/>
      <c r="AC2293" s="335"/>
    </row>
    <row r="2294" spans="1:29" ht="17.25" customHeight="1">
      <c r="A2294" s="351"/>
      <c r="B2294" s="322"/>
      <c r="C2294" s="322"/>
      <c r="D2294" s="322"/>
      <c r="E2294" s="328"/>
      <c r="F2294" s="329"/>
      <c r="G2294" s="340"/>
      <c r="H2294" s="326"/>
      <c r="I2294" s="329"/>
      <c r="J2294" s="324" t="s">
        <v>289</v>
      </c>
      <c r="K2294" s="215"/>
      <c r="L2294" s="216"/>
      <c r="M2294" s="217"/>
      <c r="N2294" s="227"/>
      <c r="O2294" s="215"/>
      <c r="P2294" s="379"/>
      <c r="Q2294" s="379"/>
      <c r="R2294" s="379"/>
      <c r="S2294" s="379"/>
      <c r="T2294" s="379"/>
      <c r="U2294" s="379"/>
      <c r="V2294" s="379"/>
      <c r="W2294" s="379"/>
      <c r="X2294" s="379"/>
      <c r="Y2294" s="379"/>
      <c r="Z2294" s="334"/>
      <c r="AA2294" s="334"/>
      <c r="AB2294" s="334"/>
      <c r="AC2294" s="335"/>
    </row>
    <row r="2295" spans="1:29" ht="17.25" customHeight="1">
      <c r="A2295" s="351"/>
      <c r="B2295" s="322"/>
      <c r="C2295" s="322"/>
      <c r="D2295" s="322"/>
      <c r="E2295" s="328"/>
      <c r="F2295" s="329"/>
      <c r="G2295" s="340"/>
      <c r="H2295" s="326"/>
      <c r="I2295" s="329"/>
      <c r="J2295" s="324"/>
      <c r="K2295" s="215"/>
      <c r="L2295" s="216"/>
      <c r="M2295" s="217"/>
      <c r="N2295" s="217"/>
      <c r="O2295" s="215"/>
      <c r="P2295" s="379"/>
      <c r="Q2295" s="379"/>
      <c r="R2295" s="379"/>
      <c r="S2295" s="379"/>
      <c r="T2295" s="379"/>
      <c r="U2295" s="379"/>
      <c r="V2295" s="379"/>
      <c r="W2295" s="379"/>
      <c r="X2295" s="379"/>
      <c r="Y2295" s="379"/>
      <c r="Z2295" s="334"/>
      <c r="AA2295" s="334"/>
      <c r="AB2295" s="334"/>
      <c r="AC2295" s="335"/>
    </row>
    <row r="2296" spans="1:29" ht="17.25" customHeight="1">
      <c r="A2296" s="351"/>
      <c r="B2296" s="322"/>
      <c r="C2296" s="322"/>
      <c r="D2296" s="322"/>
      <c r="E2296" s="328"/>
      <c r="F2296" s="329"/>
      <c r="G2296" s="340"/>
      <c r="H2296" s="326"/>
      <c r="I2296" s="329"/>
      <c r="J2296" s="324" t="s">
        <v>370</v>
      </c>
      <c r="K2296" s="215"/>
      <c r="L2296" s="216"/>
      <c r="M2296" s="217"/>
      <c r="N2296" s="227"/>
      <c r="O2296" s="215"/>
      <c r="P2296" s="379"/>
      <c r="Q2296" s="379"/>
      <c r="R2296" s="379"/>
      <c r="S2296" s="379"/>
      <c r="T2296" s="379"/>
      <c r="U2296" s="379"/>
      <c r="V2296" s="379"/>
      <c r="W2296" s="379"/>
      <c r="X2296" s="379"/>
      <c r="Y2296" s="379"/>
      <c r="Z2296" s="334"/>
      <c r="AA2296" s="334"/>
      <c r="AB2296" s="334"/>
      <c r="AC2296" s="335"/>
    </row>
    <row r="2297" spans="1:29" ht="17.25" customHeight="1">
      <c r="A2297" s="352"/>
      <c r="B2297" s="323"/>
      <c r="C2297" s="323"/>
      <c r="D2297" s="323"/>
      <c r="E2297" s="328"/>
      <c r="F2297" s="329"/>
      <c r="G2297" s="340"/>
      <c r="H2297" s="327"/>
      <c r="I2297" s="329"/>
      <c r="J2297" s="324"/>
      <c r="K2297" s="215"/>
      <c r="L2297" s="215"/>
      <c r="M2297" s="227"/>
      <c r="N2297" s="227"/>
      <c r="O2297" s="215"/>
      <c r="P2297" s="379"/>
      <c r="Q2297" s="379"/>
      <c r="R2297" s="379"/>
      <c r="S2297" s="379"/>
      <c r="T2297" s="379"/>
      <c r="U2297" s="379"/>
      <c r="V2297" s="379"/>
      <c r="W2297" s="379"/>
      <c r="X2297" s="379"/>
      <c r="Y2297" s="379"/>
      <c r="Z2297" s="334"/>
      <c r="AA2297" s="334"/>
      <c r="AB2297" s="334"/>
      <c r="AC2297" s="335"/>
    </row>
    <row r="2298" spans="1:29" ht="17.25" customHeight="1">
      <c r="A2298" s="350">
        <v>38400000</v>
      </c>
      <c r="B2298" s="321" t="s">
        <v>784</v>
      </c>
      <c r="C2298" s="321" t="s">
        <v>525</v>
      </c>
      <c r="D2298" s="321" t="s">
        <v>785</v>
      </c>
      <c r="E2298" s="328" t="s">
        <v>786</v>
      </c>
      <c r="F2298" s="329" t="s">
        <v>775</v>
      </c>
      <c r="G2298" s="340">
        <v>1000</v>
      </c>
      <c r="H2298" s="325" t="s">
        <v>787</v>
      </c>
      <c r="I2298" s="329" t="s">
        <v>753</v>
      </c>
      <c r="J2298" s="324" t="s">
        <v>281</v>
      </c>
      <c r="K2298" s="215" t="s">
        <v>788</v>
      </c>
      <c r="L2298" s="216" t="s">
        <v>789</v>
      </c>
      <c r="M2298" s="217">
        <v>1000</v>
      </c>
      <c r="N2298" s="227">
        <v>1000</v>
      </c>
      <c r="O2298" s="215" t="s">
        <v>603</v>
      </c>
      <c r="P2298" s="379">
        <f>SUM(M2298:M2299)</f>
        <v>1000</v>
      </c>
      <c r="Q2298" s="379">
        <f>SUM(N2298:N2299)</f>
        <v>1000</v>
      </c>
      <c r="R2298" s="379">
        <f>SUM(M2300:M2301)</f>
        <v>0</v>
      </c>
      <c r="S2298" s="379">
        <f>SUM(N2300:N2301)</f>
        <v>0</v>
      </c>
      <c r="T2298" s="379">
        <f>SUM(M2302:M2303)</f>
        <v>0</v>
      </c>
      <c r="U2298" s="379">
        <f>SUM(N2302:N2303)</f>
        <v>0</v>
      </c>
      <c r="V2298" s="379">
        <f>SUM(M2304:M2305)</f>
        <v>0</v>
      </c>
      <c r="W2298" s="379">
        <f>SUM(N2304:N2305)</f>
        <v>0</v>
      </c>
      <c r="X2298" s="379">
        <f>P2298+R2298+T2298+V2298</f>
        <v>1000</v>
      </c>
      <c r="Y2298" s="379">
        <f>Q2298+S2298+U2298+W2298</f>
        <v>1000</v>
      </c>
      <c r="Z2298" s="334">
        <f>G2298-X2298</f>
        <v>0</v>
      </c>
      <c r="AA2298" s="334">
        <f>G2298-Y2298</f>
        <v>0</v>
      </c>
      <c r="AB2298" s="334">
        <f>X2298*100/G2298</f>
        <v>100</v>
      </c>
      <c r="AC2298" s="335" t="s">
        <v>651</v>
      </c>
    </row>
    <row r="2299" spans="1:29" ht="17.25" customHeight="1">
      <c r="A2299" s="351"/>
      <c r="B2299" s="322"/>
      <c r="C2299" s="322"/>
      <c r="D2299" s="322"/>
      <c r="E2299" s="328"/>
      <c r="F2299" s="329"/>
      <c r="G2299" s="340"/>
      <c r="H2299" s="326"/>
      <c r="I2299" s="329"/>
      <c r="J2299" s="324"/>
      <c r="K2299" s="215"/>
      <c r="L2299" s="216"/>
      <c r="M2299" s="217"/>
      <c r="N2299" s="217"/>
      <c r="O2299" s="216"/>
      <c r="P2299" s="379"/>
      <c r="Q2299" s="379"/>
      <c r="R2299" s="379"/>
      <c r="S2299" s="379"/>
      <c r="T2299" s="379"/>
      <c r="U2299" s="379"/>
      <c r="V2299" s="379"/>
      <c r="W2299" s="379"/>
      <c r="X2299" s="379"/>
      <c r="Y2299" s="379"/>
      <c r="Z2299" s="334"/>
      <c r="AA2299" s="334"/>
      <c r="AB2299" s="334"/>
      <c r="AC2299" s="335"/>
    </row>
    <row r="2300" spans="1:29" ht="17.25" customHeight="1">
      <c r="A2300" s="351"/>
      <c r="B2300" s="322"/>
      <c r="C2300" s="322"/>
      <c r="D2300" s="322"/>
      <c r="E2300" s="328"/>
      <c r="F2300" s="329"/>
      <c r="G2300" s="340"/>
      <c r="H2300" s="326"/>
      <c r="I2300" s="329"/>
      <c r="J2300" s="324" t="s">
        <v>369</v>
      </c>
      <c r="K2300" s="215"/>
      <c r="L2300" s="216"/>
      <c r="M2300" s="217"/>
      <c r="N2300" s="217"/>
      <c r="O2300" s="215"/>
      <c r="P2300" s="379"/>
      <c r="Q2300" s="379"/>
      <c r="R2300" s="379"/>
      <c r="S2300" s="379"/>
      <c r="T2300" s="379"/>
      <c r="U2300" s="379"/>
      <c r="V2300" s="379"/>
      <c r="W2300" s="379"/>
      <c r="X2300" s="379"/>
      <c r="Y2300" s="379"/>
      <c r="Z2300" s="334"/>
      <c r="AA2300" s="334"/>
      <c r="AB2300" s="334"/>
      <c r="AC2300" s="335"/>
    </row>
    <row r="2301" spans="1:29" ht="17.25" customHeight="1">
      <c r="A2301" s="351"/>
      <c r="B2301" s="322"/>
      <c r="C2301" s="322"/>
      <c r="D2301" s="322"/>
      <c r="E2301" s="328"/>
      <c r="F2301" s="329"/>
      <c r="G2301" s="340"/>
      <c r="H2301" s="326"/>
      <c r="I2301" s="329"/>
      <c r="J2301" s="324"/>
      <c r="K2301" s="215"/>
      <c r="L2301" s="216"/>
      <c r="M2301" s="217"/>
      <c r="N2301" s="217"/>
      <c r="O2301" s="215"/>
      <c r="P2301" s="379"/>
      <c r="Q2301" s="379"/>
      <c r="R2301" s="379"/>
      <c r="S2301" s="379"/>
      <c r="T2301" s="379"/>
      <c r="U2301" s="379"/>
      <c r="V2301" s="379"/>
      <c r="W2301" s="379"/>
      <c r="X2301" s="379"/>
      <c r="Y2301" s="379"/>
      <c r="Z2301" s="334"/>
      <c r="AA2301" s="334"/>
      <c r="AB2301" s="334"/>
      <c r="AC2301" s="335"/>
    </row>
    <row r="2302" spans="1:29" ht="17.25" customHeight="1">
      <c r="A2302" s="351"/>
      <c r="B2302" s="322"/>
      <c r="C2302" s="322"/>
      <c r="D2302" s="322"/>
      <c r="E2302" s="328"/>
      <c r="F2302" s="329"/>
      <c r="G2302" s="340"/>
      <c r="H2302" s="326"/>
      <c r="I2302" s="329"/>
      <c r="J2302" s="324" t="s">
        <v>289</v>
      </c>
      <c r="K2302" s="215"/>
      <c r="L2302" s="216"/>
      <c r="M2302" s="217"/>
      <c r="N2302" s="227"/>
      <c r="O2302" s="215"/>
      <c r="P2302" s="379"/>
      <c r="Q2302" s="379"/>
      <c r="R2302" s="379"/>
      <c r="S2302" s="379"/>
      <c r="T2302" s="379"/>
      <c r="U2302" s="379"/>
      <c r="V2302" s="379"/>
      <c r="W2302" s="379"/>
      <c r="X2302" s="379"/>
      <c r="Y2302" s="379"/>
      <c r="Z2302" s="334"/>
      <c r="AA2302" s="334"/>
      <c r="AB2302" s="334"/>
      <c r="AC2302" s="335"/>
    </row>
    <row r="2303" spans="1:29" ht="17.25" customHeight="1">
      <c r="A2303" s="351"/>
      <c r="B2303" s="322"/>
      <c r="C2303" s="322"/>
      <c r="D2303" s="322"/>
      <c r="E2303" s="328"/>
      <c r="F2303" s="329"/>
      <c r="G2303" s="340"/>
      <c r="H2303" s="326"/>
      <c r="I2303" s="329"/>
      <c r="J2303" s="324"/>
      <c r="K2303" s="215"/>
      <c r="L2303" s="216"/>
      <c r="M2303" s="217"/>
      <c r="N2303" s="217"/>
      <c r="O2303" s="215"/>
      <c r="P2303" s="379"/>
      <c r="Q2303" s="379"/>
      <c r="R2303" s="379"/>
      <c r="S2303" s="379"/>
      <c r="T2303" s="379"/>
      <c r="U2303" s="379"/>
      <c r="V2303" s="379"/>
      <c r="W2303" s="379"/>
      <c r="X2303" s="379"/>
      <c r="Y2303" s="379"/>
      <c r="Z2303" s="334"/>
      <c r="AA2303" s="334"/>
      <c r="AB2303" s="334"/>
      <c r="AC2303" s="335"/>
    </row>
    <row r="2304" spans="1:29" ht="17.25" customHeight="1">
      <c r="A2304" s="351"/>
      <c r="B2304" s="322"/>
      <c r="C2304" s="322"/>
      <c r="D2304" s="322"/>
      <c r="E2304" s="328"/>
      <c r="F2304" s="329"/>
      <c r="G2304" s="340"/>
      <c r="H2304" s="326"/>
      <c r="I2304" s="329"/>
      <c r="J2304" s="324" t="s">
        <v>370</v>
      </c>
      <c r="K2304" s="215"/>
      <c r="L2304" s="216"/>
      <c r="M2304" s="217"/>
      <c r="N2304" s="227"/>
      <c r="O2304" s="215"/>
      <c r="P2304" s="379"/>
      <c r="Q2304" s="379"/>
      <c r="R2304" s="379"/>
      <c r="S2304" s="379"/>
      <c r="T2304" s="379"/>
      <c r="U2304" s="379"/>
      <c r="V2304" s="379"/>
      <c r="W2304" s="379"/>
      <c r="X2304" s="379"/>
      <c r="Y2304" s="379"/>
      <c r="Z2304" s="334"/>
      <c r="AA2304" s="334"/>
      <c r="AB2304" s="334"/>
      <c r="AC2304" s="335"/>
    </row>
    <row r="2305" spans="1:29 16377:16377" ht="17.25" customHeight="1">
      <c r="A2305" s="352"/>
      <c r="B2305" s="323"/>
      <c r="C2305" s="323"/>
      <c r="D2305" s="323"/>
      <c r="E2305" s="328"/>
      <c r="F2305" s="329"/>
      <c r="G2305" s="340"/>
      <c r="H2305" s="327"/>
      <c r="I2305" s="329"/>
      <c r="J2305" s="324"/>
      <c r="K2305" s="215"/>
      <c r="L2305" s="215"/>
      <c r="M2305" s="227"/>
      <c r="N2305" s="227"/>
      <c r="O2305" s="215"/>
      <c r="P2305" s="379"/>
      <c r="Q2305" s="379"/>
      <c r="R2305" s="379"/>
      <c r="S2305" s="379"/>
      <c r="T2305" s="379"/>
      <c r="U2305" s="379"/>
      <c r="V2305" s="379"/>
      <c r="W2305" s="379"/>
      <c r="X2305" s="379"/>
      <c r="Y2305" s="379"/>
      <c r="Z2305" s="334"/>
      <c r="AA2305" s="334"/>
      <c r="AB2305" s="334"/>
      <c r="AC2305" s="335"/>
    </row>
    <row r="2306" spans="1:29 16377:16377" ht="17.25" customHeight="1">
      <c r="A2306" s="350">
        <v>30200000</v>
      </c>
      <c r="B2306" s="321" t="s">
        <v>1201</v>
      </c>
      <c r="C2306" s="321" t="s">
        <v>448</v>
      </c>
      <c r="D2306" s="321" t="s">
        <v>1202</v>
      </c>
      <c r="E2306" s="324" t="s">
        <v>477</v>
      </c>
      <c r="F2306" s="324" t="s">
        <v>1175</v>
      </c>
      <c r="G2306" s="340">
        <v>3087</v>
      </c>
      <c r="H2306" s="325" t="s">
        <v>1203</v>
      </c>
      <c r="I2306" s="329" t="s">
        <v>1204</v>
      </c>
      <c r="J2306" s="324" t="s">
        <v>281</v>
      </c>
      <c r="K2306" s="215"/>
      <c r="L2306" s="216"/>
      <c r="M2306" s="217"/>
      <c r="N2306" s="227"/>
      <c r="O2306" s="215"/>
      <c r="P2306" s="379">
        <f>SUM(M2306:M2307)</f>
        <v>0</v>
      </c>
      <c r="Q2306" s="379">
        <f>SUM(N2306:N2307)</f>
        <v>0</v>
      </c>
      <c r="R2306" s="379">
        <f>SUM(M2308:M2309)</f>
        <v>3087</v>
      </c>
      <c r="S2306" s="379">
        <f>SUM(N2308:N2309)</f>
        <v>3087</v>
      </c>
      <c r="T2306" s="379">
        <f>SUM(M2310:M2311)</f>
        <v>0</v>
      </c>
      <c r="U2306" s="379">
        <f>SUM(N2310:N2311)</f>
        <v>0</v>
      </c>
      <c r="V2306" s="379">
        <f>SUM(M2312:M2313)</f>
        <v>0</v>
      </c>
      <c r="W2306" s="379">
        <f>SUM(N2312:N2313)</f>
        <v>0</v>
      </c>
      <c r="X2306" s="379">
        <f>P2306+R2306+T2306+V2306</f>
        <v>3087</v>
      </c>
      <c r="Y2306" s="379">
        <f>Q2306+S2306+U2306+W2306</f>
        <v>3087</v>
      </c>
      <c r="Z2306" s="330">
        <f>G2306-X2306</f>
        <v>0</v>
      </c>
      <c r="AA2306" s="330">
        <f>G2306-Y2306</f>
        <v>0</v>
      </c>
      <c r="AB2306" s="330">
        <f>X2306*100/G2306</f>
        <v>100</v>
      </c>
      <c r="AC2306" s="331"/>
    </row>
    <row r="2307" spans="1:29 16377:16377" ht="17.25" customHeight="1">
      <c r="A2307" s="351"/>
      <c r="B2307" s="322"/>
      <c r="C2307" s="322"/>
      <c r="D2307" s="322"/>
      <c r="E2307" s="324"/>
      <c r="F2307" s="324"/>
      <c r="G2307" s="340"/>
      <c r="H2307" s="326"/>
      <c r="I2307" s="329"/>
      <c r="J2307" s="324"/>
      <c r="K2307" s="215"/>
      <c r="L2307" s="216"/>
      <c r="M2307" s="217"/>
      <c r="N2307" s="217"/>
      <c r="O2307" s="216"/>
      <c r="P2307" s="379"/>
      <c r="Q2307" s="379"/>
      <c r="R2307" s="379"/>
      <c r="S2307" s="379"/>
      <c r="T2307" s="379"/>
      <c r="U2307" s="379"/>
      <c r="V2307" s="379"/>
      <c r="W2307" s="379"/>
      <c r="X2307" s="379"/>
      <c r="Y2307" s="379"/>
      <c r="Z2307" s="330"/>
      <c r="AA2307" s="330"/>
      <c r="AB2307" s="330"/>
      <c r="AC2307" s="331"/>
    </row>
    <row r="2308" spans="1:29 16377:16377" ht="17.25" customHeight="1">
      <c r="A2308" s="351"/>
      <c r="B2308" s="322"/>
      <c r="C2308" s="322"/>
      <c r="D2308" s="322"/>
      <c r="E2308" s="324"/>
      <c r="F2308" s="324"/>
      <c r="G2308" s="340"/>
      <c r="H2308" s="326"/>
      <c r="I2308" s="329"/>
      <c r="J2308" s="324" t="s">
        <v>369</v>
      </c>
      <c r="K2308" s="215" t="s">
        <v>1261</v>
      </c>
      <c r="L2308" s="216" t="s">
        <v>1175</v>
      </c>
      <c r="M2308" s="217">
        <v>3087</v>
      </c>
      <c r="N2308" s="217">
        <v>3087</v>
      </c>
      <c r="O2308" s="215" t="s">
        <v>1246</v>
      </c>
      <c r="P2308" s="379"/>
      <c r="Q2308" s="379"/>
      <c r="R2308" s="379"/>
      <c r="S2308" s="379"/>
      <c r="T2308" s="379"/>
      <c r="U2308" s="379"/>
      <c r="V2308" s="379"/>
      <c r="W2308" s="379"/>
      <c r="X2308" s="379"/>
      <c r="Y2308" s="379"/>
      <c r="Z2308" s="330"/>
      <c r="AA2308" s="330"/>
      <c r="AB2308" s="330"/>
      <c r="AC2308" s="331"/>
    </row>
    <row r="2309" spans="1:29 16377:16377" ht="17.25" customHeight="1">
      <c r="A2309" s="351"/>
      <c r="B2309" s="322"/>
      <c r="C2309" s="322"/>
      <c r="D2309" s="322"/>
      <c r="E2309" s="324"/>
      <c r="F2309" s="324"/>
      <c r="G2309" s="340"/>
      <c r="H2309" s="326"/>
      <c r="I2309" s="329"/>
      <c r="J2309" s="324"/>
      <c r="K2309" s="215"/>
      <c r="L2309" s="216"/>
      <c r="M2309" s="217"/>
      <c r="N2309" s="217"/>
      <c r="O2309" s="215"/>
      <c r="P2309" s="379"/>
      <c r="Q2309" s="379"/>
      <c r="R2309" s="379"/>
      <c r="S2309" s="379"/>
      <c r="T2309" s="379"/>
      <c r="U2309" s="379"/>
      <c r="V2309" s="379"/>
      <c r="W2309" s="379"/>
      <c r="X2309" s="379"/>
      <c r="Y2309" s="379"/>
      <c r="Z2309" s="330"/>
      <c r="AA2309" s="330"/>
      <c r="AB2309" s="330"/>
      <c r="AC2309" s="331"/>
    </row>
    <row r="2310" spans="1:29 16377:16377" ht="17.25" customHeight="1">
      <c r="A2310" s="351"/>
      <c r="B2310" s="322"/>
      <c r="C2310" s="322"/>
      <c r="D2310" s="322"/>
      <c r="E2310" s="324"/>
      <c r="F2310" s="324"/>
      <c r="G2310" s="340"/>
      <c r="H2310" s="326"/>
      <c r="I2310" s="329"/>
      <c r="J2310" s="324" t="s">
        <v>289</v>
      </c>
      <c r="K2310" s="215"/>
      <c r="L2310" s="216"/>
      <c r="M2310" s="217"/>
      <c r="N2310" s="227"/>
      <c r="O2310" s="215"/>
      <c r="P2310" s="379"/>
      <c r="Q2310" s="379"/>
      <c r="R2310" s="379"/>
      <c r="S2310" s="379"/>
      <c r="T2310" s="379"/>
      <c r="U2310" s="379"/>
      <c r="V2310" s="379"/>
      <c r="W2310" s="379"/>
      <c r="X2310" s="379"/>
      <c r="Y2310" s="379"/>
      <c r="Z2310" s="330"/>
      <c r="AA2310" s="330"/>
      <c r="AB2310" s="330"/>
      <c r="AC2310" s="331"/>
    </row>
    <row r="2311" spans="1:29 16377:16377" ht="17.25" customHeight="1">
      <c r="A2311" s="351"/>
      <c r="B2311" s="322"/>
      <c r="C2311" s="322"/>
      <c r="D2311" s="322"/>
      <c r="E2311" s="324"/>
      <c r="F2311" s="324"/>
      <c r="G2311" s="340"/>
      <c r="H2311" s="326"/>
      <c r="I2311" s="329"/>
      <c r="J2311" s="324"/>
      <c r="K2311" s="215"/>
      <c r="L2311" s="216"/>
      <c r="M2311" s="217"/>
      <c r="N2311" s="217"/>
      <c r="O2311" s="215"/>
      <c r="P2311" s="379"/>
      <c r="Q2311" s="379"/>
      <c r="R2311" s="379"/>
      <c r="S2311" s="379"/>
      <c r="T2311" s="379"/>
      <c r="U2311" s="379"/>
      <c r="V2311" s="379"/>
      <c r="W2311" s="379"/>
      <c r="X2311" s="379"/>
      <c r="Y2311" s="379"/>
      <c r="Z2311" s="330"/>
      <c r="AA2311" s="330"/>
      <c r="AB2311" s="330"/>
      <c r="AC2311" s="331"/>
    </row>
    <row r="2312" spans="1:29 16377:16377" ht="17.25" customHeight="1">
      <c r="A2312" s="351"/>
      <c r="B2312" s="322"/>
      <c r="C2312" s="322"/>
      <c r="D2312" s="322"/>
      <c r="E2312" s="324"/>
      <c r="F2312" s="324"/>
      <c r="G2312" s="340"/>
      <c r="H2312" s="326"/>
      <c r="I2312" s="329"/>
      <c r="J2312" s="324" t="s">
        <v>370</v>
      </c>
      <c r="K2312" s="215"/>
      <c r="L2312" s="216"/>
      <c r="M2312" s="217"/>
      <c r="N2312" s="227"/>
      <c r="O2312" s="215"/>
      <c r="P2312" s="379"/>
      <c r="Q2312" s="379"/>
      <c r="R2312" s="379"/>
      <c r="S2312" s="379"/>
      <c r="T2312" s="379"/>
      <c r="U2312" s="379"/>
      <c r="V2312" s="379"/>
      <c r="W2312" s="379"/>
      <c r="X2312" s="379"/>
      <c r="Y2312" s="379"/>
      <c r="Z2312" s="330"/>
      <c r="AA2312" s="330"/>
      <c r="AB2312" s="330"/>
      <c r="AC2312" s="331"/>
    </row>
    <row r="2313" spans="1:29 16377:16377" ht="17.25" customHeight="1">
      <c r="A2313" s="352"/>
      <c r="B2313" s="323"/>
      <c r="C2313" s="323"/>
      <c r="D2313" s="323"/>
      <c r="E2313" s="324"/>
      <c r="F2313" s="324"/>
      <c r="G2313" s="340"/>
      <c r="H2313" s="327"/>
      <c r="I2313" s="329"/>
      <c r="J2313" s="324"/>
      <c r="K2313" s="215"/>
      <c r="L2313" s="215"/>
      <c r="M2313" s="227"/>
      <c r="N2313" s="227"/>
      <c r="O2313" s="215"/>
      <c r="P2313" s="379"/>
      <c r="Q2313" s="379"/>
      <c r="R2313" s="379"/>
      <c r="S2313" s="379"/>
      <c r="T2313" s="379"/>
      <c r="U2313" s="379"/>
      <c r="V2313" s="379"/>
      <c r="W2313" s="379"/>
      <c r="X2313" s="379"/>
      <c r="Y2313" s="379"/>
      <c r="Z2313" s="330"/>
      <c r="AA2313" s="330"/>
      <c r="AB2313" s="330"/>
      <c r="AC2313" s="331"/>
    </row>
    <row r="2314" spans="1:29 16377:16377">
      <c r="A2314" s="63"/>
      <c r="B2314" s="63"/>
      <c r="C2314" s="63"/>
      <c r="D2314" s="359"/>
      <c r="E2314" s="63"/>
      <c r="G2314" s="63"/>
      <c r="H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AC2314" s="225"/>
    </row>
    <row r="2315" spans="1:29 16377:16377">
      <c r="A2315" s="63"/>
      <c r="B2315" s="63"/>
      <c r="C2315" s="63"/>
      <c r="D2315" s="359"/>
      <c r="E2315" s="63"/>
      <c r="G2315" s="63"/>
      <c r="H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AC2315" s="225"/>
    </row>
    <row r="2316" spans="1:29 16377:16377">
      <c r="A2316" s="63"/>
      <c r="B2316" s="63"/>
      <c r="C2316" s="63"/>
      <c r="D2316" s="359"/>
      <c r="E2316" s="63"/>
      <c r="G2316" s="63"/>
      <c r="H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AC2316" s="225"/>
    </row>
    <row r="2317" spans="1:29 16377:16377">
      <c r="A2317" s="63"/>
      <c r="B2317" s="63"/>
      <c r="C2317" s="63"/>
      <c r="D2317" s="359"/>
      <c r="E2317" s="63"/>
      <c r="G2317" s="63"/>
      <c r="H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AC2317" s="225"/>
    </row>
    <row r="2318" spans="1:29 16377:16377">
      <c r="A2318" s="63"/>
      <c r="B2318" s="63"/>
      <c r="C2318" s="63"/>
      <c r="D2318" s="359"/>
      <c r="E2318" s="63"/>
      <c r="G2318" s="63"/>
      <c r="H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AC2318" s="225"/>
    </row>
    <row r="2319" spans="1:29 16377:16377">
      <c r="A2319" s="63"/>
      <c r="B2319" s="63"/>
      <c r="C2319" s="63"/>
      <c r="D2319" s="359"/>
      <c r="E2319" s="63"/>
      <c r="G2319" s="63"/>
      <c r="H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AC2319" s="225"/>
      <c r="XEW2319" s="1" t="s">
        <v>463</v>
      </c>
    </row>
  </sheetData>
  <mergeCells count="6455">
    <mergeCell ref="AB706:AB713"/>
    <mergeCell ref="AC706:AC713"/>
    <mergeCell ref="J708:J709"/>
    <mergeCell ref="J710:J711"/>
    <mergeCell ref="J712:J713"/>
    <mergeCell ref="A722:A729"/>
    <mergeCell ref="B722:B729"/>
    <mergeCell ref="C722:C729"/>
    <mergeCell ref="AC722:AC729"/>
    <mergeCell ref="J724:J725"/>
    <mergeCell ref="J726:J727"/>
    <mergeCell ref="J728:J729"/>
    <mergeCell ref="X2:Y5"/>
    <mergeCell ref="P2:Q5"/>
    <mergeCell ref="R2:S5"/>
    <mergeCell ref="T2:U5"/>
    <mergeCell ref="V2:W5"/>
    <mergeCell ref="A1:V1"/>
    <mergeCell ref="W1:Y1"/>
    <mergeCell ref="E698:E705"/>
    <mergeCell ref="F698:F705"/>
    <mergeCell ref="G698:G705"/>
    <mergeCell ref="H698:H705"/>
    <mergeCell ref="I698:I705"/>
    <mergeCell ref="J698:J699"/>
    <mergeCell ref="P698:P705"/>
    <mergeCell ref="Q698:Q705"/>
    <mergeCell ref="R698:R705"/>
    <mergeCell ref="S698:S705"/>
    <mergeCell ref="T698:T705"/>
    <mergeCell ref="U698:U705"/>
    <mergeCell ref="V698:V705"/>
    <mergeCell ref="W698:W705"/>
    <mergeCell ref="X698:X705"/>
    <mergeCell ref="Y698:Y705"/>
    <mergeCell ref="Z698:Z705"/>
    <mergeCell ref="AA698:AA705"/>
    <mergeCell ref="AB698:AB705"/>
    <mergeCell ref="AC698:AC705"/>
    <mergeCell ref="J700:J701"/>
    <mergeCell ref="J702:J703"/>
    <mergeCell ref="J704:J705"/>
    <mergeCell ref="A1788:A1795"/>
    <mergeCell ref="B1788:B1795"/>
    <mergeCell ref="C1788:C1795"/>
    <mergeCell ref="D1788:D1795"/>
    <mergeCell ref="E1788:E1795"/>
    <mergeCell ref="F1788:F1795"/>
    <mergeCell ref="G1788:G1795"/>
    <mergeCell ref="H1788:H1795"/>
    <mergeCell ref="I1788:I1795"/>
    <mergeCell ref="J1788:J1789"/>
    <mergeCell ref="P1788:P1795"/>
    <mergeCell ref="Q1788:Q1795"/>
    <mergeCell ref="R1788:R1795"/>
    <mergeCell ref="S1788:S1795"/>
    <mergeCell ref="T1788:T1795"/>
    <mergeCell ref="U1788:U1795"/>
    <mergeCell ref="V1788:V1795"/>
    <mergeCell ref="W1788:W1795"/>
    <mergeCell ref="X1788:X1795"/>
    <mergeCell ref="Y1788:Y1795"/>
    <mergeCell ref="Z1788:Z1795"/>
    <mergeCell ref="AA1788:AA1795"/>
    <mergeCell ref="AB1788:AB1795"/>
    <mergeCell ref="AC1788:AC1795"/>
    <mergeCell ref="J1790:J1791"/>
    <mergeCell ref="J1792:J1793"/>
    <mergeCell ref="J1794:J1795"/>
    <mergeCell ref="C738:C745"/>
    <mergeCell ref="D738:D745"/>
    <mergeCell ref="D706:D713"/>
    <mergeCell ref="W738:W745"/>
    <mergeCell ref="X738:X745"/>
    <mergeCell ref="Y738:Y745"/>
    <mergeCell ref="Z738:Z745"/>
    <mergeCell ref="AA738:AA745"/>
    <mergeCell ref="AB738:AB745"/>
    <mergeCell ref="AC738:AC745"/>
    <mergeCell ref="J740:J741"/>
    <mergeCell ref="J742:J743"/>
    <mergeCell ref="J744:J745"/>
    <mergeCell ref="A706:A713"/>
    <mergeCell ref="B706:B713"/>
    <mergeCell ref="C706:C713"/>
    <mergeCell ref="X730:X737"/>
    <mergeCell ref="Y730:Y737"/>
    <mergeCell ref="Z730:Z737"/>
    <mergeCell ref="AA730:AA737"/>
    <mergeCell ref="AB730:AB737"/>
    <mergeCell ref="AC730:AC737"/>
    <mergeCell ref="D722:D729"/>
    <mergeCell ref="E722:E729"/>
    <mergeCell ref="F722:F729"/>
    <mergeCell ref="G722:G729"/>
    <mergeCell ref="H722:H729"/>
    <mergeCell ref="I722:I729"/>
    <mergeCell ref="J722:J723"/>
    <mergeCell ref="P722:P729"/>
    <mergeCell ref="Q722:Q729"/>
    <mergeCell ref="R722:R729"/>
    <mergeCell ref="S722:S729"/>
    <mergeCell ref="T722:T729"/>
    <mergeCell ref="U722:U729"/>
    <mergeCell ref="V722:V729"/>
    <mergeCell ref="W722:W729"/>
    <mergeCell ref="X722:X729"/>
    <mergeCell ref="Y722:Y729"/>
    <mergeCell ref="Z722:Z729"/>
    <mergeCell ref="AA722:AA729"/>
    <mergeCell ref="AB722:AB729"/>
    <mergeCell ref="E706:E713"/>
    <mergeCell ref="F706:F713"/>
    <mergeCell ref="G706:G713"/>
    <mergeCell ref="H706:H713"/>
    <mergeCell ref="I706:I713"/>
    <mergeCell ref="J706:J707"/>
    <mergeCell ref="P706:P713"/>
    <mergeCell ref="Q706:Q713"/>
    <mergeCell ref="R706:R713"/>
    <mergeCell ref="S706:S713"/>
    <mergeCell ref="T706:T713"/>
    <mergeCell ref="U706:U713"/>
    <mergeCell ref="V706:V713"/>
    <mergeCell ref="W706:W713"/>
    <mergeCell ref="X706:X713"/>
    <mergeCell ref="Y706:Y713"/>
    <mergeCell ref="Z706:Z713"/>
    <mergeCell ref="AA706:AA713"/>
    <mergeCell ref="C1084:C1091"/>
    <mergeCell ref="I816:I841"/>
    <mergeCell ref="A714:A721"/>
    <mergeCell ref="B714:B721"/>
    <mergeCell ref="C714:C721"/>
    <mergeCell ref="D714:D721"/>
    <mergeCell ref="E714:E721"/>
    <mergeCell ref="F714:F721"/>
    <mergeCell ref="G714:G721"/>
    <mergeCell ref="H714:H721"/>
    <mergeCell ref="I714:I721"/>
    <mergeCell ref="J714:J715"/>
    <mergeCell ref="P714:P721"/>
    <mergeCell ref="Q714:Q721"/>
    <mergeCell ref="R714:R721"/>
    <mergeCell ref="S714:S721"/>
    <mergeCell ref="T714:T721"/>
    <mergeCell ref="U714:U721"/>
    <mergeCell ref="V714:V721"/>
    <mergeCell ref="J716:J717"/>
    <mergeCell ref="J718:J719"/>
    <mergeCell ref="J720:J721"/>
    <mergeCell ref="T730:T737"/>
    <mergeCell ref="A730:A737"/>
    <mergeCell ref="B1092:B1101"/>
    <mergeCell ref="C1092:C1101"/>
    <mergeCell ref="D1092:D1101"/>
    <mergeCell ref="E1092:E1101"/>
    <mergeCell ref="F1092:F1101"/>
    <mergeCell ref="G1092:G1101"/>
    <mergeCell ref="J732:J733"/>
    <mergeCell ref="J734:J735"/>
    <mergeCell ref="J736:J737"/>
    <mergeCell ref="T1032:T1042"/>
    <mergeCell ref="J1009:J1012"/>
    <mergeCell ref="J1013:J1018"/>
    <mergeCell ref="H1032:H1042"/>
    <mergeCell ref="A738:A745"/>
    <mergeCell ref="B738:B745"/>
    <mergeCell ref="E738:E745"/>
    <mergeCell ref="F738:F745"/>
    <mergeCell ref="G738:G745"/>
    <mergeCell ref="H738:H745"/>
    <mergeCell ref="U1289:U1297"/>
    <mergeCell ref="V1289:V1297"/>
    <mergeCell ref="W1289:W1297"/>
    <mergeCell ref="H1539:H1546"/>
    <mergeCell ref="A1860:A1867"/>
    <mergeCell ref="R1796:R1803"/>
    <mergeCell ref="Q1732:Q1739"/>
    <mergeCell ref="T1732:T1739"/>
    <mergeCell ref="T1716:T1723"/>
    <mergeCell ref="A1684:A1691"/>
    <mergeCell ref="B1684:B1691"/>
    <mergeCell ref="C1684:C1691"/>
    <mergeCell ref="D1684:D1691"/>
    <mergeCell ref="B1740:B1747"/>
    <mergeCell ref="C1740:C1747"/>
    <mergeCell ref="D1740:D1747"/>
    <mergeCell ref="D1748:D1755"/>
    <mergeCell ref="B1692:B1699"/>
    <mergeCell ref="G1692:G1699"/>
    <mergeCell ref="A1764:A1771"/>
    <mergeCell ref="B1764:B1771"/>
    <mergeCell ref="J1738:J1739"/>
    <mergeCell ref="J1812:J1813"/>
    <mergeCell ref="H1836:H1843"/>
    <mergeCell ref="J2168:J2169"/>
    <mergeCell ref="J2170:J2171"/>
    <mergeCell ref="J2172:J2173"/>
    <mergeCell ref="R2131:R2138"/>
    <mergeCell ref="S2131:S2138"/>
    <mergeCell ref="J2113:J2114"/>
    <mergeCell ref="E1852:E1859"/>
    <mergeCell ref="E2166:E2173"/>
    <mergeCell ref="F2166:F2173"/>
    <mergeCell ref="G2166:G2173"/>
    <mergeCell ref="H2166:H2173"/>
    <mergeCell ref="I2166:I2173"/>
    <mergeCell ref="Y1939:Y1946"/>
    <mergeCell ref="X1852:X1859"/>
    <mergeCell ref="Y1852:Y1859"/>
    <mergeCell ref="Z1852:Z1859"/>
    <mergeCell ref="AA1852:AA1859"/>
    <mergeCell ref="AB1852:AB1859"/>
    <mergeCell ref="J1846:J1847"/>
    <mergeCell ref="I1963:I1974"/>
    <mergeCell ref="J2012:J2013"/>
    <mergeCell ref="I1986:I1998"/>
    <mergeCell ref="C2166:C2173"/>
    <mergeCell ref="Z1250:Z1257"/>
    <mergeCell ref="AA1250:AA1257"/>
    <mergeCell ref="P1652:P1659"/>
    <mergeCell ref="R1652:R1659"/>
    <mergeCell ref="R1628:R1635"/>
    <mergeCell ref="J1503:J1504"/>
    <mergeCell ref="J1616:J1617"/>
    <mergeCell ref="J1545:J1546"/>
    <mergeCell ref="R1644:R1651"/>
    <mergeCell ref="AB2174:AB2186"/>
    <mergeCell ref="E1999:E2011"/>
    <mergeCell ref="AC2031:AC2038"/>
    <mergeCell ref="P2031:P2038"/>
    <mergeCell ref="W1999:W2011"/>
    <mergeCell ref="H2039:H2046"/>
    <mergeCell ref="AC2123:AC2130"/>
    <mergeCell ref="J2077:J2078"/>
    <mergeCell ref="J2079:J2080"/>
    <mergeCell ref="AA2012:AA2022"/>
    <mergeCell ref="AA1986:AA1998"/>
    <mergeCell ref="AA1999:AA2011"/>
    <mergeCell ref="J2131:J2132"/>
    <mergeCell ref="Q2139:Q2146"/>
    <mergeCell ref="T2147:T2155"/>
    <mergeCell ref="H2031:H2038"/>
    <mergeCell ref="T2131:T2138"/>
    <mergeCell ref="F2012:F2022"/>
    <mergeCell ref="J2035:J2036"/>
    <mergeCell ref="G2023:G2030"/>
    <mergeCell ref="H2023:H2030"/>
    <mergeCell ref="E1986:E1998"/>
    <mergeCell ref="G1999:G2011"/>
    <mergeCell ref="G1387:G1394"/>
    <mergeCell ref="G1547:G1554"/>
    <mergeCell ref="E1628:E1635"/>
    <mergeCell ref="G1772:G1779"/>
    <mergeCell ref="X1684:X1691"/>
    <mergeCell ref="Y1684:Y1691"/>
    <mergeCell ref="Z1684:Z1691"/>
    <mergeCell ref="AA1684:AA1691"/>
    <mergeCell ref="AB1684:AB1691"/>
    <mergeCell ref="AC1684:AC1691"/>
    <mergeCell ref="AB1931:AB1938"/>
    <mergeCell ref="AC1904:AC1911"/>
    <mergeCell ref="AB1912:AB1922"/>
    <mergeCell ref="AA1923:AA1930"/>
    <mergeCell ref="T1923:T1930"/>
    <mergeCell ref="J1555:J1556"/>
    <mergeCell ref="U1258:U1288"/>
    <mergeCell ref="J1260:J1261"/>
    <mergeCell ref="J1262:J1286"/>
    <mergeCell ref="J1844:J1845"/>
    <mergeCell ref="P1844:P1851"/>
    <mergeCell ref="V1844:V1851"/>
    <mergeCell ref="W1844:W1851"/>
    <mergeCell ref="X1844:X1851"/>
    <mergeCell ref="S1611:S1619"/>
    <mergeCell ref="J1597:J1598"/>
    <mergeCell ref="J1868:J1869"/>
    <mergeCell ref="S1860:S1867"/>
    <mergeCell ref="AA1860:AA1867"/>
    <mergeCell ref="Q1852:Q1859"/>
    <mergeCell ref="W1852:W1859"/>
    <mergeCell ref="J1872:J1873"/>
    <mergeCell ref="X1860:X1867"/>
    <mergeCell ref="J1360:J1361"/>
    <mergeCell ref="R1362:R1369"/>
    <mergeCell ref="T1628:T1635"/>
    <mergeCell ref="J1322:J1323"/>
    <mergeCell ref="P1539:P1546"/>
    <mergeCell ref="J1573:J1574"/>
    <mergeCell ref="J1762:J1763"/>
    <mergeCell ref="R1660:R1667"/>
    <mergeCell ref="Q1523:Q1530"/>
    <mergeCell ref="J1340:J1341"/>
    <mergeCell ref="S1419:S1427"/>
    <mergeCell ref="P1603:P1610"/>
    <mergeCell ref="J1579:J1580"/>
    <mergeCell ref="J1585:J1586"/>
    <mergeCell ref="J1708:J1709"/>
    <mergeCell ref="P1660:P1667"/>
    <mergeCell ref="T1378:T1386"/>
    <mergeCell ref="T1387:T1394"/>
    <mergeCell ref="J1684:J1685"/>
    <mergeCell ref="P1684:P1691"/>
    <mergeCell ref="Q1684:Q1691"/>
    <mergeCell ref="R1684:R1691"/>
    <mergeCell ref="S1684:S1691"/>
    <mergeCell ref="T1684:T1691"/>
    <mergeCell ref="A501:A508"/>
    <mergeCell ref="B501:B508"/>
    <mergeCell ref="C501:C508"/>
    <mergeCell ref="D501:D508"/>
    <mergeCell ref="E501:E508"/>
    <mergeCell ref="F501:F508"/>
    <mergeCell ref="G501:G508"/>
    <mergeCell ref="H501:H508"/>
    <mergeCell ref="I501:I508"/>
    <mergeCell ref="J501:J502"/>
    <mergeCell ref="P501:P508"/>
    <mergeCell ref="Q501:Q508"/>
    <mergeCell ref="R501:R508"/>
    <mergeCell ref="S501:S508"/>
    <mergeCell ref="T501:T508"/>
    <mergeCell ref="U501:U508"/>
    <mergeCell ref="E493:E500"/>
    <mergeCell ref="F493:F500"/>
    <mergeCell ref="G493:G500"/>
    <mergeCell ref="T493:T500"/>
    <mergeCell ref="U493:U500"/>
    <mergeCell ref="R493:R500"/>
    <mergeCell ref="S493:S500"/>
    <mergeCell ref="J495:J496"/>
    <mergeCell ref="J1252:J1253"/>
    <mergeCell ref="J1254:J1255"/>
    <mergeCell ref="J1256:J1257"/>
    <mergeCell ref="J1250:J1251"/>
    <mergeCell ref="P1250:P1257"/>
    <mergeCell ref="Q1250:Q1257"/>
    <mergeCell ref="R1250:R1257"/>
    <mergeCell ref="S1250:S1257"/>
    <mergeCell ref="T1250:T1257"/>
    <mergeCell ref="U1250:U1257"/>
    <mergeCell ref="B730:B737"/>
    <mergeCell ref="C730:C737"/>
    <mergeCell ref="D730:D737"/>
    <mergeCell ref="E730:E737"/>
    <mergeCell ref="F730:F737"/>
    <mergeCell ref="G730:G737"/>
    <mergeCell ref="H730:H737"/>
    <mergeCell ref="I730:I737"/>
    <mergeCell ref="J730:J731"/>
    <mergeCell ref="U1139:U1146"/>
    <mergeCell ref="T1189:T1196"/>
    <mergeCell ref="U1189:U1196"/>
    <mergeCell ref="J1191:J1192"/>
    <mergeCell ref="J1193:J1194"/>
    <mergeCell ref="T778:T790"/>
    <mergeCell ref="R1147:R1154"/>
    <mergeCell ref="A1131:A1138"/>
    <mergeCell ref="B1131:B1138"/>
    <mergeCell ref="C1131:C1138"/>
    <mergeCell ref="D1131:D1138"/>
    <mergeCell ref="T1131:T1138"/>
    <mergeCell ref="S1121:S1130"/>
    <mergeCell ref="T1121:T1130"/>
    <mergeCell ref="A1121:A1130"/>
    <mergeCell ref="B1121:B1130"/>
    <mergeCell ref="H1092:H1101"/>
    <mergeCell ref="I1092:I1101"/>
    <mergeCell ref="J1092:J1093"/>
    <mergeCell ref="P1092:P1101"/>
    <mergeCell ref="Q1092:Q1101"/>
    <mergeCell ref="R1092:R1101"/>
    <mergeCell ref="S1092:S1101"/>
    <mergeCell ref="T1092:T1101"/>
    <mergeCell ref="R1007:R1020"/>
    <mergeCell ref="S1007:S1020"/>
    <mergeCell ref="S991:S1006"/>
    <mergeCell ref="T1102:T1112"/>
    <mergeCell ref="J874:J910"/>
    <mergeCell ref="J861:J862"/>
    <mergeCell ref="J840:J841"/>
    <mergeCell ref="I1032:I1042"/>
    <mergeCell ref="J869:J873"/>
    <mergeCell ref="T850:T860"/>
    <mergeCell ref="Q816:Q841"/>
    <mergeCell ref="J848:J849"/>
    <mergeCell ref="J842:J843"/>
    <mergeCell ref="R1021:R1031"/>
    <mergeCell ref="S1021:S1031"/>
    <mergeCell ref="T1021:T1031"/>
    <mergeCell ref="Q982:Q990"/>
    <mergeCell ref="P991:P1006"/>
    <mergeCell ref="P1595:P1602"/>
    <mergeCell ref="P1587:P1594"/>
    <mergeCell ref="E1102:E1112"/>
    <mergeCell ref="F1102:F1112"/>
    <mergeCell ref="G1102:G1112"/>
    <mergeCell ref="B1102:B1112"/>
    <mergeCell ref="J1147:J1148"/>
    <mergeCell ref="Q1147:Q1154"/>
    <mergeCell ref="A1139:A1146"/>
    <mergeCell ref="C1147:C1154"/>
    <mergeCell ref="R1131:R1138"/>
    <mergeCell ref="D1147:D1154"/>
    <mergeCell ref="S1147:S1154"/>
    <mergeCell ref="C1113:C1120"/>
    <mergeCell ref="D1113:D1120"/>
    <mergeCell ref="E1113:E1120"/>
    <mergeCell ref="F1113:F1120"/>
    <mergeCell ref="G1113:G1120"/>
    <mergeCell ref="H1113:H1120"/>
    <mergeCell ref="I1113:I1120"/>
    <mergeCell ref="T1147:T1154"/>
    <mergeCell ref="S1131:S1138"/>
    <mergeCell ref="R850:R860"/>
    <mergeCell ref="Q842:Q849"/>
    <mergeCell ref="S1240:S1249"/>
    <mergeCell ref="I1250:I1257"/>
    <mergeCell ref="Q1068:Q1075"/>
    <mergeCell ref="R1068:R1075"/>
    <mergeCell ref="S1043:S1067"/>
    <mergeCell ref="T1043:T1067"/>
    <mergeCell ref="S1068:S1075"/>
    <mergeCell ref="T1068:T1075"/>
    <mergeCell ref="Q1189:Q1196"/>
    <mergeCell ref="R1189:R1196"/>
    <mergeCell ref="S1189:S1196"/>
    <mergeCell ref="J1870:J1871"/>
    <mergeCell ref="E1684:E1691"/>
    <mergeCell ref="F1684:F1691"/>
    <mergeCell ref="G1684:G1691"/>
    <mergeCell ref="H1684:H1691"/>
    <mergeCell ref="I1684:I1691"/>
    <mergeCell ref="P1197:P1204"/>
    <mergeCell ref="Q1197:Q1204"/>
    <mergeCell ref="R1197:R1204"/>
    <mergeCell ref="S1197:S1204"/>
    <mergeCell ref="T1197:T1204"/>
    <mergeCell ref="J1205:J1206"/>
    <mergeCell ref="P1205:P1215"/>
    <mergeCell ref="Q1205:Q1215"/>
    <mergeCell ref="R1205:R1215"/>
    <mergeCell ref="S1205:S1215"/>
    <mergeCell ref="T1205:T1215"/>
    <mergeCell ref="Q1232:Q1239"/>
    <mergeCell ref="R1232:R1239"/>
    <mergeCell ref="E1232:E1239"/>
    <mergeCell ref="F1232:F1239"/>
    <mergeCell ref="G1232:G1239"/>
    <mergeCell ref="F1205:F1215"/>
    <mergeCell ref="T1232:T1239"/>
    <mergeCell ref="J1201:J1202"/>
    <mergeCell ref="J1203:J1204"/>
    <mergeCell ref="C1224:C1231"/>
    <mergeCell ref="D1224:D1231"/>
    <mergeCell ref="I1205:I1215"/>
    <mergeCell ref="C1173:C1180"/>
    <mergeCell ref="G1224:G1231"/>
    <mergeCell ref="F1216:F1223"/>
    <mergeCell ref="G1216:G1223"/>
    <mergeCell ref="S1181:S1188"/>
    <mergeCell ref="T1181:T1188"/>
    <mergeCell ref="H1216:H1223"/>
    <mergeCell ref="I1216:I1223"/>
    <mergeCell ref="D1173:D1180"/>
    <mergeCell ref="C2:C5"/>
    <mergeCell ref="E982:E990"/>
    <mergeCell ref="G991:G1006"/>
    <mergeCell ref="C1205:C1215"/>
    <mergeCell ref="G1205:G1215"/>
    <mergeCell ref="J1207:J1210"/>
    <mergeCell ref="E1205:E1215"/>
    <mergeCell ref="I1224:I1231"/>
    <mergeCell ref="J1224:J1225"/>
    <mergeCell ref="P1224:P1231"/>
    <mergeCell ref="Q1224:Q1231"/>
    <mergeCell ref="R1224:R1231"/>
    <mergeCell ref="S1224:S1231"/>
    <mergeCell ref="J1135:J1136"/>
    <mergeCell ref="J1137:J1138"/>
    <mergeCell ref="AA1975:AA1985"/>
    <mergeCell ref="AA2031:AA2038"/>
    <mergeCell ref="U842:U849"/>
    <mergeCell ref="J1372:J1373"/>
    <mergeCell ref="J1374:J1375"/>
    <mergeCell ref="J1195:J1196"/>
    <mergeCell ref="S1232:S1239"/>
    <mergeCell ref="I1173:I1180"/>
    <mergeCell ref="J1173:J1174"/>
    <mergeCell ref="J1211:J1213"/>
    <mergeCell ref="J1214:J1215"/>
    <mergeCell ref="J1238:J1239"/>
    <mergeCell ref="T1224:T1231"/>
    <mergeCell ref="C1121:C1130"/>
    <mergeCell ref="D1121:D1130"/>
    <mergeCell ref="F1189:F1196"/>
    <mergeCell ref="G1189:G1196"/>
    <mergeCell ref="H1189:H1196"/>
    <mergeCell ref="AC1258:AC1288"/>
    <mergeCell ref="T1289:T1297"/>
    <mergeCell ref="H1523:H1530"/>
    <mergeCell ref="J1515:J1516"/>
    <mergeCell ref="J1368:J1369"/>
    <mergeCell ref="J2025:J2026"/>
    <mergeCell ref="J1986:J1987"/>
    <mergeCell ref="P1258:P1288"/>
    <mergeCell ref="J1189:J1190"/>
    <mergeCell ref="P1189:P1196"/>
    <mergeCell ref="J1155:J1156"/>
    <mergeCell ref="AC1205:AC1215"/>
    <mergeCell ref="V1232:V1239"/>
    <mergeCell ref="W1232:W1239"/>
    <mergeCell ref="X1232:X1239"/>
    <mergeCell ref="Y1232:Y1239"/>
    <mergeCell ref="Z1232:Z1239"/>
    <mergeCell ref="AA1232:AA1239"/>
    <mergeCell ref="AB1232:AB1239"/>
    <mergeCell ref="AC1232:AC1239"/>
    <mergeCell ref="U1240:U1249"/>
    <mergeCell ref="V1240:V1249"/>
    <mergeCell ref="W1240:W1249"/>
    <mergeCell ref="U1224:U1231"/>
    <mergeCell ref="V1224:V1231"/>
    <mergeCell ref="W1224:W1231"/>
    <mergeCell ref="AB1205:AB1215"/>
    <mergeCell ref="AC1181:AC1188"/>
    <mergeCell ref="U1113:U1120"/>
    <mergeCell ref="AC1131:AC1138"/>
    <mergeCell ref="U1102:U1112"/>
    <mergeCell ref="Y1113:Y1120"/>
    <mergeCell ref="X1102:X1112"/>
    <mergeCell ref="Y1102:Y1112"/>
    <mergeCell ref="U1205:U1215"/>
    <mergeCell ref="V1205:V1215"/>
    <mergeCell ref="W1205:W1215"/>
    <mergeCell ref="X1205:X1215"/>
    <mergeCell ref="U1155:U1172"/>
    <mergeCell ref="V1155:V1172"/>
    <mergeCell ref="W1155:W1172"/>
    <mergeCell ref="U1173:U1180"/>
    <mergeCell ref="W1258:W1288"/>
    <mergeCell ref="AB1250:AB1257"/>
    <mergeCell ref="AC1250:AC1257"/>
    <mergeCell ref="Y1155:Y1172"/>
    <mergeCell ref="Z1258:Z1288"/>
    <mergeCell ref="AA1258:AA1288"/>
    <mergeCell ref="AB1258:AB1288"/>
    <mergeCell ref="V1131:V1138"/>
    <mergeCell ref="W1131:W1138"/>
    <mergeCell ref="AA1131:AA1138"/>
    <mergeCell ref="AB1131:AB1138"/>
    <mergeCell ref="V1139:V1146"/>
    <mergeCell ref="W1139:W1146"/>
    <mergeCell ref="U1232:U1239"/>
    <mergeCell ref="U1131:U1138"/>
    <mergeCell ref="U1147:U1154"/>
    <mergeCell ref="U1181:U1188"/>
    <mergeCell ref="V1250:V1257"/>
    <mergeCell ref="W1250:W1257"/>
    <mergeCell ref="X1250:X1257"/>
    <mergeCell ref="Y1250:Y1257"/>
    <mergeCell ref="AB1986:AB1998"/>
    <mergeCell ref="U2023:U2030"/>
    <mergeCell ref="Y2012:Y2022"/>
    <mergeCell ref="AC1923:AC1930"/>
    <mergeCell ref="AB1975:AB1985"/>
    <mergeCell ref="AA1955:AA1962"/>
    <mergeCell ref="AA1892:AA1903"/>
    <mergeCell ref="AB1860:AB1867"/>
    <mergeCell ref="AC1860:AC1867"/>
    <mergeCell ref="AA2166:AA2173"/>
    <mergeCell ref="AB2166:AB2173"/>
    <mergeCell ref="AC2166:AC2173"/>
    <mergeCell ref="AA2223:AA2230"/>
    <mergeCell ref="AB2223:AB2230"/>
    <mergeCell ref="AC2223:AC2230"/>
    <mergeCell ref="Y1844:Y1851"/>
    <mergeCell ref="Z1844:Z1851"/>
    <mergeCell ref="AA1844:AA1851"/>
    <mergeCell ref="AB1844:AB1851"/>
    <mergeCell ref="AC1844:AC1851"/>
    <mergeCell ref="J2107:J2108"/>
    <mergeCell ref="J2109:J2110"/>
    <mergeCell ref="J1965:J1967"/>
    <mergeCell ref="AC1868:AC1875"/>
    <mergeCell ref="J1850:J1851"/>
    <mergeCell ref="J1856:J1857"/>
    <mergeCell ref="AB2107:AB2114"/>
    <mergeCell ref="AB2099:AB2106"/>
    <mergeCell ref="AA2206:AA2214"/>
    <mergeCell ref="AB2215:AB2222"/>
    <mergeCell ref="AB2147:AB2155"/>
    <mergeCell ref="AA2242:AA2249"/>
    <mergeCell ref="R2139:R2146"/>
    <mergeCell ref="AC1975:AC1985"/>
    <mergeCell ref="X1975:X1985"/>
    <mergeCell ref="Z1963:Z1974"/>
    <mergeCell ref="AC1852:AC1859"/>
    <mergeCell ref="Q1868:Q1875"/>
    <mergeCell ref="R1868:R1875"/>
    <mergeCell ref="S1868:S1875"/>
    <mergeCell ref="T1868:T1875"/>
    <mergeCell ref="Q1986:Q1998"/>
    <mergeCell ref="R1975:R1985"/>
    <mergeCell ref="J2308:J2309"/>
    <mergeCell ref="AC2306:AC2313"/>
    <mergeCell ref="W2290:W2297"/>
    <mergeCell ref="X2290:X2297"/>
    <mergeCell ref="AC2039:AC2046"/>
    <mergeCell ref="AB2031:AB2038"/>
    <mergeCell ref="AC2107:AC2114"/>
    <mergeCell ref="AA2047:AA2074"/>
    <mergeCell ref="AB2047:AB2074"/>
    <mergeCell ref="AC2047:AC2074"/>
    <mergeCell ref="Z2107:Z2114"/>
    <mergeCell ref="Y2107:Y2114"/>
    <mergeCell ref="AA2107:AA2114"/>
    <mergeCell ref="AA2115:AA2122"/>
    <mergeCell ref="AB2115:AB2122"/>
    <mergeCell ref="AC2115:AC2122"/>
    <mergeCell ref="AB2139:AB2146"/>
    <mergeCell ref="V2075:V2082"/>
    <mergeCell ref="W2075:W2082"/>
    <mergeCell ref="X2075:X2082"/>
    <mergeCell ref="Z2290:Z2297"/>
    <mergeCell ref="AA2290:AA2297"/>
    <mergeCell ref="AB2290:AB2297"/>
    <mergeCell ref="Q2223:Q2230"/>
    <mergeCell ref="R2223:R2230"/>
    <mergeCell ref="S2223:S2230"/>
    <mergeCell ref="T2223:T2230"/>
    <mergeCell ref="U2223:U2230"/>
    <mergeCell ref="V2223:V2230"/>
    <mergeCell ref="W2223:W2230"/>
    <mergeCell ref="X2223:X2230"/>
    <mergeCell ref="Y2223:Y2230"/>
    <mergeCell ref="Z2223:Z2230"/>
    <mergeCell ref="AC2290:AC2297"/>
    <mergeCell ref="W2282:W2289"/>
    <mergeCell ref="AC2156:AC2165"/>
    <mergeCell ref="AC2215:AC2222"/>
    <mergeCell ref="AC2206:AC2214"/>
    <mergeCell ref="AC2231:AC2241"/>
    <mergeCell ref="AC2242:AC2249"/>
    <mergeCell ref="Z2298:Z2305"/>
    <mergeCell ref="AA2298:AA2305"/>
    <mergeCell ref="Q2250:Q2257"/>
    <mergeCell ref="R2250:R2257"/>
    <mergeCell ref="Y2258:Y2265"/>
    <mergeCell ref="A2290:A2297"/>
    <mergeCell ref="B2290:B2297"/>
    <mergeCell ref="C2290:C2297"/>
    <mergeCell ref="D2290:D2297"/>
    <mergeCell ref="E2290:E2297"/>
    <mergeCell ref="F2290:F2297"/>
    <mergeCell ref="G2290:G2297"/>
    <mergeCell ref="H2290:H2297"/>
    <mergeCell ref="I2290:I2297"/>
    <mergeCell ref="F2306:F2313"/>
    <mergeCell ref="G2306:G2313"/>
    <mergeCell ref="H2306:H2313"/>
    <mergeCell ref="AB2306:AB2313"/>
    <mergeCell ref="AB2298:AB2305"/>
    <mergeCell ref="Z2306:Z2313"/>
    <mergeCell ref="AA2306:AA2313"/>
    <mergeCell ref="Y2306:Y2313"/>
    <mergeCell ref="Q2306:Q2313"/>
    <mergeCell ref="R2306:R2313"/>
    <mergeCell ref="S2306:S2313"/>
    <mergeCell ref="T2306:T2313"/>
    <mergeCell ref="U2306:U2313"/>
    <mergeCell ref="V2306:V2313"/>
    <mergeCell ref="W2306:W2313"/>
    <mergeCell ref="X2306:X2313"/>
    <mergeCell ref="I2306:I2313"/>
    <mergeCell ref="J2306:J2307"/>
    <mergeCell ref="P2306:P2313"/>
    <mergeCell ref="P2290:P2297"/>
    <mergeCell ref="J2292:J2293"/>
    <mergeCell ref="P2298:P2305"/>
    <mergeCell ref="Q2298:Q2305"/>
    <mergeCell ref="R2298:R2305"/>
    <mergeCell ref="J2225:J2226"/>
    <mergeCell ref="J2227:J2228"/>
    <mergeCell ref="J2229:J2230"/>
    <mergeCell ref="AA2215:AA2222"/>
    <mergeCell ref="R2206:R2214"/>
    <mergeCell ref="AB2242:AB2249"/>
    <mergeCell ref="Z2242:Z2249"/>
    <mergeCell ref="AB2206:AB2214"/>
    <mergeCell ref="P2166:P2173"/>
    <mergeCell ref="U2282:U2289"/>
    <mergeCell ref="V2282:V2289"/>
    <mergeCell ref="V2215:V2222"/>
    <mergeCell ref="W2215:W2222"/>
    <mergeCell ref="J2195:J2196"/>
    <mergeCell ref="J2203:J2205"/>
    <mergeCell ref="V2195:V2205"/>
    <mergeCell ref="W2195:W2205"/>
    <mergeCell ref="W2174:W2186"/>
    <mergeCell ref="R2174:R2186"/>
    <mergeCell ref="J2296:J2297"/>
    <mergeCell ref="T2156:T2165"/>
    <mergeCell ref="AB2156:AB2165"/>
    <mergeCell ref="Z2156:Z2165"/>
    <mergeCell ref="Z2195:Z2205"/>
    <mergeCell ref="AA2174:AA2186"/>
    <mergeCell ref="AA2195:AA2205"/>
    <mergeCell ref="R2258:R2265"/>
    <mergeCell ref="U2242:U2249"/>
    <mergeCell ref="V2242:V2249"/>
    <mergeCell ref="Z2215:Z2222"/>
    <mergeCell ref="J2178:J2180"/>
    <mergeCell ref="J2181:J2186"/>
    <mergeCell ref="Q2258:Q2265"/>
    <mergeCell ref="Z2206:Z2214"/>
    <mergeCell ref="Y2242:Y2249"/>
    <mergeCell ref="S2250:S2257"/>
    <mergeCell ref="Z2282:Z2289"/>
    <mergeCell ref="Z2231:Z2241"/>
    <mergeCell ref="A425:A432"/>
    <mergeCell ref="B425:B432"/>
    <mergeCell ref="C425:C432"/>
    <mergeCell ref="D425:D432"/>
    <mergeCell ref="A778:A790"/>
    <mergeCell ref="B778:B790"/>
    <mergeCell ref="E778:E790"/>
    <mergeCell ref="F778:F790"/>
    <mergeCell ref="A1487:A1494"/>
    <mergeCell ref="B1487:B1494"/>
    <mergeCell ref="C1487:C1494"/>
    <mergeCell ref="F1487:F1494"/>
    <mergeCell ref="D778:D790"/>
    <mergeCell ref="A1007:A1020"/>
    <mergeCell ref="B1007:B1020"/>
    <mergeCell ref="H2250:H2257"/>
    <mergeCell ref="J2244:J2245"/>
    <mergeCell ref="D2250:D2257"/>
    <mergeCell ref="P2250:P2257"/>
    <mergeCell ref="F2039:F2046"/>
    <mergeCell ref="E2091:E2098"/>
    <mergeCell ref="G2223:G2230"/>
    <mergeCell ref="F2107:F2114"/>
    <mergeCell ref="H2223:H2230"/>
    <mergeCell ref="I2223:I2230"/>
    <mergeCell ref="J2223:J2224"/>
    <mergeCell ref="P2223:P2230"/>
    <mergeCell ref="C2306:C2313"/>
    <mergeCell ref="D2306:D2313"/>
    <mergeCell ref="J2166:J2167"/>
    <mergeCell ref="J2156:J2157"/>
    <mergeCell ref="A2266:A2273"/>
    <mergeCell ref="B2266:B2273"/>
    <mergeCell ref="B2242:B2249"/>
    <mergeCell ref="D2166:D2173"/>
    <mergeCell ref="I2039:I2046"/>
    <mergeCell ref="J2045:J2046"/>
    <mergeCell ref="Q2039:Q2046"/>
    <mergeCell ref="P2047:P2074"/>
    <mergeCell ref="J2262:J2263"/>
    <mergeCell ref="J2111:J2112"/>
    <mergeCell ref="F2091:F2098"/>
    <mergeCell ref="E2047:E2074"/>
    <mergeCell ref="J2282:J2283"/>
    <mergeCell ref="R2195:R2205"/>
    <mergeCell ref="V2147:V2155"/>
    <mergeCell ref="G2195:G2205"/>
    <mergeCell ref="B2206:B2214"/>
    <mergeCell ref="J2135:J2136"/>
    <mergeCell ref="E2107:E2114"/>
    <mergeCell ref="B2147:B2155"/>
    <mergeCell ref="W2206:W2214"/>
    <mergeCell ref="X2156:X2165"/>
    <mergeCell ref="X2266:X2273"/>
    <mergeCell ref="D2039:D2046"/>
    <mergeCell ref="W2039:W2046"/>
    <mergeCell ref="X2131:X2138"/>
    <mergeCell ref="V2099:V2106"/>
    <mergeCell ref="R2091:R2098"/>
    <mergeCell ref="D2156:D2165"/>
    <mergeCell ref="G2156:G2165"/>
    <mergeCell ref="D2099:D2106"/>
    <mergeCell ref="S2139:S2146"/>
    <mergeCell ref="E2099:E2106"/>
    <mergeCell ref="I2258:I2265"/>
    <mergeCell ref="J2037:J2038"/>
    <mergeCell ref="J2023:J2024"/>
    <mergeCell ref="P2023:P2030"/>
    <mergeCell ref="H2131:H2138"/>
    <mergeCell ref="T2012:T2022"/>
    <mergeCell ref="X2099:X2106"/>
    <mergeCell ref="U2091:U2098"/>
    <mergeCell ref="A2091:A2098"/>
    <mergeCell ref="I2023:I2030"/>
    <mergeCell ref="J2033:J2034"/>
    <mergeCell ref="I2031:I2038"/>
    <mergeCell ref="B2258:B2265"/>
    <mergeCell ref="B2215:B2222"/>
    <mergeCell ref="E2250:E2257"/>
    <mergeCell ref="J2254:J2255"/>
    <mergeCell ref="J2151:J2152"/>
    <mergeCell ref="J2133:J2134"/>
    <mergeCell ref="G2115:G2122"/>
    <mergeCell ref="H2115:H2122"/>
    <mergeCell ref="C2156:C2165"/>
    <mergeCell ref="A2282:A2289"/>
    <mergeCell ref="E2282:E2289"/>
    <mergeCell ref="F2282:F2289"/>
    <mergeCell ref="D1986:D1998"/>
    <mergeCell ref="F1999:F2011"/>
    <mergeCell ref="E1975:E1985"/>
    <mergeCell ref="C1999:C2011"/>
    <mergeCell ref="A2206:A2214"/>
    <mergeCell ref="A2215:A2222"/>
    <mergeCell ref="D2206:D2214"/>
    <mergeCell ref="E2195:E2205"/>
    <mergeCell ref="F2195:F2205"/>
    <mergeCell ref="E2242:E2249"/>
    <mergeCell ref="F2242:F2249"/>
    <mergeCell ref="D2174:D2186"/>
    <mergeCell ref="C2147:C2155"/>
    <mergeCell ref="A2139:A2146"/>
    <mergeCell ref="A1868:A1875"/>
    <mergeCell ref="B1868:B1875"/>
    <mergeCell ref="C1868:C1875"/>
    <mergeCell ref="D1868:D1875"/>
    <mergeCell ref="B1963:B1974"/>
    <mergeCell ref="C1986:C1998"/>
    <mergeCell ref="B1975:B1985"/>
    <mergeCell ref="H1844:H1851"/>
    <mergeCell ref="I1844:I1851"/>
    <mergeCell ref="Q1844:Q1851"/>
    <mergeCell ref="Q1955:Q1962"/>
    <mergeCell ref="P1999:P2011"/>
    <mergeCell ref="H1986:H1998"/>
    <mergeCell ref="J1561:J1562"/>
    <mergeCell ref="P1579:P1586"/>
    <mergeCell ref="P1563:P1570"/>
    <mergeCell ref="J1927:J1928"/>
    <mergeCell ref="Q2012:Q2022"/>
    <mergeCell ref="H1772:H1779"/>
    <mergeCell ref="P1828:P1835"/>
    <mergeCell ref="Q1628:Q1635"/>
    <mergeCell ref="P1796:P1803"/>
    <mergeCell ref="J1754:J1755"/>
    <mergeCell ref="P1716:P1723"/>
    <mergeCell ref="J1772:J1773"/>
    <mergeCell ref="R1828:R1835"/>
    <mergeCell ref="J1957:J1958"/>
    <mergeCell ref="R1931:R1938"/>
    <mergeCell ref="J1963:J1964"/>
    <mergeCell ref="J1955:J1956"/>
    <mergeCell ref="I1975:I1985"/>
    <mergeCell ref="I2012:I2022"/>
    <mergeCell ref="J1686:J1687"/>
    <mergeCell ref="J1688:J1689"/>
    <mergeCell ref="J1690:J1691"/>
    <mergeCell ref="P1668:P1675"/>
    <mergeCell ref="I1660:I1667"/>
    <mergeCell ref="H1660:H1667"/>
    <mergeCell ref="H1611:H1619"/>
    <mergeCell ref="J1664:J1665"/>
    <mergeCell ref="R1579:R1586"/>
    <mergeCell ref="J1720:J1721"/>
    <mergeCell ref="J1842:J1843"/>
    <mergeCell ref="H1716:H1723"/>
    <mergeCell ref="J1808:J1809"/>
    <mergeCell ref="H1555:H1562"/>
    <mergeCell ref="J1242:J1243"/>
    <mergeCell ref="J1240:J1241"/>
    <mergeCell ref="P1240:P1249"/>
    <mergeCell ref="Q1240:Q1249"/>
    <mergeCell ref="R1240:R1249"/>
    <mergeCell ref="P1121:P1130"/>
    <mergeCell ref="Q1121:Q1130"/>
    <mergeCell ref="R1121:R1130"/>
    <mergeCell ref="P1147:P1154"/>
    <mergeCell ref="J1547:J1548"/>
    <mergeCell ref="J1527:J1528"/>
    <mergeCell ref="J1226:J1227"/>
    <mergeCell ref="J1228:J1229"/>
    <mergeCell ref="J1230:J1231"/>
    <mergeCell ref="I1007:I1020"/>
    <mergeCell ref="J1007:J1008"/>
    <mergeCell ref="H1298:H1305"/>
    <mergeCell ref="I1181:I1188"/>
    <mergeCell ref="J1181:J1182"/>
    <mergeCell ref="P1181:P1188"/>
    <mergeCell ref="Q1181:Q1188"/>
    <mergeCell ref="R1495:R1502"/>
    <mergeCell ref="Q1378:Q1386"/>
    <mergeCell ref="J1395:J1396"/>
    <mergeCell ref="H1395:H1402"/>
    <mergeCell ref="P1298:P1305"/>
    <mergeCell ref="P1155:P1172"/>
    <mergeCell ref="Q1155:Q1172"/>
    <mergeCell ref="R1155:R1172"/>
    <mergeCell ref="J1139:J1140"/>
    <mergeCell ref="P1139:P1146"/>
    <mergeCell ref="Q1139:Q1146"/>
    <mergeCell ref="R1139:R1146"/>
    <mergeCell ref="P1306:P1313"/>
    <mergeCell ref="P1330:P1337"/>
    <mergeCell ref="P1322:P1329"/>
    <mergeCell ref="J1314:J1315"/>
    <mergeCell ref="R1547:R1554"/>
    <mergeCell ref="I1370:I1377"/>
    <mergeCell ref="Q1346:Q1353"/>
    <mergeCell ref="R1479:R1486"/>
    <mergeCell ref="R1470:R1478"/>
    <mergeCell ref="R1461:R1469"/>
    <mergeCell ref="Q1445:Q1452"/>
    <mergeCell ref="P1461:P1469"/>
    <mergeCell ref="F1804:F1811"/>
    <mergeCell ref="R1668:R1675"/>
    <mergeCell ref="I1503:I1514"/>
    <mergeCell ref="J1535:J1536"/>
    <mergeCell ref="J1525:J1526"/>
    <mergeCell ref="R1411:R1418"/>
    <mergeCell ref="G1571:G1578"/>
    <mergeCell ref="G1636:G1643"/>
    <mergeCell ref="G1603:G1610"/>
    <mergeCell ref="Q1539:Q1546"/>
    <mergeCell ref="H1487:H1494"/>
    <mergeCell ref="G1428:G1436"/>
    <mergeCell ref="J1652:J1653"/>
    <mergeCell ref="P1487:P1494"/>
    <mergeCell ref="Q1487:Q1494"/>
    <mergeCell ref="Q1587:Q1594"/>
    <mergeCell ref="J1519:J1520"/>
    <mergeCell ref="Q1644:Q1651"/>
    <mergeCell ref="P1620:P1627"/>
    <mergeCell ref="F1748:F1755"/>
    <mergeCell ref="G1676:G1683"/>
    <mergeCell ref="F1445:F1452"/>
    <mergeCell ref="P1692:P1699"/>
    <mergeCell ref="P1453:P1460"/>
    <mergeCell ref="R1587:R1594"/>
    <mergeCell ref="P1470:P1478"/>
    <mergeCell ref="Q1470:Q1478"/>
    <mergeCell ref="R1445:R1452"/>
    <mergeCell ref="R1732:R1739"/>
    <mergeCell ref="J1778:J1779"/>
    <mergeCell ref="J1722:J1723"/>
    <mergeCell ref="J1766:J1767"/>
    <mergeCell ref="Q1620:Q1627"/>
    <mergeCell ref="H1571:H1578"/>
    <mergeCell ref="I1571:I1578"/>
    <mergeCell ref="Q1660:Q1667"/>
    <mergeCell ref="J1382:J1384"/>
    <mergeCell ref="P1346:P1353"/>
    <mergeCell ref="J1391:J1392"/>
    <mergeCell ref="F1531:F1538"/>
    <mergeCell ref="J1511:J1512"/>
    <mergeCell ref="F1419:F1427"/>
    <mergeCell ref="J1694:J1695"/>
    <mergeCell ref="F1772:F1779"/>
    <mergeCell ref="H1828:H1835"/>
    <mergeCell ref="P1764:P1771"/>
    <mergeCell ref="Q1772:Q1779"/>
    <mergeCell ref="Q1764:Q1771"/>
    <mergeCell ref="Q1668:Q1675"/>
    <mergeCell ref="Q1740:Q1747"/>
    <mergeCell ref="Q1780:Q1787"/>
    <mergeCell ref="Q1724:Q1731"/>
    <mergeCell ref="Q1716:Q1723"/>
    <mergeCell ref="Q1692:Q1699"/>
    <mergeCell ref="P1700:P1707"/>
    <mergeCell ref="I1724:I1731"/>
    <mergeCell ref="I1780:I1787"/>
    <mergeCell ref="I1804:I1811"/>
    <mergeCell ref="J1712:J1713"/>
    <mergeCell ref="J1740:J1741"/>
    <mergeCell ref="P1748:P1755"/>
    <mergeCell ref="J1718:J1719"/>
    <mergeCell ref="J1676:J1677"/>
    <mergeCell ref="J1682:J1683"/>
    <mergeCell ref="Q1676:Q1683"/>
    <mergeCell ref="T1780:T1787"/>
    <mergeCell ref="R1748:R1755"/>
    <mergeCell ref="P1780:P1787"/>
    <mergeCell ref="I1403:I1410"/>
    <mergeCell ref="J1461:J1462"/>
    <mergeCell ref="T1411:T1418"/>
    <mergeCell ref="P1419:P1427"/>
    <mergeCell ref="J1445:J1446"/>
    <mergeCell ref="J1439:J1440"/>
    <mergeCell ref="J1497:J1498"/>
    <mergeCell ref="I1531:I1538"/>
    <mergeCell ref="J1470:J1471"/>
    <mergeCell ref="J1485:J1486"/>
    <mergeCell ref="J1501:J1502"/>
    <mergeCell ref="R1539:R1546"/>
    <mergeCell ref="H1748:H1755"/>
    <mergeCell ref="I1579:I1586"/>
    <mergeCell ref="I1495:I1502"/>
    <mergeCell ref="P1495:P1502"/>
    <mergeCell ref="Q1547:Q1554"/>
    <mergeCell ref="J1487:J1488"/>
    <mergeCell ref="S1652:S1659"/>
    <mergeCell ref="S1539:S1546"/>
    <mergeCell ref="S1692:S1699"/>
    <mergeCell ref="S1668:S1675"/>
    <mergeCell ref="P1362:P1369"/>
    <mergeCell ref="Q1298:Q1305"/>
    <mergeCell ref="Q1354:Q1361"/>
    <mergeCell ref="J1358:J1359"/>
    <mergeCell ref="T1652:T1659"/>
    <mergeCell ref="J1666:J1667"/>
    <mergeCell ref="J1678:J1679"/>
    <mergeCell ref="J1742:J1743"/>
    <mergeCell ref="J1732:J1733"/>
    <mergeCell ref="J1716:J1717"/>
    <mergeCell ref="J1672:J1673"/>
    <mergeCell ref="J1646:J1647"/>
    <mergeCell ref="J1539:J1540"/>
    <mergeCell ref="Q1419:Q1427"/>
    <mergeCell ref="Q1563:Q1570"/>
    <mergeCell ref="Q1428:Q1436"/>
    <mergeCell ref="Q1461:Q1469"/>
    <mergeCell ref="P1804:P1811"/>
    <mergeCell ref="J1810:J1811"/>
    <mergeCell ref="R1804:R1811"/>
    <mergeCell ref="Q1812:Q1819"/>
    <mergeCell ref="T1668:T1675"/>
    <mergeCell ref="S1445:S1452"/>
    <mergeCell ref="T1445:T1452"/>
    <mergeCell ref="J1593:J1594"/>
    <mergeCell ref="J1620:J1621"/>
    <mergeCell ref="J1601:J1602"/>
    <mergeCell ref="P1772:P1779"/>
    <mergeCell ref="H1740:H1747"/>
    <mergeCell ref="I1796:I1803"/>
    <mergeCell ref="I1772:I1779"/>
    <mergeCell ref="I1764:I1771"/>
    <mergeCell ref="I1453:I1460"/>
    <mergeCell ref="H1652:H1659"/>
    <mergeCell ref="S1428:S1436"/>
    <mergeCell ref="T1428:T1436"/>
    <mergeCell ref="J1431:J1432"/>
    <mergeCell ref="H1531:H1538"/>
    <mergeCell ref="P1445:P1452"/>
    <mergeCell ref="Q1437:Q1444"/>
    <mergeCell ref="J1704:J1705"/>
    <mergeCell ref="J1706:J1707"/>
    <mergeCell ref="Q1531:Q1538"/>
    <mergeCell ref="P1547:P1554"/>
    <mergeCell ref="Q1503:Q1514"/>
    <mergeCell ref="P1732:P1739"/>
    <mergeCell ref="P1708:P1715"/>
    <mergeCell ref="Q1611:Q1619"/>
    <mergeCell ref="P1571:P1578"/>
    <mergeCell ref="J1603:J1604"/>
    <mergeCell ref="J1611:J1612"/>
    <mergeCell ref="J1622:J1623"/>
    <mergeCell ref="R1403:R1410"/>
    <mergeCell ref="J1423:J1424"/>
    <mergeCell ref="J1425:J1427"/>
    <mergeCell ref="T1603:T1610"/>
    <mergeCell ref="I1547:I1554"/>
    <mergeCell ref="S1563:S1570"/>
    <mergeCell ref="J1744:J1745"/>
    <mergeCell ref="J1559:J1560"/>
    <mergeCell ref="I1732:I1739"/>
    <mergeCell ref="I1756:I1763"/>
    <mergeCell ref="B2039:B2046"/>
    <mergeCell ref="A2039:A2046"/>
    <mergeCell ref="D1844:D1851"/>
    <mergeCell ref="I1860:I1867"/>
    <mergeCell ref="J1860:J1861"/>
    <mergeCell ref="C1860:C1867"/>
    <mergeCell ref="D1860:D1867"/>
    <mergeCell ref="J1862:J1863"/>
    <mergeCell ref="J1864:J1865"/>
    <mergeCell ref="J1866:J1867"/>
    <mergeCell ref="H1912:H1922"/>
    <mergeCell ref="G1986:G1998"/>
    <mergeCell ref="F1975:F1985"/>
    <mergeCell ref="D1955:D1962"/>
    <mergeCell ref="C2031:C2038"/>
    <mergeCell ref="A1955:A1962"/>
    <mergeCell ref="J2031:J2032"/>
    <mergeCell ref="J2017:J2020"/>
    <mergeCell ref="J2021:J2022"/>
    <mergeCell ref="J1999:J2000"/>
    <mergeCell ref="J1995:J1998"/>
    <mergeCell ref="J1980:J1982"/>
    <mergeCell ref="G2031:G2038"/>
    <mergeCell ref="C2039:C2046"/>
    <mergeCell ref="A1975:A1985"/>
    <mergeCell ref="C1975:C1985"/>
    <mergeCell ref="H1963:H1974"/>
    <mergeCell ref="G2012:G2022"/>
    <mergeCell ref="E1963:E1974"/>
    <mergeCell ref="H1999:H2011"/>
    <mergeCell ref="H2012:H2022"/>
    <mergeCell ref="D1999:D2011"/>
    <mergeCell ref="E2031:E2038"/>
    <mergeCell ref="F2031:F2038"/>
    <mergeCell ref="H1975:H1985"/>
    <mergeCell ref="A1999:A2011"/>
    <mergeCell ref="C1963:C1974"/>
    <mergeCell ref="F1963:F1974"/>
    <mergeCell ref="G2039:G2046"/>
    <mergeCell ref="E2039:E2046"/>
    <mergeCell ref="D2031:D2038"/>
    <mergeCell ref="D2023:D2030"/>
    <mergeCell ref="A1986:A1998"/>
    <mergeCell ref="D1975:D1985"/>
    <mergeCell ref="D1963:D1974"/>
    <mergeCell ref="B1999:B2011"/>
    <mergeCell ref="C2115:C2122"/>
    <mergeCell ref="D2115:D2122"/>
    <mergeCell ref="E2115:E2122"/>
    <mergeCell ref="I2131:I2138"/>
    <mergeCell ref="H2099:H2106"/>
    <mergeCell ref="J2147:J2148"/>
    <mergeCell ref="J2050:J2059"/>
    <mergeCell ref="J2060:J2064"/>
    <mergeCell ref="A2147:A2155"/>
    <mergeCell ref="C2047:C2074"/>
    <mergeCell ref="G2107:G2114"/>
    <mergeCell ref="G2091:G2098"/>
    <mergeCell ref="A2075:A2082"/>
    <mergeCell ref="D2147:D2155"/>
    <mergeCell ref="F2147:F2155"/>
    <mergeCell ref="U2147:U2155"/>
    <mergeCell ref="S2091:S2098"/>
    <mergeCell ref="T2091:T2098"/>
    <mergeCell ref="A2047:A2074"/>
    <mergeCell ref="F2099:F2106"/>
    <mergeCell ref="B2107:B2114"/>
    <mergeCell ref="H2107:H2114"/>
    <mergeCell ref="A2156:A2165"/>
    <mergeCell ref="G2047:G2074"/>
    <mergeCell ref="F2047:F2074"/>
    <mergeCell ref="G2139:G2146"/>
    <mergeCell ref="H2139:H2146"/>
    <mergeCell ref="D2139:D2146"/>
    <mergeCell ref="I2047:I2074"/>
    <mergeCell ref="C2091:C2098"/>
    <mergeCell ref="D2091:D2098"/>
    <mergeCell ref="D2107:D2114"/>
    <mergeCell ref="B2099:B2106"/>
    <mergeCell ref="A2099:A2106"/>
    <mergeCell ref="B2091:B2098"/>
    <mergeCell ref="G2099:G2106"/>
    <mergeCell ref="J2139:J2140"/>
    <mergeCell ref="B2075:B2082"/>
    <mergeCell ref="C2075:C2082"/>
    <mergeCell ref="AC2174:AC2186"/>
    <mergeCell ref="Z2174:Z2186"/>
    <mergeCell ref="AC2131:AC2138"/>
    <mergeCell ref="AB2195:AB2205"/>
    <mergeCell ref="J2197:J2199"/>
    <mergeCell ref="Y2174:Y2186"/>
    <mergeCell ref="J2187:J2188"/>
    <mergeCell ref="P2187:P2194"/>
    <mergeCell ref="Y2187:Y2194"/>
    <mergeCell ref="Z2187:Z2194"/>
    <mergeCell ref="AA2187:AA2194"/>
    <mergeCell ref="AB2187:AB2194"/>
    <mergeCell ref="AC2187:AC2194"/>
    <mergeCell ref="J2189:J2190"/>
    <mergeCell ref="J2191:J2192"/>
    <mergeCell ref="U2139:U2146"/>
    <mergeCell ref="V2139:V2146"/>
    <mergeCell ref="P2174:P2186"/>
    <mergeCell ref="V2174:V2186"/>
    <mergeCell ref="U2156:U2165"/>
    <mergeCell ref="AC2147:AC2155"/>
    <mergeCell ref="J2137:J2138"/>
    <mergeCell ref="J2200:J2202"/>
    <mergeCell ref="P2139:P2146"/>
    <mergeCell ref="J2141:J2142"/>
    <mergeCell ref="J2143:J2144"/>
    <mergeCell ref="Q2166:Q2173"/>
    <mergeCell ref="R2166:R2173"/>
    <mergeCell ref="S2166:S2173"/>
    <mergeCell ref="Z2147:Z2155"/>
    <mergeCell ref="Y2139:Y2146"/>
    <mergeCell ref="Z2166:Z2173"/>
    <mergeCell ref="AC2139:AC2146"/>
    <mergeCell ref="AC2195:AC2205"/>
    <mergeCell ref="Y2131:Y2138"/>
    <mergeCell ref="T2187:T2194"/>
    <mergeCell ref="J2163:J2165"/>
    <mergeCell ref="Z2131:Z2138"/>
    <mergeCell ref="W2166:W2173"/>
    <mergeCell ref="X2166:X2173"/>
    <mergeCell ref="J2161:J2162"/>
    <mergeCell ref="AB2131:AB2138"/>
    <mergeCell ref="AA2147:AA2155"/>
    <mergeCell ref="W2156:W2165"/>
    <mergeCell ref="Z2139:Z2146"/>
    <mergeCell ref="AA2139:AA2146"/>
    <mergeCell ref="Q2131:Q2138"/>
    <mergeCell ref="P2156:P2165"/>
    <mergeCell ref="P2147:P2155"/>
    <mergeCell ref="Q2147:Q2155"/>
    <mergeCell ref="W2147:W2155"/>
    <mergeCell ref="P2131:P2138"/>
    <mergeCell ref="AA2156:AA2165"/>
    <mergeCell ref="S2147:S2155"/>
    <mergeCell ref="J2039:J2040"/>
    <mergeCell ref="J2041:J2042"/>
    <mergeCell ref="J2043:J2044"/>
    <mergeCell ref="Z2091:Z2098"/>
    <mergeCell ref="AA2091:AA2098"/>
    <mergeCell ref="AB2091:AB2098"/>
    <mergeCell ref="Z2047:Z2074"/>
    <mergeCell ref="Q2091:Q2098"/>
    <mergeCell ref="J2065:J2074"/>
    <mergeCell ref="V2091:V2098"/>
    <mergeCell ref="W2091:W2098"/>
    <mergeCell ref="X2091:X2098"/>
    <mergeCell ref="J2081:J2082"/>
    <mergeCell ref="Z2083:Z2090"/>
    <mergeCell ref="AA2083:AA2090"/>
    <mergeCell ref="AB2083:AB2090"/>
    <mergeCell ref="J2085:J2086"/>
    <mergeCell ref="J2087:J2088"/>
    <mergeCell ref="J2089:J2090"/>
    <mergeCell ref="P2039:P2046"/>
    <mergeCell ref="P2075:P2082"/>
    <mergeCell ref="Q2075:Q2082"/>
    <mergeCell ref="R2075:R2082"/>
    <mergeCell ref="S2075:S2082"/>
    <mergeCell ref="T2075:T2082"/>
    <mergeCell ref="U2075:U2082"/>
    <mergeCell ref="Q2047:Q2074"/>
    <mergeCell ref="AC2083:AC2090"/>
    <mergeCell ref="AC2075:AC2082"/>
    <mergeCell ref="AA2099:AA2106"/>
    <mergeCell ref="J2091:J2092"/>
    <mergeCell ref="P2091:P2098"/>
    <mergeCell ref="J2093:J2094"/>
    <mergeCell ref="J2095:J2096"/>
    <mergeCell ref="J2097:J2098"/>
    <mergeCell ref="AA2039:AA2046"/>
    <mergeCell ref="J2047:J2049"/>
    <mergeCell ref="J2105:J2106"/>
    <mergeCell ref="Q2099:Q2106"/>
    <mergeCell ref="J2099:J2100"/>
    <mergeCell ref="S2099:S2106"/>
    <mergeCell ref="W2099:W2106"/>
    <mergeCell ref="Z2039:Z2046"/>
    <mergeCell ref="Z2099:Z2106"/>
    <mergeCell ref="S2047:S2074"/>
    <mergeCell ref="T2047:T2074"/>
    <mergeCell ref="AB2039:AB2046"/>
    <mergeCell ref="S2039:S2046"/>
    <mergeCell ref="Y2091:Y2098"/>
    <mergeCell ref="J2101:J2102"/>
    <mergeCell ref="J2083:J2084"/>
    <mergeCell ref="P2083:P2090"/>
    <mergeCell ref="Q2083:Q2090"/>
    <mergeCell ref="R2083:R2090"/>
    <mergeCell ref="AC2099:AC2106"/>
    <mergeCell ref="U2099:U2106"/>
    <mergeCell ref="Y2099:Y2106"/>
    <mergeCell ref="R2047:R2074"/>
    <mergeCell ref="V2047:V2074"/>
    <mergeCell ref="Z2075:Z2082"/>
    <mergeCell ref="AA2075:AA2082"/>
    <mergeCell ref="AB2075:AB2082"/>
    <mergeCell ref="AC2091:AC2098"/>
    <mergeCell ref="Q1700:Q1707"/>
    <mergeCell ref="Q1708:Q1715"/>
    <mergeCell ref="S1660:S1667"/>
    <mergeCell ref="T1579:T1586"/>
    <mergeCell ref="R1487:R1494"/>
    <mergeCell ref="P1403:P1410"/>
    <mergeCell ref="F1660:F1667"/>
    <mergeCell ref="G1628:G1635"/>
    <mergeCell ref="H1636:H1643"/>
    <mergeCell ref="G1555:G1562"/>
    <mergeCell ref="J1826:J1827"/>
    <mergeCell ref="I1812:I1819"/>
    <mergeCell ref="J1784:J1785"/>
    <mergeCell ref="J1802:J1803"/>
    <mergeCell ref="F1828:F1835"/>
    <mergeCell ref="G1804:G1811"/>
    <mergeCell ref="G1780:G1787"/>
    <mergeCell ref="H1820:H1827"/>
    <mergeCell ref="H1812:H1819"/>
    <mergeCell ref="I1828:I1835"/>
    <mergeCell ref="F1636:F1643"/>
    <mergeCell ref="G1644:G1651"/>
    <mergeCell ref="F1620:F1627"/>
    <mergeCell ref="I1611:I1619"/>
    <mergeCell ref="F1628:F1635"/>
    <mergeCell ref="Q1411:Q1418"/>
    <mergeCell ref="Q1403:Q1410"/>
    <mergeCell ref="P1411:P1418"/>
    <mergeCell ref="S1644:S1651"/>
    <mergeCell ref="P1644:P1651"/>
    <mergeCell ref="P1676:P1683"/>
    <mergeCell ref="J1702:J1703"/>
    <mergeCell ref="Q1796:Q1803"/>
    <mergeCell ref="S1571:S1578"/>
    <mergeCell ref="Q1495:Q1502"/>
    <mergeCell ref="R1700:R1707"/>
    <mergeCell ref="R1692:R1699"/>
    <mergeCell ref="R1708:R1715"/>
    <mergeCell ref="G1963:G1974"/>
    <mergeCell ref="A1844:A1851"/>
    <mergeCell ref="B1844:B1851"/>
    <mergeCell ref="C1844:C1851"/>
    <mergeCell ref="E1844:E1851"/>
    <mergeCell ref="F1844:F1851"/>
    <mergeCell ref="G1844:G1851"/>
    <mergeCell ref="R1844:R1851"/>
    <mergeCell ref="B1852:B1859"/>
    <mergeCell ref="J2004:J2007"/>
    <mergeCell ref="J2008:J2011"/>
    <mergeCell ref="J1968:J1970"/>
    <mergeCell ref="G1975:G1985"/>
    <mergeCell ref="J1848:J1849"/>
    <mergeCell ref="J2014:J2016"/>
    <mergeCell ref="J2001:J2003"/>
    <mergeCell ref="J1977:J1979"/>
    <mergeCell ref="I1999:I2011"/>
    <mergeCell ref="J1971:J1974"/>
    <mergeCell ref="F1986:F1998"/>
    <mergeCell ref="A1963:A1974"/>
    <mergeCell ref="B1986:B1998"/>
    <mergeCell ref="Q1860:Q1867"/>
    <mergeCell ref="R1860:R1867"/>
    <mergeCell ref="E1868:E1875"/>
    <mergeCell ref="F1868:F1875"/>
    <mergeCell ref="G1868:G1875"/>
    <mergeCell ref="H1868:H1875"/>
    <mergeCell ref="I1868:I1875"/>
    <mergeCell ref="B1955:B1962"/>
    <mergeCell ref="J1983:J1985"/>
    <mergeCell ref="F1912:F1922"/>
    <mergeCell ref="E1912:E1922"/>
    <mergeCell ref="J1914:J1916"/>
    <mergeCell ref="Q1975:Q1985"/>
    <mergeCell ref="R1963:R1974"/>
    <mergeCell ref="D1947:D1954"/>
    <mergeCell ref="H1892:H1903"/>
    <mergeCell ref="R1947:R1954"/>
    <mergeCell ref="C1955:C1962"/>
    <mergeCell ref="C1892:C1903"/>
    <mergeCell ref="D1904:D1911"/>
    <mergeCell ref="B1912:B1922"/>
    <mergeCell ref="D1912:D1922"/>
    <mergeCell ref="D1892:D1903"/>
    <mergeCell ref="D1923:D1930"/>
    <mergeCell ref="I1923:I1930"/>
    <mergeCell ref="B1923:B1930"/>
    <mergeCell ref="E1860:E1867"/>
    <mergeCell ref="F1860:F1867"/>
    <mergeCell ref="G1860:G1867"/>
    <mergeCell ref="H1860:H1867"/>
    <mergeCell ref="B1892:B1903"/>
    <mergeCell ref="G1931:G1938"/>
    <mergeCell ref="J1937:J1938"/>
    <mergeCell ref="H1931:H1938"/>
    <mergeCell ref="Q1963:Q1974"/>
    <mergeCell ref="R1955:R1962"/>
    <mergeCell ref="P1975:P1985"/>
    <mergeCell ref="S1923:S1930"/>
    <mergeCell ref="Q1999:Q2011"/>
    <mergeCell ref="J1988:J1990"/>
    <mergeCell ref="S1999:S2011"/>
    <mergeCell ref="P1986:P1998"/>
    <mergeCell ref="Q1904:Q1911"/>
    <mergeCell ref="S1904:S1911"/>
    <mergeCell ref="I1939:I1946"/>
    <mergeCell ref="P1963:P1974"/>
    <mergeCell ref="J1975:J1976"/>
    <mergeCell ref="R1999:R2011"/>
    <mergeCell ref="P1912:P1922"/>
    <mergeCell ref="J1906:J1907"/>
    <mergeCell ref="P1868:P1875"/>
    <mergeCell ref="P2012:P2022"/>
    <mergeCell ref="J1947:J1948"/>
    <mergeCell ref="R1912:R1922"/>
    <mergeCell ref="P1892:P1903"/>
    <mergeCell ref="I1912:I1922"/>
    <mergeCell ref="J1917:J1920"/>
    <mergeCell ref="I1904:I1911"/>
    <mergeCell ref="J1904:J1905"/>
    <mergeCell ref="J1894:J1896"/>
    <mergeCell ref="J1910:J1911"/>
    <mergeCell ref="J1874:J1875"/>
    <mergeCell ref="S1931:S1938"/>
    <mergeCell ref="S1947:S1954"/>
    <mergeCell ref="Q1947:Q1954"/>
    <mergeCell ref="Q1939:Q1946"/>
    <mergeCell ref="R1939:R1946"/>
    <mergeCell ref="Z1931:Z1938"/>
    <mergeCell ref="R1852:R1859"/>
    <mergeCell ref="S1844:S1851"/>
    <mergeCell ref="S1912:S1922"/>
    <mergeCell ref="Q1931:Q1938"/>
    <mergeCell ref="J1939:J1940"/>
    <mergeCell ref="P1876:P1883"/>
    <mergeCell ref="Q1876:Q1883"/>
    <mergeCell ref="R1876:R1883"/>
    <mergeCell ref="S1876:S1883"/>
    <mergeCell ref="J1897:J1899"/>
    <mergeCell ref="V1923:V1930"/>
    <mergeCell ref="S1892:S1903"/>
    <mergeCell ref="U1904:U1911"/>
    <mergeCell ref="U1912:U1922"/>
    <mergeCell ref="T1912:T1922"/>
    <mergeCell ref="T1852:T1859"/>
    <mergeCell ref="U1852:U1859"/>
    <mergeCell ref="V1852:V1859"/>
    <mergeCell ref="T1892:T1903"/>
    <mergeCell ref="T1947:T1954"/>
    <mergeCell ref="U1923:U1930"/>
    <mergeCell ref="J1908:J1909"/>
    <mergeCell ref="J1925:J1926"/>
    <mergeCell ref="J1892:J1893"/>
    <mergeCell ref="J1953:J1954"/>
    <mergeCell ref="P1860:P1867"/>
    <mergeCell ref="J1923:J1924"/>
    <mergeCell ref="Q1912:Q1922"/>
    <mergeCell ref="U1868:U1875"/>
    <mergeCell ref="U1892:U1903"/>
    <mergeCell ref="S1939:S1946"/>
    <mergeCell ref="J1943:J1944"/>
    <mergeCell ref="J1931:J1932"/>
    <mergeCell ref="Q1923:Q1930"/>
    <mergeCell ref="R1923:R1930"/>
    <mergeCell ref="G1852:G1859"/>
    <mergeCell ref="J1858:J1859"/>
    <mergeCell ref="P1904:P1911"/>
    <mergeCell ref="AB1904:AB1911"/>
    <mergeCell ref="AB1923:AB1930"/>
    <mergeCell ref="AB1892:AB1903"/>
    <mergeCell ref="P1939:P1946"/>
    <mergeCell ref="H1923:H1930"/>
    <mergeCell ref="H1904:H1911"/>
    <mergeCell ref="I1947:I1954"/>
    <mergeCell ref="J1921:J1922"/>
    <mergeCell ref="G1912:G1922"/>
    <mergeCell ref="A1923:A1930"/>
    <mergeCell ref="R1892:R1903"/>
    <mergeCell ref="G1904:G1911"/>
    <mergeCell ref="Q1892:Q1903"/>
    <mergeCell ref="AA1076:AA1083"/>
    <mergeCell ref="Y1708:Y1715"/>
    <mergeCell ref="X1700:X1707"/>
    <mergeCell ref="Y1571:Y1578"/>
    <mergeCell ref="W1579:W1586"/>
    <mergeCell ref="Z1571:Z1578"/>
    <mergeCell ref="V1716:V1723"/>
    <mergeCell ref="W1668:W1675"/>
    <mergeCell ref="Z1563:Z1570"/>
    <mergeCell ref="W1628:W1635"/>
    <mergeCell ref="W1676:W1683"/>
    <mergeCell ref="Y1620:Y1627"/>
    <mergeCell ref="W1113:W1120"/>
    <mergeCell ref="W1147:W1154"/>
    <mergeCell ref="X1147:X1154"/>
    <mergeCell ref="Y1147:Y1154"/>
    <mergeCell ref="Z1322:Z1329"/>
    <mergeCell ref="AB1173:AB1180"/>
    <mergeCell ref="AB1298:AB1305"/>
    <mergeCell ref="X1411:X1418"/>
    <mergeCell ref="X1224:X1231"/>
    <mergeCell ref="Y1224:Y1231"/>
    <mergeCell ref="Z1224:Z1231"/>
    <mergeCell ref="V1007:V1020"/>
    <mergeCell ref="W1007:W1020"/>
    <mergeCell ref="X1708:X1715"/>
    <mergeCell ref="AC842:AC849"/>
    <mergeCell ref="AC861:AC873"/>
    <mergeCell ref="Y816:Y841"/>
    <mergeCell ref="AC991:AC1006"/>
    <mergeCell ref="Z1147:Z1154"/>
    <mergeCell ref="Y1692:Y1699"/>
    <mergeCell ref="X1692:X1699"/>
    <mergeCell ref="V1579:V1586"/>
    <mergeCell ref="S1314:S1321"/>
    <mergeCell ref="S1306:S1313"/>
    <mergeCell ref="Q1387:Q1394"/>
    <mergeCell ref="P1378:P1386"/>
    <mergeCell ref="Q1370:Q1377"/>
    <mergeCell ref="R1378:R1386"/>
    <mergeCell ref="R1306:R1313"/>
    <mergeCell ref="Q1330:Q1337"/>
    <mergeCell ref="S1289:S1297"/>
    <mergeCell ref="J1308:J1309"/>
    <mergeCell ref="J1310:J1311"/>
    <mergeCell ref="J1300:J1301"/>
    <mergeCell ref="J1316:J1317"/>
    <mergeCell ref="J1348:J1349"/>
    <mergeCell ref="T1395:T1402"/>
    <mergeCell ref="J1818:J1819"/>
    <mergeCell ref="T1403:T1410"/>
    <mergeCell ref="S1732:S1739"/>
    <mergeCell ref="T1812:T1819"/>
    <mergeCell ref="S1804:S1811"/>
    <mergeCell ref="J1362:J1363"/>
    <mergeCell ref="J1413:J1414"/>
    <mergeCell ref="J1415:J1416"/>
    <mergeCell ref="R1515:R1522"/>
    <mergeCell ref="J1840:J1841"/>
    <mergeCell ref="J1768:J1769"/>
    <mergeCell ref="R1812:R1819"/>
    <mergeCell ref="I1836:I1843"/>
    <mergeCell ref="AC816:AC841"/>
    <mergeCell ref="J1605:J1606"/>
    <mergeCell ref="J1640:J1641"/>
    <mergeCell ref="J1543:J1544"/>
    <mergeCell ref="J1428:J1430"/>
    <mergeCell ref="J1417:J1418"/>
    <mergeCell ref="J1419:J1420"/>
    <mergeCell ref="T1595:T1602"/>
    <mergeCell ref="S1676:S1683"/>
    <mergeCell ref="J1750:J1751"/>
    <mergeCell ref="J1752:J1753"/>
    <mergeCell ref="J1776:J1777"/>
    <mergeCell ref="J1798:J1799"/>
    <mergeCell ref="J1774:J1775"/>
    <mergeCell ref="Q1836:Q1843"/>
    <mergeCell ref="J1760:J1761"/>
    <mergeCell ref="P1812:P1819"/>
    <mergeCell ref="S1716:S1723"/>
    <mergeCell ref="J1724:J1725"/>
    <mergeCell ref="P1740:P1747"/>
    <mergeCell ref="Q1828:Q1835"/>
    <mergeCell ref="S1756:S1763"/>
    <mergeCell ref="P1756:P1763"/>
    <mergeCell ref="X1197:X1204"/>
    <mergeCell ref="Y1197:Y1204"/>
    <mergeCell ref="Z1197:Z1204"/>
    <mergeCell ref="AA1121:AA1130"/>
    <mergeCell ref="Y1131:Y1138"/>
    <mergeCell ref="Z1131:Z1138"/>
    <mergeCell ref="AC1189:AC1196"/>
    <mergeCell ref="Z1181:Z1188"/>
    <mergeCell ref="AA1181:AA1188"/>
    <mergeCell ref="AB1181:AB1188"/>
    <mergeCell ref="AB1092:AB1101"/>
    <mergeCell ref="W1021:W1031"/>
    <mergeCell ref="X1021:X1031"/>
    <mergeCell ref="Y1021:Y1031"/>
    <mergeCell ref="Z1021:Z1031"/>
    <mergeCell ref="V1346:V1353"/>
    <mergeCell ref="W1387:W1394"/>
    <mergeCell ref="Z1338:Z1345"/>
    <mergeCell ref="Z1068:Z1075"/>
    <mergeCell ref="AC1032:AC1042"/>
    <mergeCell ref="Z1084:Z1091"/>
    <mergeCell ref="AA1197:AA1204"/>
    <mergeCell ref="AB1197:AB1204"/>
    <mergeCell ref="AC1092:AC1101"/>
    <mergeCell ref="AC1139:AC1146"/>
    <mergeCell ref="X874:X981"/>
    <mergeCell ref="AC982:AC990"/>
    <mergeCell ref="V1724:V1731"/>
    <mergeCell ref="V1732:V1739"/>
    <mergeCell ref="W1032:W1042"/>
    <mergeCell ref="X1032:X1042"/>
    <mergeCell ref="Y1032:Y1042"/>
    <mergeCell ref="Z1032:Z1042"/>
    <mergeCell ref="V1173:V1180"/>
    <mergeCell ref="W1173:W1180"/>
    <mergeCell ref="X1173:X1180"/>
    <mergeCell ref="Y1173:Y1180"/>
    <mergeCell ref="V1121:V1130"/>
    <mergeCell ref="Z1121:Z1130"/>
    <mergeCell ref="Y1611:Y1619"/>
    <mergeCell ref="Z1668:Z1675"/>
    <mergeCell ref="V1330:V1337"/>
    <mergeCell ref="Z1043:Z1067"/>
    <mergeCell ref="V1470:V1478"/>
    <mergeCell ref="V1571:V1578"/>
    <mergeCell ref="X1131:X1138"/>
    <mergeCell ref="W1298:W1305"/>
    <mergeCell ref="X1298:X1305"/>
    <mergeCell ref="Z991:Z1006"/>
    <mergeCell ref="X1258:X1288"/>
    <mergeCell ref="Y1258:Y1288"/>
    <mergeCell ref="Z1139:Z1146"/>
    <mergeCell ref="Z1306:Z1313"/>
    <mergeCell ref="Z1395:Z1402"/>
    <mergeCell ref="X1113:X1120"/>
    <mergeCell ref="X1139:X1146"/>
    <mergeCell ref="Y1139:Y1146"/>
    <mergeCell ref="W1700:W1707"/>
    <mergeCell ref="Z1330:Z1337"/>
    <mergeCell ref="W1515:W1522"/>
    <mergeCell ref="V991:V1006"/>
    <mergeCell ref="Y1378:Y1386"/>
    <mergeCell ref="Y1314:Y1321"/>
    <mergeCell ref="P1021:P1031"/>
    <mergeCell ref="AC1076:AC1083"/>
    <mergeCell ref="AC1403:AC1410"/>
    <mergeCell ref="Z1354:Z1361"/>
    <mergeCell ref="Y1555:Y1562"/>
    <mergeCell ref="V1611:V1619"/>
    <mergeCell ref="Z1453:Z1460"/>
    <mergeCell ref="X1289:X1297"/>
    <mergeCell ref="Y1289:Y1297"/>
    <mergeCell ref="Z1289:Z1297"/>
    <mergeCell ref="AA1289:AA1297"/>
    <mergeCell ref="AA1298:AA1305"/>
    <mergeCell ref="V1043:V1067"/>
    <mergeCell ref="W1043:W1067"/>
    <mergeCell ref="X1043:X1067"/>
    <mergeCell ref="X1007:X1020"/>
    <mergeCell ref="Z1173:Z1180"/>
    <mergeCell ref="AA1173:AA1180"/>
    <mergeCell ref="AC1173:AC1180"/>
    <mergeCell ref="AC1216:AC1223"/>
    <mergeCell ref="AC1113:AC1120"/>
    <mergeCell ref="AC1121:AC1130"/>
    <mergeCell ref="AC1197:AC1204"/>
    <mergeCell ref="AC1007:AC1020"/>
    <mergeCell ref="AA1189:AA1196"/>
    <mergeCell ref="AB1189:AB1196"/>
    <mergeCell ref="W991:W1006"/>
    <mergeCell ref="V1216:V1223"/>
    <mergeCell ref="W1216:W1223"/>
    <mergeCell ref="Z1102:Z1112"/>
    <mergeCell ref="AA1102:AA1112"/>
    <mergeCell ref="V1539:V1546"/>
    <mergeCell ref="V1437:V1444"/>
    <mergeCell ref="U1298:U1305"/>
    <mergeCell ref="U991:U1006"/>
    <mergeCell ref="U1314:U1321"/>
    <mergeCell ref="J1185:J1186"/>
    <mergeCell ref="J1187:J1188"/>
    <mergeCell ref="Y1205:Y1215"/>
    <mergeCell ref="R1322:R1329"/>
    <mergeCell ref="R1354:R1361"/>
    <mergeCell ref="T1314:T1321"/>
    <mergeCell ref="S1346:S1353"/>
    <mergeCell ref="S1338:S1345"/>
    <mergeCell ref="AC1346:AC1353"/>
    <mergeCell ref="V1652:V1659"/>
    <mergeCell ref="W1644:W1651"/>
    <mergeCell ref="V1603:V1610"/>
    <mergeCell ref="Y1395:Y1402"/>
    <mergeCell ref="Y1354:Y1361"/>
    <mergeCell ref="Z1479:Z1486"/>
    <mergeCell ref="W1555:W1562"/>
    <mergeCell ref="W1571:W1578"/>
    <mergeCell ref="X1555:X1562"/>
    <mergeCell ref="X1571:X1578"/>
    <mergeCell ref="Z1428:Z1436"/>
    <mergeCell ref="Y1387:Y1394"/>
    <mergeCell ref="Y1636:Y1643"/>
    <mergeCell ref="X1603:X1610"/>
    <mergeCell ref="Y1092:Y1101"/>
    <mergeCell ref="Z1092:Z1101"/>
    <mergeCell ref="Z982:Z990"/>
    <mergeCell ref="Z1362:Z1369"/>
    <mergeCell ref="Z1636:Z1643"/>
    <mergeCell ref="Z1652:Z1659"/>
    <mergeCell ref="X1395:X1402"/>
    <mergeCell ref="W1428:W1436"/>
    <mergeCell ref="Y1322:Y1329"/>
    <mergeCell ref="Z1495:Z1502"/>
    <mergeCell ref="X1387:X1394"/>
    <mergeCell ref="W1306:W1313"/>
    <mergeCell ref="Y1652:Y1659"/>
    <mergeCell ref="Y1644:Y1651"/>
    <mergeCell ref="X1579:X1586"/>
    <mergeCell ref="Y1370:Y1377"/>
    <mergeCell ref="V1314:V1321"/>
    <mergeCell ref="W1314:W1321"/>
    <mergeCell ref="V1547:V1554"/>
    <mergeCell ref="V1620:V1627"/>
    <mergeCell ref="W1636:W1643"/>
    <mergeCell ref="V1644:V1651"/>
    <mergeCell ref="Y1346:Y1353"/>
    <mergeCell ref="V1428:V1436"/>
    <mergeCell ref="S1258:S1288"/>
    <mergeCell ref="U1197:U1204"/>
    <mergeCell ref="V1197:V1204"/>
    <mergeCell ref="W1197:W1204"/>
    <mergeCell ref="P1113:P1120"/>
    <mergeCell ref="Q1113:Q1120"/>
    <mergeCell ref="R1113:R1120"/>
    <mergeCell ref="S1113:S1120"/>
    <mergeCell ref="T1113:T1120"/>
    <mergeCell ref="J1123:J1124"/>
    <mergeCell ref="J1125:J1128"/>
    <mergeCell ref="J1129:J1130"/>
    <mergeCell ref="J1141:J1142"/>
    <mergeCell ref="J1143:J1144"/>
    <mergeCell ref="J1145:J1146"/>
    <mergeCell ref="T861:T873"/>
    <mergeCell ref="T1139:T1146"/>
    <mergeCell ref="T874:T981"/>
    <mergeCell ref="J1084:J1085"/>
    <mergeCell ref="P1084:P1091"/>
    <mergeCell ref="Q1084:Q1091"/>
    <mergeCell ref="R1084:R1091"/>
    <mergeCell ref="J1133:J1134"/>
    <mergeCell ref="T1155:T1172"/>
    <mergeCell ref="S1173:S1180"/>
    <mergeCell ref="T1173:T1180"/>
    <mergeCell ref="P1173:P1180"/>
    <mergeCell ref="Q1173:Q1180"/>
    <mergeCell ref="R1173:R1180"/>
    <mergeCell ref="P1131:P1138"/>
    <mergeCell ref="Q1131:Q1138"/>
    <mergeCell ref="U1092:U1101"/>
    <mergeCell ref="V1092:V1101"/>
    <mergeCell ref="S874:S981"/>
    <mergeCell ref="J1131:J1132"/>
    <mergeCell ref="S1216:S1223"/>
    <mergeCell ref="T1216:T1223"/>
    <mergeCell ref="V1084:V1091"/>
    <mergeCell ref="S1084:S1091"/>
    <mergeCell ref="Q991:Q1006"/>
    <mergeCell ref="R1076:R1083"/>
    <mergeCell ref="P1007:P1020"/>
    <mergeCell ref="Q1007:Q1020"/>
    <mergeCell ref="J1094:J1096"/>
    <mergeCell ref="J1097:J1099"/>
    <mergeCell ref="J1023:J1024"/>
    <mergeCell ref="J1025:J1029"/>
    <mergeCell ref="J1030:J1031"/>
    <mergeCell ref="J1218:J1219"/>
    <mergeCell ref="J1220:J1221"/>
    <mergeCell ref="J1222:J1223"/>
    <mergeCell ref="J986:J988"/>
    <mergeCell ref="R982:R990"/>
    <mergeCell ref="W1378:W1386"/>
    <mergeCell ref="U1419:U1427"/>
    <mergeCell ref="W1354:W1361"/>
    <mergeCell ref="X1362:X1369"/>
    <mergeCell ref="W1362:W1369"/>
    <mergeCell ref="Y1007:Y1020"/>
    <mergeCell ref="Z1007:Z1020"/>
    <mergeCell ref="Y991:Y1006"/>
    <mergeCell ref="W1595:W1602"/>
    <mergeCell ref="X1487:X1494"/>
    <mergeCell ref="U1700:U1707"/>
    <mergeCell ref="J1447:J1448"/>
    <mergeCell ref="V1076:V1083"/>
    <mergeCell ref="Y874:Y981"/>
    <mergeCell ref="U1611:U1619"/>
    <mergeCell ref="U1587:U1594"/>
    <mergeCell ref="Y1668:Y1675"/>
    <mergeCell ref="V1595:V1602"/>
    <mergeCell ref="Y1700:Y1707"/>
    <mergeCell ref="X1660:X1667"/>
    <mergeCell ref="R1611:R1619"/>
    <mergeCell ref="U1660:U1667"/>
    <mergeCell ref="U1692:U1699"/>
    <mergeCell ref="P982:P990"/>
    <mergeCell ref="S816:S841"/>
    <mergeCell ref="J1157:J1164"/>
    <mergeCell ref="J1165:J1170"/>
    <mergeCell ref="J1171:J1172"/>
    <mergeCell ref="T1240:T1249"/>
    <mergeCell ref="X816:X841"/>
    <mergeCell ref="V874:V981"/>
    <mergeCell ref="V982:V990"/>
    <mergeCell ref="W1076:W1083"/>
    <mergeCell ref="Y861:Y873"/>
    <mergeCell ref="V1102:V1112"/>
    <mergeCell ref="W1102:W1112"/>
    <mergeCell ref="X1084:X1091"/>
    <mergeCell ref="Y1084:Y1091"/>
    <mergeCell ref="Q1021:Q1031"/>
    <mergeCell ref="Q1258:Q1288"/>
    <mergeCell ref="R1258:R1288"/>
    <mergeCell ref="T1479:T1486"/>
    <mergeCell ref="Q1216:Q1223"/>
    <mergeCell ref="R1216:R1223"/>
    <mergeCell ref="J1287:J1288"/>
    <mergeCell ref="J1244:J1247"/>
    <mergeCell ref="T1370:T1377"/>
    <mergeCell ref="X1523:X1530"/>
    <mergeCell ref="Z1555:Z1562"/>
    <mergeCell ref="Z1523:Z1530"/>
    <mergeCell ref="Z1539:Z1546"/>
    <mergeCell ref="X1515:X1522"/>
    <mergeCell ref="X1636:X1643"/>
    <mergeCell ref="Y1603:Y1610"/>
    <mergeCell ref="U1555:U1562"/>
    <mergeCell ref="V1258:V1288"/>
    <mergeCell ref="P1314:P1321"/>
    <mergeCell ref="P1531:P1538"/>
    <mergeCell ref="T1258:T1288"/>
    <mergeCell ref="J1216:J1217"/>
    <mergeCell ref="P1216:P1223"/>
    <mergeCell ref="J1304:J1305"/>
    <mergeCell ref="Q1306:Q1313"/>
    <mergeCell ref="J1328:J1329"/>
    <mergeCell ref="J1385:J1386"/>
    <mergeCell ref="T1007:T1020"/>
    <mergeCell ref="T1076:T1083"/>
    <mergeCell ref="X1370:X1377"/>
    <mergeCell ref="X842:X849"/>
    <mergeCell ref="Z1603:Z1610"/>
    <mergeCell ref="V1563:V1570"/>
    <mergeCell ref="R1571:R1578"/>
    <mergeCell ref="T1563:T1570"/>
    <mergeCell ref="Z861:Z873"/>
    <mergeCell ref="T1555:T1562"/>
    <mergeCell ref="T1636:T1643"/>
    <mergeCell ref="Q1479:Q1486"/>
    <mergeCell ref="Q1362:Q1369"/>
    <mergeCell ref="P1338:P1345"/>
    <mergeCell ref="P1479:P1486"/>
    <mergeCell ref="P1523:P1530"/>
    <mergeCell ref="P1503:P1514"/>
    <mergeCell ref="Q1395:Q1402"/>
    <mergeCell ref="Q1571:Q1578"/>
    <mergeCell ref="Q1579:Q1586"/>
    <mergeCell ref="Q1555:Q1562"/>
    <mergeCell ref="R1437:R1444"/>
    <mergeCell ref="Q1603:Q1610"/>
    <mergeCell ref="I804:I815"/>
    <mergeCell ref="J804:J808"/>
    <mergeCell ref="P804:P815"/>
    <mergeCell ref="U804:U815"/>
    <mergeCell ref="J813:J815"/>
    <mergeCell ref="U1306:U1313"/>
    <mergeCell ref="U982:U990"/>
    <mergeCell ref="W874:W981"/>
    <mergeCell ref="U1579:U1586"/>
    <mergeCell ref="P1289:P1297"/>
    <mergeCell ref="Q1289:Q1297"/>
    <mergeCell ref="R1289:R1297"/>
    <mergeCell ref="P1395:P1402"/>
    <mergeCell ref="W1411:W1418"/>
    <mergeCell ref="W1587:W1594"/>
    <mergeCell ref="U874:U981"/>
    <mergeCell ref="Q861:Q873"/>
    <mergeCell ref="S982:S990"/>
    <mergeCell ref="X982:X990"/>
    <mergeCell ref="S861:S873"/>
    <mergeCell ref="R1387:R1394"/>
    <mergeCell ref="Q874:Q981"/>
    <mergeCell ref="R1314:R1321"/>
    <mergeCell ref="U1007:U1020"/>
    <mergeCell ref="T1084:T1091"/>
    <mergeCell ref="P842:P849"/>
    <mergeCell ref="P816:P841"/>
    <mergeCell ref="P1102:P1112"/>
    <mergeCell ref="P1043:P1067"/>
    <mergeCell ref="S1298:S1305"/>
    <mergeCell ref="W1068:W1075"/>
    <mergeCell ref="X1068:X1075"/>
    <mergeCell ref="Y1068:Y1075"/>
    <mergeCell ref="P1032:P1042"/>
    <mergeCell ref="Q1032:Q1042"/>
    <mergeCell ref="R1032:R1042"/>
    <mergeCell ref="X1503:X1514"/>
    <mergeCell ref="X1539:X1546"/>
    <mergeCell ref="X1470:X1478"/>
    <mergeCell ref="Y1470:Y1478"/>
    <mergeCell ref="Y1495:Y1502"/>
    <mergeCell ref="T1346:T1353"/>
    <mergeCell ref="T1547:T1554"/>
    <mergeCell ref="S1437:S1444"/>
    <mergeCell ref="J441:J442"/>
    <mergeCell ref="J503:J504"/>
    <mergeCell ref="J507:J508"/>
    <mergeCell ref="W598:W605"/>
    <mergeCell ref="W550:W557"/>
    <mergeCell ref="U730:U737"/>
    <mergeCell ref="V730:V737"/>
    <mergeCell ref="W730:W737"/>
    <mergeCell ref="V485:V492"/>
    <mergeCell ref="U778:U790"/>
    <mergeCell ref="V778:V790"/>
    <mergeCell ref="J460:J461"/>
    <mergeCell ref="P460:P467"/>
    <mergeCell ref="P590:P597"/>
    <mergeCell ref="Q590:Q597"/>
    <mergeCell ref="R590:R597"/>
    <mergeCell ref="S590:S597"/>
    <mergeCell ref="T590:T597"/>
    <mergeCell ref="U590:U597"/>
    <mergeCell ref="V590:V597"/>
    <mergeCell ref="W590:W597"/>
    <mergeCell ref="W778:W790"/>
    <mergeCell ref="J505:J506"/>
    <mergeCell ref="S433:S442"/>
    <mergeCell ref="P509:P516"/>
    <mergeCell ref="Q509:Q516"/>
    <mergeCell ref="T485:T492"/>
    <mergeCell ref="P778:P790"/>
    <mergeCell ref="Q778:Q790"/>
    <mergeCell ref="R778:R790"/>
    <mergeCell ref="S778:S790"/>
    <mergeCell ref="P598:P605"/>
    <mergeCell ref="Q598:Q605"/>
    <mergeCell ref="R804:R815"/>
    <mergeCell ref="V501:V508"/>
    <mergeCell ref="W501:W508"/>
    <mergeCell ref="V493:V500"/>
    <mergeCell ref="W493:W500"/>
    <mergeCell ref="V606:V613"/>
    <mergeCell ref="W606:W613"/>
    <mergeCell ref="J780:J782"/>
    <mergeCell ref="J783:J786"/>
    <mergeCell ref="J787:J790"/>
    <mergeCell ref="J497:J498"/>
    <mergeCell ref="J499:J500"/>
    <mergeCell ref="Q804:Q815"/>
    <mergeCell ref="J405:J406"/>
    <mergeCell ref="J485:J486"/>
    <mergeCell ref="Q485:Q492"/>
    <mergeCell ref="J377:J378"/>
    <mergeCell ref="J367:J368"/>
    <mergeCell ref="W385:W392"/>
    <mergeCell ref="W218:W225"/>
    <mergeCell ref="W226:W244"/>
    <mergeCell ref="V377:V384"/>
    <mergeCell ref="U319:U326"/>
    <mergeCell ref="J341:J342"/>
    <mergeCell ref="R295:R310"/>
    <mergeCell ref="J327:J328"/>
    <mergeCell ref="J337:J338"/>
    <mergeCell ref="U311:U318"/>
    <mergeCell ref="U327:U336"/>
    <mergeCell ref="T277:T294"/>
    <mergeCell ref="T226:T244"/>
    <mergeCell ref="U361:U368"/>
    <mergeCell ref="J811:J812"/>
    <mergeCell ref="U409:U424"/>
    <mergeCell ref="I385:I392"/>
    <mergeCell ref="T385:T392"/>
    <mergeCell ref="R401:R408"/>
    <mergeCell ref="T425:T432"/>
    <mergeCell ref="S409:S424"/>
    <mergeCell ref="Q425:Q432"/>
    <mergeCell ref="R425:R432"/>
    <mergeCell ref="I393:I400"/>
    <mergeCell ref="I425:I432"/>
    <mergeCell ref="T401:T408"/>
    <mergeCell ref="T409:T424"/>
    <mergeCell ref="J325:J326"/>
    <mergeCell ref="J311:J312"/>
    <mergeCell ref="I245:I252"/>
    <mergeCell ref="I253:I276"/>
    <mergeCell ref="R393:R400"/>
    <mergeCell ref="T295:T310"/>
    <mergeCell ref="J224:J225"/>
    <mergeCell ref="J245:J246"/>
    <mergeCell ref="R311:R318"/>
    <mergeCell ref="I319:I326"/>
    <mergeCell ref="P226:P244"/>
    <mergeCell ref="S295:S310"/>
    <mergeCell ref="J239:J244"/>
    <mergeCell ref="J228:J233"/>
    <mergeCell ref="P353:P360"/>
    <mergeCell ref="J323:J324"/>
    <mergeCell ref="Q353:Q360"/>
    <mergeCell ref="J261:J269"/>
    <mergeCell ref="J452:J453"/>
    <mergeCell ref="P452:P459"/>
    <mergeCell ref="Q452:Q459"/>
    <mergeCell ref="R452:R459"/>
    <mergeCell ref="I409:I424"/>
    <mergeCell ref="G409:G424"/>
    <mergeCell ref="J429:J430"/>
    <mergeCell ref="S425:S432"/>
    <mergeCell ref="R409:R424"/>
    <mergeCell ref="Q443:Q451"/>
    <mergeCell ref="J487:J488"/>
    <mergeCell ref="I778:I790"/>
    <mergeCell ref="J447:J449"/>
    <mergeCell ref="J450:J451"/>
    <mergeCell ref="J489:J490"/>
    <mergeCell ref="P425:P432"/>
    <mergeCell ref="H409:H424"/>
    <mergeCell ref="G804:G815"/>
    <mergeCell ref="J437:J440"/>
    <mergeCell ref="P433:P442"/>
    <mergeCell ref="H804:H815"/>
    <mergeCell ref="I485:I492"/>
    <mergeCell ref="H493:H500"/>
    <mergeCell ref="I493:I500"/>
    <mergeCell ref="J493:J494"/>
    <mergeCell ref="I433:I442"/>
    <mergeCell ref="J491:J492"/>
    <mergeCell ref="J411:J415"/>
    <mergeCell ref="J416:J420"/>
    <mergeCell ref="H1181:H1188"/>
    <mergeCell ref="I1387:I1394"/>
    <mergeCell ref="R1298:R1305"/>
    <mergeCell ref="R991:R1006"/>
    <mergeCell ref="J1401:J1402"/>
    <mergeCell ref="J1399:J1400"/>
    <mergeCell ref="J1491:J1492"/>
    <mergeCell ref="J1493:J1494"/>
    <mergeCell ref="J911:J948"/>
    <mergeCell ref="H1007:H1020"/>
    <mergeCell ref="J1397:J1398"/>
    <mergeCell ref="Q1314:Q1321"/>
    <mergeCell ref="Q1076:Q1083"/>
    <mergeCell ref="R1346:R1353"/>
    <mergeCell ref="P1387:P1394"/>
    <mergeCell ref="H1021:H1031"/>
    <mergeCell ref="W1820:W1827"/>
    <mergeCell ref="U1820:U1827"/>
    <mergeCell ref="W1338:W1345"/>
    <mergeCell ref="X1338:X1345"/>
    <mergeCell ref="W1403:W1410"/>
    <mergeCell ref="R1338:R1345"/>
    <mergeCell ref="R1181:R1188"/>
    <mergeCell ref="Q1322:Q1329"/>
    <mergeCell ref="R1330:R1337"/>
    <mergeCell ref="U1539:U1546"/>
    <mergeCell ref="U1571:U1578"/>
    <mergeCell ref="U1387:U1394"/>
    <mergeCell ref="U1595:U1602"/>
    <mergeCell ref="Q1338:Q1345"/>
    <mergeCell ref="Y1403:Y1410"/>
    <mergeCell ref="Y1181:Y1188"/>
    <mergeCell ref="U1732:U1739"/>
    <mergeCell ref="T1700:T1707"/>
    <mergeCell ref="I1892:I1903"/>
    <mergeCell ref="D1732:D1739"/>
    <mergeCell ref="C1756:C1763"/>
    <mergeCell ref="D1756:D1763"/>
    <mergeCell ref="H1076:H1083"/>
    <mergeCell ref="I1338:I1345"/>
    <mergeCell ref="I1354:I1361"/>
    <mergeCell ref="J854:J857"/>
    <mergeCell ref="J1248:J1249"/>
    <mergeCell ref="J1090:J1091"/>
    <mergeCell ref="J1822:J1823"/>
    <mergeCell ref="I1021:I1031"/>
    <mergeCell ref="J1021:J1022"/>
    <mergeCell ref="J1153:J1154"/>
    <mergeCell ref="J1302:J1303"/>
    <mergeCell ref="J1199:J1200"/>
    <mergeCell ref="J1041:J1042"/>
    <mergeCell ref="J1344:J1345"/>
    <mergeCell ref="J1334:J1335"/>
    <mergeCell ref="Q1102:Q1112"/>
    <mergeCell ref="J1234:J1235"/>
    <mergeCell ref="I1232:I1239"/>
    <mergeCell ref="J1232:J1233"/>
    <mergeCell ref="P1076:P1083"/>
    <mergeCell ref="Q1043:Q1067"/>
    <mergeCell ref="J1236:J1237"/>
    <mergeCell ref="P1370:P1377"/>
    <mergeCell ref="J1380:J1381"/>
    <mergeCell ref="J1378:J1379"/>
    <mergeCell ref="J1366:J1367"/>
    <mergeCell ref="I1330:I1337"/>
    <mergeCell ref="J1350:J1351"/>
    <mergeCell ref="J1352:J1353"/>
    <mergeCell ref="J1072:J1073"/>
    <mergeCell ref="P1068:P1075"/>
    <mergeCell ref="J1197:J1198"/>
    <mergeCell ref="J1086:J1087"/>
    <mergeCell ref="J1088:J1089"/>
    <mergeCell ref="J1034:J1037"/>
    <mergeCell ref="J1038:J1040"/>
    <mergeCell ref="J1183:J1184"/>
    <mergeCell ref="E1387:E1394"/>
    <mergeCell ref="E1378:E1386"/>
    <mergeCell ref="E1547:E1554"/>
    <mergeCell ref="G1362:G1369"/>
    <mergeCell ref="D1487:D1494"/>
    <mergeCell ref="F1395:F1402"/>
    <mergeCell ref="F1563:F1570"/>
    <mergeCell ref="F1322:F1329"/>
    <mergeCell ref="H1419:H1427"/>
    <mergeCell ref="C1531:C1538"/>
    <mergeCell ref="D1314:D1321"/>
    <mergeCell ref="E1076:E1083"/>
    <mergeCell ref="D1555:D1562"/>
    <mergeCell ref="G816:G841"/>
    <mergeCell ref="H842:H849"/>
    <mergeCell ref="I1076:I1083"/>
    <mergeCell ref="E1836:E1843"/>
    <mergeCell ref="J980:J981"/>
    <mergeCell ref="J1108:J1110"/>
    <mergeCell ref="J1111:J1112"/>
    <mergeCell ref="J1696:J1697"/>
    <mergeCell ref="A816:A841"/>
    <mergeCell ref="A1322:A1329"/>
    <mergeCell ref="A1298:A1305"/>
    <mergeCell ref="B1322:B1329"/>
    <mergeCell ref="B1021:B1031"/>
    <mergeCell ref="A1155:A1172"/>
    <mergeCell ref="B1155:B1172"/>
    <mergeCell ref="C1155:C1172"/>
    <mergeCell ref="D1155:D1172"/>
    <mergeCell ref="A1250:A1257"/>
    <mergeCell ref="B1250:B1257"/>
    <mergeCell ref="C1250:C1257"/>
    <mergeCell ref="D1250:D1257"/>
    <mergeCell ref="C982:C990"/>
    <mergeCell ref="A1032:A1042"/>
    <mergeCell ref="B1032:B1042"/>
    <mergeCell ref="C1032:C1042"/>
    <mergeCell ref="B874:B981"/>
    <mergeCell ref="D816:D841"/>
    <mergeCell ref="C1043:C1067"/>
    <mergeCell ref="C1197:C1204"/>
    <mergeCell ref="D1197:D1204"/>
    <mergeCell ref="B1338:B1345"/>
    <mergeCell ref="B1197:B1204"/>
    <mergeCell ref="C1395:C1402"/>
    <mergeCell ref="A1043:A1067"/>
    <mergeCell ref="B1043:B1067"/>
    <mergeCell ref="A1068:A1075"/>
    <mergeCell ref="B1068:B1075"/>
    <mergeCell ref="A1102:A1112"/>
    <mergeCell ref="D1437:D1444"/>
    <mergeCell ref="B1181:B1188"/>
    <mergeCell ref="A1411:A1418"/>
    <mergeCell ref="A1445:A1452"/>
    <mergeCell ref="B1445:B1452"/>
    <mergeCell ref="D1338:D1345"/>
    <mergeCell ref="C1068:C1075"/>
    <mergeCell ref="D1068:D1075"/>
    <mergeCell ref="D1043:D1067"/>
    <mergeCell ref="D842:D849"/>
    <mergeCell ref="D982:D990"/>
    <mergeCell ref="C991:C1006"/>
    <mergeCell ref="C1007:C1020"/>
    <mergeCell ref="D1007:D1020"/>
    <mergeCell ref="A1021:A1031"/>
    <mergeCell ref="C850:C860"/>
    <mergeCell ref="D1084:D1091"/>
    <mergeCell ref="H1338:H1345"/>
    <mergeCell ref="J858:J860"/>
    <mergeCell ref="H991:H1006"/>
    <mergeCell ref="H1205:H1215"/>
    <mergeCell ref="H1232:H1239"/>
    <mergeCell ref="J863:J865"/>
    <mergeCell ref="E1181:E1188"/>
    <mergeCell ref="G1139:G1146"/>
    <mergeCell ref="F1250:F1257"/>
    <mergeCell ref="G1250:G1257"/>
    <mergeCell ref="E1216:E1223"/>
    <mergeCell ref="H1250:H1257"/>
    <mergeCell ref="I1306:I1313"/>
    <mergeCell ref="E1139:E1146"/>
    <mergeCell ref="F1139:F1146"/>
    <mergeCell ref="H1139:H1146"/>
    <mergeCell ref="X1939:X1946"/>
    <mergeCell ref="J1680:J1681"/>
    <mergeCell ref="J1692:J1693"/>
    <mergeCell ref="E1732:E1739"/>
    <mergeCell ref="H1764:H1771"/>
    <mergeCell ref="J1770:J1771"/>
    <mergeCell ref="J1814:J1815"/>
    <mergeCell ref="J1816:J1817"/>
    <mergeCell ref="G1812:G1819"/>
    <mergeCell ref="E1812:E1819"/>
    <mergeCell ref="J1804:J1805"/>
    <mergeCell ref="J1782:J1783"/>
    <mergeCell ref="J1806:J1807"/>
    <mergeCell ref="I1587:I1594"/>
    <mergeCell ref="J1609:J1610"/>
    <mergeCell ref="J1658:J1659"/>
    <mergeCell ref="S1836:S1843"/>
    <mergeCell ref="T1836:T1843"/>
    <mergeCell ref="W1828:W1835"/>
    <mergeCell ref="X1828:X1835"/>
    <mergeCell ref="U1836:U1843"/>
    <mergeCell ref="J1764:J1765"/>
    <mergeCell ref="J1852:J1853"/>
    <mergeCell ref="G1892:G1903"/>
    <mergeCell ref="R1836:R1843"/>
    <mergeCell ref="T1828:T1835"/>
    <mergeCell ref="U1828:U1835"/>
    <mergeCell ref="W1836:W1843"/>
    <mergeCell ref="AC425:AC432"/>
    <mergeCell ref="Z353:Z360"/>
    <mergeCell ref="Z385:Z392"/>
    <mergeCell ref="J844:J845"/>
    <mergeCell ref="I1197:I1204"/>
    <mergeCell ref="AB804:AB815"/>
    <mergeCell ref="Z804:Z815"/>
    <mergeCell ref="I1820:I1827"/>
    <mergeCell ref="P1820:P1827"/>
    <mergeCell ref="Q1820:Q1827"/>
    <mergeCell ref="R1820:R1827"/>
    <mergeCell ref="Y1515:Y1522"/>
    <mergeCell ref="R1503:R1514"/>
    <mergeCell ref="S1503:S1514"/>
    <mergeCell ref="V1503:V1514"/>
    <mergeCell ref="U1515:U1522"/>
    <mergeCell ref="P1515:P1522"/>
    <mergeCell ref="Q1515:Q1522"/>
    <mergeCell ref="J1521:J1522"/>
    <mergeCell ref="T1515:T1522"/>
    <mergeCell ref="S2242:S2249"/>
    <mergeCell ref="R2012:R2022"/>
    <mergeCell ref="S2012:S2022"/>
    <mergeCell ref="W2242:W2249"/>
    <mergeCell ref="I1563:I1570"/>
    <mergeCell ref="I1523:I1530"/>
    <mergeCell ref="S1620:S1627"/>
    <mergeCell ref="U1947:U1954"/>
    <mergeCell ref="I1620:I1627"/>
    <mergeCell ref="I1668:I1675"/>
    <mergeCell ref="I1628:I1635"/>
    <mergeCell ref="Q1636:Q1643"/>
    <mergeCell ref="R1102:R1112"/>
    <mergeCell ref="S1102:S1112"/>
    <mergeCell ref="S1076:S1083"/>
    <mergeCell ref="R1043:R1067"/>
    <mergeCell ref="AC226:AC244"/>
    <mergeCell ref="U443:U451"/>
    <mergeCell ref="U433:U442"/>
    <mergeCell ref="T804:T815"/>
    <mergeCell ref="V443:V451"/>
    <mergeCell ref="W714:W721"/>
    <mergeCell ref="X714:X721"/>
    <mergeCell ref="Y714:Y721"/>
    <mergeCell ref="Z714:Z721"/>
    <mergeCell ref="AA714:AA721"/>
    <mergeCell ref="AB714:AB721"/>
    <mergeCell ref="W1660:W1667"/>
    <mergeCell ref="W1603:W1610"/>
    <mergeCell ref="T982:T990"/>
    <mergeCell ref="T1306:T1313"/>
    <mergeCell ref="AC409:AC424"/>
    <mergeCell ref="AC319:AC326"/>
    <mergeCell ref="AA485:AA492"/>
    <mergeCell ref="AC29:AC39"/>
    <mergeCell ref="AA29:AA39"/>
    <mergeCell ref="V218:V225"/>
    <mergeCell ref="AC40:AC47"/>
    <mergeCell ref="Y117:Y127"/>
    <mergeCell ref="Z117:Z127"/>
    <mergeCell ref="V100:V107"/>
    <mergeCell ref="AA117:AA127"/>
    <mergeCell ref="X182:X189"/>
    <mergeCell ref="AB108:AB116"/>
    <mergeCell ref="U136:U147"/>
    <mergeCell ref="AC156:AC164"/>
    <mergeCell ref="AA218:AA225"/>
    <mergeCell ref="AC337:AC344"/>
    <mergeCell ref="AB190:AB197"/>
    <mergeCell ref="W443:W451"/>
    <mergeCell ref="AB485:AB492"/>
    <mergeCell ref="Y173:Y181"/>
    <mergeCell ref="X156:X164"/>
    <mergeCell ref="AB148:AB155"/>
    <mergeCell ref="Z173:Z181"/>
    <mergeCell ref="Y148:Y155"/>
    <mergeCell ref="AB198:AB208"/>
    <mergeCell ref="Z361:Z368"/>
    <mergeCell ref="AB218:AB225"/>
    <mergeCell ref="Z218:Z225"/>
    <mergeCell ref="X218:X225"/>
    <mergeCell ref="Z156:Z164"/>
    <mergeCell ref="X128:X135"/>
    <mergeCell ref="Z100:Z107"/>
    <mergeCell ref="V425:V432"/>
    <mergeCell ref="Z245:Z252"/>
    <mergeCell ref="Z253:Z276"/>
    <mergeCell ref="W337:W344"/>
    <mergeCell ref="Y253:Y276"/>
    <mergeCell ref="AC393:AC400"/>
    <mergeCell ref="AA425:AA432"/>
    <mergeCell ref="AB182:AB189"/>
    <mergeCell ref="AC327:AC336"/>
    <mergeCell ref="AB327:AB336"/>
    <mergeCell ref="AB425:AB432"/>
    <mergeCell ref="AC377:AC384"/>
    <mergeCell ref="Z84:Z91"/>
    <mergeCell ref="Z6:Z18"/>
    <mergeCell ref="X226:X244"/>
    <mergeCell ref="W485:W492"/>
    <mergeCell ref="AA100:AA107"/>
    <mergeCell ref="AA361:AA368"/>
    <mergeCell ref="AA369:AA376"/>
    <mergeCell ref="AB337:AB344"/>
    <mergeCell ref="X319:X326"/>
    <mergeCell ref="Y319:Y326"/>
    <mergeCell ref="V804:V815"/>
    <mergeCell ref="S361:S368"/>
    <mergeCell ref="S443:S451"/>
    <mergeCell ref="T443:T451"/>
    <mergeCell ref="V190:V197"/>
    <mergeCell ref="T353:T360"/>
    <mergeCell ref="U277:U294"/>
    <mergeCell ref="U369:U376"/>
    <mergeCell ref="U377:U384"/>
    <mergeCell ref="U485:U492"/>
    <mergeCell ref="U401:U408"/>
    <mergeCell ref="S190:S197"/>
    <mergeCell ref="Z319:Z326"/>
    <mergeCell ref="R730:R737"/>
    <mergeCell ref="S730:S737"/>
    <mergeCell ref="R353:R360"/>
    <mergeCell ref="R598:R605"/>
    <mergeCell ref="S598:S605"/>
    <mergeCell ref="T598:T605"/>
    <mergeCell ref="AC493:AC500"/>
    <mergeCell ref="AC218:AC225"/>
    <mergeCell ref="AB401:AB408"/>
    <mergeCell ref="X108:X116"/>
    <mergeCell ref="AB452:AB459"/>
    <mergeCell ref="AC452:AC459"/>
    <mergeCell ref="W100:W107"/>
    <mergeCell ref="W182:W189"/>
    <mergeCell ref="AC198:AC208"/>
    <mergeCell ref="AC190:AC197"/>
    <mergeCell ref="AC361:AC368"/>
    <mergeCell ref="X337:X344"/>
    <mergeCell ref="W295:W310"/>
    <mergeCell ref="W245:W252"/>
    <mergeCell ref="Y128:Y135"/>
    <mergeCell ref="W148:W155"/>
    <mergeCell ref="AC182:AC189"/>
    <mergeCell ref="AC173:AC181"/>
    <mergeCell ref="W165:W172"/>
    <mergeCell ref="AB165:AB172"/>
    <mergeCell ref="AC165:AC172"/>
    <mergeCell ref="Z443:Z451"/>
    <mergeCell ref="V136:V147"/>
    <mergeCell ref="U385:U392"/>
    <mergeCell ref="AC6:AC18"/>
    <mergeCell ref="Y311:Y318"/>
    <mergeCell ref="W198:W208"/>
    <mergeCell ref="Y277:Y294"/>
    <mergeCell ref="X245:X252"/>
    <mergeCell ref="X369:X376"/>
    <mergeCell ref="AA385:AA392"/>
    <mergeCell ref="W209:W217"/>
    <mergeCell ref="AB253:AB276"/>
    <mergeCell ref="Y345:Y352"/>
    <mergeCell ref="AC253:AC276"/>
    <mergeCell ref="Z345:Z352"/>
    <mergeCell ref="AC295:AC310"/>
    <mergeCell ref="AA319:AA326"/>
    <mergeCell ref="X311:X318"/>
    <mergeCell ref="AB311:AB318"/>
    <mergeCell ref="X6:X18"/>
    <mergeCell ref="AA19:AA28"/>
    <mergeCell ref="AC353:AC360"/>
    <mergeCell ref="X173:X181"/>
    <mergeCell ref="Z182:Z189"/>
    <mergeCell ref="W377:W384"/>
    <mergeCell ref="Y393:Y400"/>
    <mergeCell ref="W173:W181"/>
    <mergeCell ref="AB19:AB28"/>
    <mergeCell ref="AB6:AB18"/>
    <mergeCell ref="Z19:Z28"/>
    <mergeCell ref="Y433:Y442"/>
    <mergeCell ref="Z425:Z432"/>
    <mergeCell ref="Y40:Y47"/>
    <mergeCell ref="AB128:AB135"/>
    <mergeCell ref="AC245:AC252"/>
    <mergeCell ref="AC277:AC294"/>
    <mergeCell ref="Z198:Z208"/>
    <mergeCell ref="AA165:AA172"/>
    <mergeCell ref="Z165:Z172"/>
    <mergeCell ref="Y401:Y408"/>
    <mergeCell ref="AC385:AC392"/>
    <mergeCell ref="AC345:AC352"/>
    <mergeCell ref="AA253:AA276"/>
    <mergeCell ref="AA443:AA451"/>
    <mergeCell ref="AB443:AB451"/>
    <mergeCell ref="AC443:AC451"/>
    <mergeCell ref="Y245:Y252"/>
    <mergeCell ref="AB245:AB252"/>
    <mergeCell ref="Y295:Y310"/>
    <mergeCell ref="Z337:Z344"/>
    <mergeCell ref="Y361:Y368"/>
    <mergeCell ref="AB277:AB294"/>
    <mergeCell ref="Y327:Y336"/>
    <mergeCell ref="AA345:AA352"/>
    <mergeCell ref="Z209:Z217"/>
    <mergeCell ref="X190:X197"/>
    <mergeCell ref="X198:X208"/>
    <mergeCell ref="P369:P376"/>
    <mergeCell ref="P409:P424"/>
    <mergeCell ref="P485:P492"/>
    <mergeCell ref="P361:P368"/>
    <mergeCell ref="P443:P451"/>
    <mergeCell ref="X377:X384"/>
    <mergeCell ref="Y377:Y384"/>
    <mergeCell ref="AB433:AB442"/>
    <mergeCell ref="U337:U344"/>
    <mergeCell ref="Z295:Z310"/>
    <mergeCell ref="AA295:AA310"/>
    <mergeCell ref="W190:W197"/>
    <mergeCell ref="W253:W276"/>
    <mergeCell ref="W277:W294"/>
    <mergeCell ref="V337:V344"/>
    <mergeCell ref="Z136:Z147"/>
    <mergeCell ref="Z148:Z155"/>
    <mergeCell ref="V182:V189"/>
    <mergeCell ref="R218:R225"/>
    <mergeCell ref="T218:T225"/>
    <mergeCell ref="S173:S181"/>
    <mergeCell ref="T393:T400"/>
    <mergeCell ref="R485:R492"/>
    <mergeCell ref="Z393:Z400"/>
    <mergeCell ref="AA393:AA400"/>
    <mergeCell ref="AB393:AB400"/>
    <mergeCell ref="AA337:AA344"/>
    <mergeCell ref="AB319:AB326"/>
    <mergeCell ref="AB209:AB217"/>
    <mergeCell ref="AA136:AA147"/>
    <mergeCell ref="AA156:AA164"/>
    <mergeCell ref="Y165:Y172"/>
    <mergeCell ref="S452:S459"/>
    <mergeCell ref="T452:T459"/>
    <mergeCell ref="U452:U459"/>
    <mergeCell ref="V452:V459"/>
    <mergeCell ref="W452:W459"/>
    <mergeCell ref="S385:S392"/>
    <mergeCell ref="V209:V217"/>
    <mergeCell ref="U245:U252"/>
    <mergeCell ref="AB385:AB392"/>
    <mergeCell ref="Q433:Q442"/>
    <mergeCell ref="U468:U475"/>
    <mergeCell ref="V468:V475"/>
    <mergeCell ref="W468:W475"/>
    <mergeCell ref="X468:X475"/>
    <mergeCell ref="Y468:Y475"/>
    <mergeCell ref="Z468:Z475"/>
    <mergeCell ref="AA468:AA475"/>
    <mergeCell ref="U393:U400"/>
    <mergeCell ref="V393:V400"/>
    <mergeCell ref="U425:U432"/>
    <mergeCell ref="AB409:AB424"/>
    <mergeCell ref="X136:X147"/>
    <mergeCell ref="AB361:AB368"/>
    <mergeCell ref="Z92:Z99"/>
    <mergeCell ref="Z128:Z135"/>
    <mergeCell ref="AB117:AB127"/>
    <mergeCell ref="X148:X155"/>
    <mergeCell ref="AA148:AA155"/>
    <mergeCell ref="AC501:AC508"/>
    <mergeCell ref="Y385:Y392"/>
    <mergeCell ref="Q369:Q376"/>
    <mergeCell ref="J317:J318"/>
    <mergeCell ref="T433:T442"/>
    <mergeCell ref="AA401:AA408"/>
    <mergeCell ref="AB377:AB384"/>
    <mergeCell ref="Z369:Z376"/>
    <mergeCell ref="T345:T352"/>
    <mergeCell ref="J194:J195"/>
    <mergeCell ref="AB353:AB360"/>
    <mergeCell ref="V198:V208"/>
    <mergeCell ref="V148:V155"/>
    <mergeCell ref="V253:V276"/>
    <mergeCell ref="V165:V172"/>
    <mergeCell ref="U226:U244"/>
    <mergeCell ref="X100:X107"/>
    <mergeCell ref="AA108:AA116"/>
    <mergeCell ref="AA92:AA99"/>
    <mergeCell ref="Y156:Y164"/>
    <mergeCell ref="X117:X127"/>
    <mergeCell ref="U190:U197"/>
    <mergeCell ref="X209:X217"/>
    <mergeCell ref="AA182:AA189"/>
    <mergeCell ref="X393:X400"/>
    <mergeCell ref="Y409:Y424"/>
    <mergeCell ref="Y136:Y147"/>
    <mergeCell ref="X277:X294"/>
    <mergeCell ref="Y353:Y360"/>
    <mergeCell ref="AB173:AB181"/>
    <mergeCell ref="X361:X368"/>
    <mergeCell ref="Y369:Y376"/>
    <mergeCell ref="Z401:Z408"/>
    <mergeCell ref="AA377:AA384"/>
    <mergeCell ref="V409:V424"/>
    <mergeCell ref="W409:W424"/>
    <mergeCell ref="S253:S276"/>
    <mergeCell ref="R319:R326"/>
    <mergeCell ref="T182:T189"/>
    <mergeCell ref="T245:T252"/>
    <mergeCell ref="R190:R197"/>
    <mergeCell ref="P156:P164"/>
    <mergeCell ref="P173:P181"/>
    <mergeCell ref="T190:T197"/>
    <mergeCell ref="V245:V252"/>
    <mergeCell ref="W319:W326"/>
    <mergeCell ref="W311:W318"/>
    <mergeCell ref="W128:W135"/>
    <mergeCell ref="AC209:AC217"/>
    <mergeCell ref="AB345:AB352"/>
    <mergeCell ref="X443:X451"/>
    <mergeCell ref="AA209:AA217"/>
    <mergeCell ref="AA311:AA318"/>
    <mergeCell ref="W108:W116"/>
    <mergeCell ref="Z29:Z39"/>
    <mergeCell ref="W48:W74"/>
    <mergeCell ref="W393:W400"/>
    <mergeCell ref="AB2:AB5"/>
    <mergeCell ref="J16:J18"/>
    <mergeCell ref="V40:V47"/>
    <mergeCell ref="X29:X39"/>
    <mergeCell ref="M2:M5"/>
    <mergeCell ref="J407:J408"/>
    <mergeCell ref="J395:J396"/>
    <mergeCell ref="J397:J398"/>
    <mergeCell ref="J399:J400"/>
    <mergeCell ref="J401:J402"/>
    <mergeCell ref="J403:J404"/>
    <mergeCell ref="Q361:Q368"/>
    <mergeCell ref="P377:P384"/>
    <mergeCell ref="Q377:Q384"/>
    <mergeCell ref="P385:P392"/>
    <mergeCell ref="Q385:Q392"/>
    <mergeCell ref="P493:P500"/>
    <mergeCell ref="Q493:Q500"/>
    <mergeCell ref="P401:P408"/>
    <mergeCell ref="Q409:Q424"/>
    <mergeCell ref="P730:P737"/>
    <mergeCell ref="Q730:Q737"/>
    <mergeCell ref="J480:J482"/>
    <mergeCell ref="U165:U172"/>
    <mergeCell ref="V319:V326"/>
    <mergeCell ref="U295:U310"/>
    <mergeCell ref="Z311:Z318"/>
    <mergeCell ref="U128:U135"/>
    <mergeCell ref="V92:V99"/>
    <mergeCell ref="Y108:Y116"/>
    <mergeCell ref="U100:U107"/>
    <mergeCell ref="U353:U360"/>
    <mergeCell ref="V353:V360"/>
    <mergeCell ref="V361:V368"/>
    <mergeCell ref="X295:X310"/>
    <mergeCell ref="X409:X424"/>
    <mergeCell ref="U148:U155"/>
    <mergeCell ref="V226:V244"/>
    <mergeCell ref="U218:U225"/>
    <mergeCell ref="U253:U276"/>
    <mergeCell ref="AA327:AA336"/>
    <mergeCell ref="X253:X276"/>
    <mergeCell ref="V19:V28"/>
    <mergeCell ref="V791:V803"/>
    <mergeCell ref="V401:V408"/>
    <mergeCell ref="V48:V74"/>
    <mergeCell ref="AB369:AB376"/>
    <mergeCell ref="X165:X172"/>
    <mergeCell ref="Z190:Z197"/>
    <mergeCell ref="AA190:AA197"/>
    <mergeCell ref="J483:J484"/>
    <mergeCell ref="Y198:Y208"/>
    <mergeCell ref="V295:V310"/>
    <mergeCell ref="V173:V181"/>
    <mergeCell ref="V128:V135"/>
    <mergeCell ref="X353:X360"/>
    <mergeCell ref="Z377:Z384"/>
    <mergeCell ref="Y190:Y197"/>
    <mergeCell ref="AB295:AB310"/>
    <mergeCell ref="AB100:AB107"/>
    <mergeCell ref="AB92:AB99"/>
    <mergeCell ref="Z108:Z116"/>
    <mergeCell ref="AB156:AB164"/>
    <mergeCell ref="AA173:AA181"/>
    <mergeCell ref="G19:G28"/>
    <mergeCell ref="T6:T18"/>
    <mergeCell ref="W19:W28"/>
    <mergeCell ref="P19:P28"/>
    <mergeCell ref="Y19:Y28"/>
    <mergeCell ref="I2:I5"/>
    <mergeCell ref="R19:R28"/>
    <mergeCell ref="W401:W408"/>
    <mergeCell ref="N2:N5"/>
    <mergeCell ref="V6:V18"/>
    <mergeCell ref="P6:P18"/>
    <mergeCell ref="Q6:Q18"/>
    <mergeCell ref="Q198:Q208"/>
    <mergeCell ref="W6:W18"/>
    <mergeCell ref="U6:U18"/>
    <mergeCell ref="W327:W336"/>
    <mergeCell ref="J96:J97"/>
    <mergeCell ref="J98:J99"/>
    <mergeCell ref="H92:H99"/>
    <mergeCell ref="H48:H74"/>
    <mergeCell ref="Q48:Q74"/>
    <mergeCell ref="J48:J53"/>
    <mergeCell ref="J88:J89"/>
    <mergeCell ref="J80:J81"/>
    <mergeCell ref="I84:I91"/>
    <mergeCell ref="H75:H83"/>
    <mergeCell ref="I75:I83"/>
    <mergeCell ref="I327:I336"/>
    <mergeCell ref="Q84:Q91"/>
    <mergeCell ref="J25:J26"/>
    <mergeCell ref="Q100:Q107"/>
    <mergeCell ref="Q277:Q294"/>
    <mergeCell ref="Q327:Q336"/>
    <mergeCell ref="T108:T116"/>
    <mergeCell ref="R136:R147"/>
    <mergeCell ref="S6:S18"/>
    <mergeCell ref="Q29:Q39"/>
    <mergeCell ref="H6:H18"/>
    <mergeCell ref="W29:W39"/>
    <mergeCell ref="J33:J34"/>
    <mergeCell ref="J132:J133"/>
    <mergeCell ref="Y182:Y189"/>
    <mergeCell ref="U19:U28"/>
    <mergeCell ref="J309:J310"/>
    <mergeCell ref="Q182:Q189"/>
    <mergeCell ref="J27:J28"/>
    <mergeCell ref="P319:P326"/>
    <mergeCell ref="J196:J197"/>
    <mergeCell ref="J22:J24"/>
    <mergeCell ref="Z2:AA3"/>
    <mergeCell ref="AA4:AA5"/>
    <mergeCell ref="J2:J5"/>
    <mergeCell ref="Z4:Z5"/>
    <mergeCell ref="Y6:Y18"/>
    <mergeCell ref="J12:J15"/>
    <mergeCell ref="AC19:AC28"/>
    <mergeCell ref="R6:R18"/>
    <mergeCell ref="AA6:AA18"/>
    <mergeCell ref="X19:X28"/>
    <mergeCell ref="E6:E18"/>
    <mergeCell ref="F6:F18"/>
    <mergeCell ref="Y1892:Y1903"/>
    <mergeCell ref="J1961:J1962"/>
    <mergeCell ref="J6:J7"/>
    <mergeCell ref="J8:J11"/>
    <mergeCell ref="L2:L5"/>
    <mergeCell ref="P1955:P1962"/>
    <mergeCell ref="G6:G18"/>
    <mergeCell ref="F19:F28"/>
    <mergeCell ref="E1955:E1962"/>
    <mergeCell ref="F1955:F1962"/>
    <mergeCell ref="H1955:H1962"/>
    <mergeCell ref="E2:E5"/>
    <mergeCell ref="F2:F5"/>
    <mergeCell ref="O2:O5"/>
    <mergeCell ref="J1959:J1960"/>
    <mergeCell ref="H2:H5"/>
    <mergeCell ref="K2:K5"/>
    <mergeCell ref="I6:I18"/>
    <mergeCell ref="G2:G5"/>
    <mergeCell ref="T1955:T1962"/>
    <mergeCell ref="S1724:S1731"/>
    <mergeCell ref="R1620:R1627"/>
    <mergeCell ref="R1636:R1643"/>
    <mergeCell ref="U1668:U1675"/>
    <mergeCell ref="S1636:S1643"/>
    <mergeCell ref="S29:S39"/>
    <mergeCell ref="Y425:Y432"/>
    <mergeCell ref="Y226:Y244"/>
    <mergeCell ref="Z226:Z244"/>
    <mergeCell ref="AA353:AA360"/>
    <mergeCell ref="P345:P352"/>
    <mergeCell ref="P277:P294"/>
    <mergeCell ref="Q295:Q310"/>
    <mergeCell ref="R369:R376"/>
    <mergeCell ref="P253:P276"/>
    <mergeCell ref="E409:E424"/>
    <mergeCell ref="AC2:AC5"/>
    <mergeCell ref="H29:H39"/>
    <mergeCell ref="X327:X336"/>
    <mergeCell ref="Y209:Y217"/>
    <mergeCell ref="E29:E39"/>
    <mergeCell ref="F29:F39"/>
    <mergeCell ref="E92:E99"/>
    <mergeCell ref="E48:E74"/>
    <mergeCell ref="J209:J210"/>
    <mergeCell ref="E253:E276"/>
    <mergeCell ref="E311:E318"/>
    <mergeCell ref="E385:E392"/>
    <mergeCell ref="R337:R344"/>
    <mergeCell ref="T319:T326"/>
    <mergeCell ref="R29:R39"/>
    <mergeCell ref="P148:P155"/>
    <mergeCell ref="F209:F217"/>
    <mergeCell ref="H345:H352"/>
    <mergeCell ref="P128:P135"/>
    <mergeCell ref="P136:P147"/>
    <mergeCell ref="T148:T155"/>
    <mergeCell ref="U48:U74"/>
    <mergeCell ref="U92:U99"/>
    <mergeCell ref="U84:U91"/>
    <mergeCell ref="V84:V91"/>
    <mergeCell ref="T156:T164"/>
    <mergeCell ref="AB29:AB39"/>
    <mergeCell ref="W84:W91"/>
    <mergeCell ref="Y29:Y39"/>
    <mergeCell ref="V108:V116"/>
    <mergeCell ref="U29:U39"/>
    <mergeCell ref="AA128:AA135"/>
    <mergeCell ref="X92:X99"/>
    <mergeCell ref="Y92:Y99"/>
    <mergeCell ref="J253:J254"/>
    <mergeCell ref="S353:S360"/>
    <mergeCell ref="E190:E197"/>
    <mergeCell ref="E209:E217"/>
    <mergeCell ref="E198:E208"/>
    <mergeCell ref="I190:I197"/>
    <mergeCell ref="F40:F47"/>
    <mergeCell ref="G40:G47"/>
    <mergeCell ref="J108:J110"/>
    <mergeCell ref="J117:J118"/>
    <mergeCell ref="T337:T344"/>
    <mergeCell ref="I218:I225"/>
    <mergeCell ref="J218:J219"/>
    <mergeCell ref="I277:I294"/>
    <mergeCell ref="V156:V164"/>
    <mergeCell ref="S345:S352"/>
    <mergeCell ref="R345:R352"/>
    <mergeCell ref="Q253:Q276"/>
    <mergeCell ref="P327:P336"/>
    <mergeCell ref="I165:I172"/>
    <mergeCell ref="P108:P116"/>
    <mergeCell ref="W136:W147"/>
    <mergeCell ref="W345:W352"/>
    <mergeCell ref="J373:J374"/>
    <mergeCell ref="R385:R392"/>
    <mergeCell ref="J35:J37"/>
    <mergeCell ref="P75:P83"/>
    <mergeCell ref="P182:P189"/>
    <mergeCell ref="P245:P252"/>
    <mergeCell ref="G245:G252"/>
    <mergeCell ref="H369:H376"/>
    <mergeCell ref="H377:H384"/>
    <mergeCell ref="U108:U116"/>
    <mergeCell ref="J321:J322"/>
    <mergeCell ref="J19:J21"/>
    <mergeCell ref="S19:S28"/>
    <mergeCell ref="H19:H28"/>
    <mergeCell ref="J288:J294"/>
    <mergeCell ref="Q226:Q244"/>
    <mergeCell ref="J42:J43"/>
    <mergeCell ref="H40:H47"/>
    <mergeCell ref="G48:G74"/>
    <mergeCell ref="J94:J95"/>
    <mergeCell ref="V311:V318"/>
    <mergeCell ref="V327:V336"/>
    <mergeCell ref="W75:W83"/>
    <mergeCell ref="W156:W164"/>
    <mergeCell ref="T29:T39"/>
    <mergeCell ref="R377:R384"/>
    <mergeCell ref="S226:S244"/>
    <mergeCell ref="T209:T217"/>
    <mergeCell ref="H245:H252"/>
    <mergeCell ref="U209:U217"/>
    <mergeCell ref="R327:R336"/>
    <mergeCell ref="S319:S326"/>
    <mergeCell ref="T165:T172"/>
    <mergeCell ref="J207:J208"/>
    <mergeCell ref="Q311:Q318"/>
    <mergeCell ref="P337:P344"/>
    <mergeCell ref="Q173:Q181"/>
    <mergeCell ref="P100:P107"/>
    <mergeCell ref="G84:G91"/>
    <mergeCell ref="J347:J348"/>
    <mergeCell ref="R361:R368"/>
    <mergeCell ref="V277:V294"/>
    <mergeCell ref="U198:U208"/>
    <mergeCell ref="J121:J124"/>
    <mergeCell ref="J125:J127"/>
    <mergeCell ref="G75:G83"/>
    <mergeCell ref="H128:H135"/>
    <mergeCell ref="I345:I352"/>
    <mergeCell ref="G377:G384"/>
    <mergeCell ref="J138:J140"/>
    <mergeCell ref="I19:I28"/>
    <mergeCell ref="J270:J276"/>
    <mergeCell ref="J329:J332"/>
    <mergeCell ref="S40:S47"/>
    <mergeCell ref="J176:J177"/>
    <mergeCell ref="J178:J179"/>
    <mergeCell ref="R182:R189"/>
    <mergeCell ref="R245:R252"/>
    <mergeCell ref="R226:R244"/>
    <mergeCell ref="S148:S155"/>
    <mergeCell ref="I29:I39"/>
    <mergeCell ref="G29:G39"/>
    <mergeCell ref="V29:V39"/>
    <mergeCell ref="T136:T147"/>
    <mergeCell ref="Q19:Q28"/>
    <mergeCell ref="J29:J32"/>
    <mergeCell ref="U75:U83"/>
    <mergeCell ref="S165:S172"/>
    <mergeCell ref="S156:S164"/>
    <mergeCell ref="S377:S384"/>
    <mergeCell ref="T377:T384"/>
    <mergeCell ref="S327:S336"/>
    <mergeCell ref="J355:J356"/>
    <mergeCell ref="J357:J358"/>
    <mergeCell ref="J359:J360"/>
    <mergeCell ref="H198:H208"/>
    <mergeCell ref="H218:H225"/>
    <mergeCell ref="H226:H244"/>
    <mergeCell ref="T369:T376"/>
    <mergeCell ref="E295:E310"/>
    <mergeCell ref="F295:F310"/>
    <mergeCell ref="G190:G197"/>
    <mergeCell ref="G311:G318"/>
    <mergeCell ref="J251:J252"/>
    <mergeCell ref="J295:J296"/>
    <mergeCell ref="T311:T318"/>
    <mergeCell ref="E277:E294"/>
    <mergeCell ref="H84:H91"/>
    <mergeCell ref="J173:J175"/>
    <mergeCell ref="J180:J181"/>
    <mergeCell ref="J141:J144"/>
    <mergeCell ref="P209:P217"/>
    <mergeCell ref="J343:J344"/>
    <mergeCell ref="J363:J364"/>
    <mergeCell ref="E156:E164"/>
    <mergeCell ref="F117:F127"/>
    <mergeCell ref="G277:G294"/>
    <mergeCell ref="F311:F318"/>
    <mergeCell ref="Q148:Q155"/>
    <mergeCell ref="Q165:Q172"/>
    <mergeCell ref="J304:J308"/>
    <mergeCell ref="J182:J183"/>
    <mergeCell ref="J102:J103"/>
    <mergeCell ref="J167:J168"/>
    <mergeCell ref="F48:F74"/>
    <mergeCell ref="J190:J191"/>
    <mergeCell ref="S136:S147"/>
    <mergeCell ref="S277:S294"/>
    <mergeCell ref="S198:S208"/>
    <mergeCell ref="T173:T181"/>
    <mergeCell ref="S218:S225"/>
    <mergeCell ref="J111:J112"/>
    <mergeCell ref="J113:J114"/>
    <mergeCell ref="P29:P39"/>
    <mergeCell ref="R209:R217"/>
    <mergeCell ref="R277:R294"/>
    <mergeCell ref="J44:J45"/>
    <mergeCell ref="T19:T28"/>
    <mergeCell ref="U117:U127"/>
    <mergeCell ref="V117:V127"/>
    <mergeCell ref="E148:E155"/>
    <mergeCell ref="J46:J47"/>
    <mergeCell ref="J148:J149"/>
    <mergeCell ref="F128:F135"/>
    <mergeCell ref="F136:F147"/>
    <mergeCell ref="F148:F155"/>
    <mergeCell ref="F92:F99"/>
    <mergeCell ref="H165:H172"/>
    <mergeCell ref="E136:E147"/>
    <mergeCell ref="E40:E47"/>
    <mergeCell ref="E182:E189"/>
    <mergeCell ref="I92:I99"/>
    <mergeCell ref="I100:I107"/>
    <mergeCell ref="E75:E83"/>
    <mergeCell ref="F108:F116"/>
    <mergeCell ref="G156:G164"/>
    <mergeCell ref="G136:G147"/>
    <mergeCell ref="G128:G135"/>
    <mergeCell ref="I148:I155"/>
    <mergeCell ref="J169:J170"/>
    <mergeCell ref="G100:G107"/>
    <mergeCell ref="H100:H107"/>
    <mergeCell ref="I108:I116"/>
    <mergeCell ref="I48:I74"/>
    <mergeCell ref="E100:E107"/>
    <mergeCell ref="I295:I310"/>
    <mergeCell ref="Q209:Q217"/>
    <mergeCell ref="J145:J147"/>
    <mergeCell ref="H209:H217"/>
    <mergeCell ref="J188:J189"/>
    <mergeCell ref="G198:G208"/>
    <mergeCell ref="I128:I135"/>
    <mergeCell ref="J150:J151"/>
    <mergeCell ref="J154:J155"/>
    <mergeCell ref="P165:P172"/>
    <mergeCell ref="H136:H147"/>
    <mergeCell ref="J100:J101"/>
    <mergeCell ref="J128:J129"/>
    <mergeCell ref="G108:G116"/>
    <mergeCell ref="J130:J131"/>
    <mergeCell ref="I40:I47"/>
    <mergeCell ref="J38:J39"/>
    <mergeCell ref="F84:F91"/>
    <mergeCell ref="F245:F252"/>
    <mergeCell ref="J192:J193"/>
    <mergeCell ref="E19:E28"/>
    <mergeCell ref="F75:F83"/>
    <mergeCell ref="E245:E252"/>
    <mergeCell ref="J119:J120"/>
    <mergeCell ref="C804:C815"/>
    <mergeCell ref="S128:S135"/>
    <mergeCell ref="T128:T135"/>
    <mergeCell ref="R128:R135"/>
    <mergeCell ref="S182:S189"/>
    <mergeCell ref="R253:R276"/>
    <mergeCell ref="T361:T368"/>
    <mergeCell ref="S401:S408"/>
    <mergeCell ref="T75:T83"/>
    <mergeCell ref="G337:G344"/>
    <mergeCell ref="G253:G276"/>
    <mergeCell ref="G165:G172"/>
    <mergeCell ref="G148:G155"/>
    <mergeCell ref="J158:J159"/>
    <mergeCell ref="J371:J372"/>
    <mergeCell ref="H311:H318"/>
    <mergeCell ref="H337:H344"/>
    <mergeCell ref="S245:S252"/>
    <mergeCell ref="S209:S217"/>
    <mergeCell ref="I361:I368"/>
    <mergeCell ref="J361:J362"/>
    <mergeCell ref="J313:J314"/>
    <mergeCell ref="Q345:Q352"/>
    <mergeCell ref="S92:S99"/>
    <mergeCell ref="J54:J59"/>
    <mergeCell ref="J319:J320"/>
    <mergeCell ref="J249:J250"/>
    <mergeCell ref="I353:I360"/>
    <mergeCell ref="R100:R107"/>
    <mergeCell ref="S100:S107"/>
    <mergeCell ref="T100:T107"/>
    <mergeCell ref="S84:S91"/>
    <mergeCell ref="F409:F424"/>
    <mergeCell ref="C156:C164"/>
    <mergeCell ref="E84:E91"/>
    <mergeCell ref="E327:E336"/>
    <mergeCell ref="J75:J76"/>
    <mergeCell ref="J82:J83"/>
    <mergeCell ref="J60:J69"/>
    <mergeCell ref="J70:J74"/>
    <mergeCell ref="G92:G99"/>
    <mergeCell ref="J186:J187"/>
    <mergeCell ref="J425:J426"/>
    <mergeCell ref="H385:H392"/>
    <mergeCell ref="G401:G408"/>
    <mergeCell ref="H401:H408"/>
    <mergeCell ref="H361:H368"/>
    <mergeCell ref="I377:I384"/>
    <mergeCell ref="J255:J260"/>
    <mergeCell ref="E173:E181"/>
    <mergeCell ref="F182:F189"/>
    <mergeCell ref="F156:F164"/>
    <mergeCell ref="F173:F181"/>
    <mergeCell ref="F277:F294"/>
    <mergeCell ref="F361:F368"/>
    <mergeCell ref="E226:E244"/>
    <mergeCell ref="E218:E225"/>
    <mergeCell ref="J389:J390"/>
    <mergeCell ref="J391:J392"/>
    <mergeCell ref="J202:J206"/>
    <mergeCell ref="F100:F107"/>
    <mergeCell ref="F319:F326"/>
    <mergeCell ref="G218:G225"/>
    <mergeCell ref="E108:E116"/>
    <mergeCell ref="J353:J354"/>
    <mergeCell ref="J365:J366"/>
    <mergeCell ref="J387:J388"/>
    <mergeCell ref="J383:J384"/>
    <mergeCell ref="J375:J376"/>
    <mergeCell ref="J115:J116"/>
    <mergeCell ref="J136:J137"/>
    <mergeCell ref="J134:J135"/>
    <mergeCell ref="H327:H336"/>
    <mergeCell ref="J77:J79"/>
    <mergeCell ref="J213:J215"/>
    <mergeCell ref="F226:F244"/>
    <mergeCell ref="H117:H127"/>
    <mergeCell ref="H108:H116"/>
    <mergeCell ref="G182:G189"/>
    <mergeCell ref="J165:J166"/>
    <mergeCell ref="E165:E172"/>
    <mergeCell ref="F165:F172"/>
    <mergeCell ref="F377:F384"/>
    <mergeCell ref="E319:E326"/>
    <mergeCell ref="F345:F352"/>
    <mergeCell ref="E517:E524"/>
    <mergeCell ref="F517:F524"/>
    <mergeCell ref="E614:E621"/>
    <mergeCell ref="F614:F621"/>
    <mergeCell ref="C173:C181"/>
    <mergeCell ref="D173:D181"/>
    <mergeCell ref="C393:C400"/>
    <mergeCell ref="C385:C392"/>
    <mergeCell ref="C311:C318"/>
    <mergeCell ref="D311:D318"/>
    <mergeCell ref="D209:D217"/>
    <mergeCell ref="F198:F208"/>
    <mergeCell ref="F190:F197"/>
    <mergeCell ref="F425:F432"/>
    <mergeCell ref="F369:F376"/>
    <mergeCell ref="C6:C18"/>
    <mergeCell ref="A84:A91"/>
    <mergeCell ref="B409:B424"/>
    <mergeCell ref="C409:C424"/>
    <mergeCell ref="D409:D424"/>
    <mergeCell ref="A385:A392"/>
    <mergeCell ref="A377:A384"/>
    <mergeCell ref="B361:B368"/>
    <mergeCell ref="B393:B400"/>
    <mergeCell ref="B353:B360"/>
    <mergeCell ref="C377:C384"/>
    <mergeCell ref="D377:D384"/>
    <mergeCell ref="C295:C310"/>
    <mergeCell ref="C128:C135"/>
    <mergeCell ref="D128:D135"/>
    <mergeCell ref="D6:D18"/>
    <mergeCell ref="C29:C39"/>
    <mergeCell ref="C136:C147"/>
    <mergeCell ref="D136:D147"/>
    <mergeCell ref="A108:A116"/>
    <mergeCell ref="D327:D336"/>
    <mergeCell ref="A409:A424"/>
    <mergeCell ref="C345:C352"/>
    <mergeCell ref="A345:A352"/>
    <mergeCell ref="D84:D91"/>
    <mergeCell ref="D108:D116"/>
    <mergeCell ref="C337:C344"/>
    <mergeCell ref="D218:D225"/>
    <mergeCell ref="A2:A5"/>
    <mergeCell ref="B2:B5"/>
    <mergeCell ref="D2:D5"/>
    <mergeCell ref="A6:A18"/>
    <mergeCell ref="D29:D39"/>
    <mergeCell ref="B19:B28"/>
    <mergeCell ref="D48:D74"/>
    <mergeCell ref="C40:C47"/>
    <mergeCell ref="C19:C28"/>
    <mergeCell ref="D40:D47"/>
    <mergeCell ref="A148:A155"/>
    <mergeCell ref="B75:B83"/>
    <mergeCell ref="B6:B18"/>
    <mergeCell ref="A19:A28"/>
    <mergeCell ref="B29:B39"/>
    <mergeCell ref="C48:C74"/>
    <mergeCell ref="C75:C83"/>
    <mergeCell ref="C84:C91"/>
    <mergeCell ref="B128:B135"/>
    <mergeCell ref="B108:B116"/>
    <mergeCell ref="D19:D28"/>
    <mergeCell ref="A40:A47"/>
    <mergeCell ref="B40:B47"/>
    <mergeCell ref="C108:C116"/>
    <mergeCell ref="A75:A83"/>
    <mergeCell ref="A277:A294"/>
    <mergeCell ref="B209:B217"/>
    <mergeCell ref="B327:B336"/>
    <mergeCell ref="A209:A217"/>
    <mergeCell ref="A48:A74"/>
    <mergeCell ref="C190:C197"/>
    <mergeCell ref="B190:B197"/>
    <mergeCell ref="B253:B276"/>
    <mergeCell ref="A369:A376"/>
    <mergeCell ref="B218:B225"/>
    <mergeCell ref="A253:A276"/>
    <mergeCell ref="B295:B310"/>
    <mergeCell ref="B277:B294"/>
    <mergeCell ref="C245:C252"/>
    <mergeCell ref="D100:D107"/>
    <mergeCell ref="D92:D99"/>
    <mergeCell ref="A128:A135"/>
    <mergeCell ref="B319:B326"/>
    <mergeCell ref="B117:B127"/>
    <mergeCell ref="B369:B376"/>
    <mergeCell ref="D369:D376"/>
    <mergeCell ref="D385:D392"/>
    <mergeCell ref="D75:D83"/>
    <mergeCell ref="C590:C597"/>
    <mergeCell ref="D590:D597"/>
    <mergeCell ref="A606:A613"/>
    <mergeCell ref="B606:B613"/>
    <mergeCell ref="C606:C613"/>
    <mergeCell ref="D606:D613"/>
    <mergeCell ref="A614:A621"/>
    <mergeCell ref="B614:B621"/>
    <mergeCell ref="C614:C621"/>
    <mergeCell ref="D614:D621"/>
    <mergeCell ref="A156:A164"/>
    <mergeCell ref="B156:B164"/>
    <mergeCell ref="D156:D164"/>
    <mergeCell ref="C117:C127"/>
    <mergeCell ref="D117:D127"/>
    <mergeCell ref="A182:A189"/>
    <mergeCell ref="D165:D172"/>
    <mergeCell ref="A493:A500"/>
    <mergeCell ref="B493:B500"/>
    <mergeCell ref="C493:C500"/>
    <mergeCell ref="D493:D500"/>
    <mergeCell ref="C401:C408"/>
    <mergeCell ref="D337:D344"/>
    <mergeCell ref="A165:A172"/>
    <mergeCell ref="B165:B172"/>
    <mergeCell ref="A327:A336"/>
    <mergeCell ref="D345:D352"/>
    <mergeCell ref="A337:A344"/>
    <mergeCell ref="B337:B344"/>
    <mergeCell ref="C361:C368"/>
    <mergeCell ref="C277:C294"/>
    <mergeCell ref="C327:C336"/>
    <mergeCell ref="C369:C376"/>
    <mergeCell ref="D353:D360"/>
    <mergeCell ref="C353:C360"/>
    <mergeCell ref="B377:B384"/>
    <mergeCell ref="A319:A326"/>
    <mergeCell ref="A460:A467"/>
    <mergeCell ref="B460:B467"/>
    <mergeCell ref="D361:D368"/>
    <mergeCell ref="D245:D252"/>
    <mergeCell ref="D198:D208"/>
    <mergeCell ref="A198:A208"/>
    <mergeCell ref="C253:C276"/>
    <mergeCell ref="D253:D276"/>
    <mergeCell ref="B804:B815"/>
    <mergeCell ref="B485:B492"/>
    <mergeCell ref="B226:B244"/>
    <mergeCell ref="B198:B208"/>
    <mergeCell ref="A29:A39"/>
    <mergeCell ref="B84:B91"/>
    <mergeCell ref="A218:A225"/>
    <mergeCell ref="B48:B74"/>
    <mergeCell ref="B245:B252"/>
    <mergeCell ref="C226:C244"/>
    <mergeCell ref="B173:B181"/>
    <mergeCell ref="B182:B189"/>
    <mergeCell ref="A245:A252"/>
    <mergeCell ref="D190:D197"/>
    <mergeCell ref="C198:C208"/>
    <mergeCell ref="A574:A581"/>
    <mergeCell ref="D566:D573"/>
    <mergeCell ref="A353:A360"/>
    <mergeCell ref="A295:A310"/>
    <mergeCell ref="A361:A368"/>
    <mergeCell ref="A226:A244"/>
    <mergeCell ref="C165:C172"/>
    <mergeCell ref="A190:A197"/>
    <mergeCell ref="C182:C189"/>
    <mergeCell ref="D182:D189"/>
    <mergeCell ref="A173:A181"/>
    <mergeCell ref="B345:B352"/>
    <mergeCell ref="A393:A400"/>
    <mergeCell ref="A452:A459"/>
    <mergeCell ref="C100:C107"/>
    <mergeCell ref="C218:C225"/>
    <mergeCell ref="D277:D294"/>
    <mergeCell ref="D791:D803"/>
    <mergeCell ref="A622:A630"/>
    <mergeCell ref="B622:B630"/>
    <mergeCell ref="C622:C630"/>
    <mergeCell ref="D622:D630"/>
    <mergeCell ref="A680:A689"/>
    <mergeCell ref="B680:B689"/>
    <mergeCell ref="C680:C689"/>
    <mergeCell ref="C92:C99"/>
    <mergeCell ref="A117:A127"/>
    <mergeCell ref="D226:D244"/>
    <mergeCell ref="D401:D408"/>
    <mergeCell ref="D295:D310"/>
    <mergeCell ref="A485:A492"/>
    <mergeCell ref="C319:C326"/>
    <mergeCell ref="D319:D326"/>
    <mergeCell ref="A92:A99"/>
    <mergeCell ref="B92:B99"/>
    <mergeCell ref="A136:A147"/>
    <mergeCell ref="B136:B147"/>
    <mergeCell ref="B148:B155"/>
    <mergeCell ref="C148:C155"/>
    <mergeCell ref="D148:D155"/>
    <mergeCell ref="B100:B107"/>
    <mergeCell ref="A100:A107"/>
    <mergeCell ref="B385:B392"/>
    <mergeCell ref="B401:B408"/>
    <mergeCell ref="A401:A408"/>
    <mergeCell ref="A311:A318"/>
    <mergeCell ref="B311:B318"/>
    <mergeCell ref="A433:A442"/>
    <mergeCell ref="A443:A451"/>
    <mergeCell ref="B443:B451"/>
    <mergeCell ref="C443:C451"/>
    <mergeCell ref="D443:D451"/>
    <mergeCell ref="B433:B442"/>
    <mergeCell ref="C816:C841"/>
    <mergeCell ref="B816:B841"/>
    <mergeCell ref="C460:C467"/>
    <mergeCell ref="D460:D467"/>
    <mergeCell ref="C842:C849"/>
    <mergeCell ref="D804:D815"/>
    <mergeCell ref="D861:D873"/>
    <mergeCell ref="C874:C981"/>
    <mergeCell ref="D485:D492"/>
    <mergeCell ref="D517:D524"/>
    <mergeCell ref="D991:D1006"/>
    <mergeCell ref="C778:C790"/>
    <mergeCell ref="D698:D705"/>
    <mergeCell ref="W1796:W1803"/>
    <mergeCell ref="X1796:X1803"/>
    <mergeCell ref="Y1595:Y1602"/>
    <mergeCell ref="S1587:S1594"/>
    <mergeCell ref="Z1579:Z1586"/>
    <mergeCell ref="R1531:R1538"/>
    <mergeCell ref="Y1437:Y1444"/>
    <mergeCell ref="V1453:V1460"/>
    <mergeCell ref="V1668:V1675"/>
    <mergeCell ref="V1676:V1683"/>
    <mergeCell ref="W1461:W1469"/>
    <mergeCell ref="X1428:X1436"/>
    <mergeCell ref="I1748:I1755"/>
    <mergeCell ref="Y1461:Y1469"/>
    <mergeCell ref="Y1579:Y1586"/>
    <mergeCell ref="T1620:T1627"/>
    <mergeCell ref="X1716:X1723"/>
    <mergeCell ref="W1716:W1723"/>
    <mergeCell ref="T1660:T1667"/>
    <mergeCell ref="U1644:U1651"/>
    <mergeCell ref="Y1716:Y1723"/>
    <mergeCell ref="V1628:V1635"/>
    <mergeCell ref="V1636:V1643"/>
    <mergeCell ref="Y1628:Y1635"/>
    <mergeCell ref="P1724:P1731"/>
    <mergeCell ref="W1563:W1570"/>
    <mergeCell ref="W1611:W1619"/>
    <mergeCell ref="Z1628:Z1635"/>
    <mergeCell ref="Z1700:Z1707"/>
    <mergeCell ref="Z1437:Z1444"/>
    <mergeCell ref="X1756:X1763"/>
    <mergeCell ref="X1748:X1755"/>
    <mergeCell ref="W1732:W1739"/>
    <mergeCell ref="V1764:V1771"/>
    <mergeCell ref="X1563:X1570"/>
    <mergeCell ref="Z1547:Z1554"/>
    <mergeCell ref="Y1523:Y1530"/>
    <mergeCell ref="Y1503:Y1514"/>
    <mergeCell ref="Y1531:Y1538"/>
    <mergeCell ref="P1636:P1643"/>
    <mergeCell ref="Q1595:Q1602"/>
    <mergeCell ref="Y1660:Y1667"/>
    <mergeCell ref="Y1676:Y1683"/>
    <mergeCell ref="S1453:S1460"/>
    <mergeCell ref="S1748:S1755"/>
    <mergeCell ref="S1740:S1747"/>
    <mergeCell ref="R1740:R1747"/>
    <mergeCell ref="V1555:V1562"/>
    <mergeCell ref="X1437:X1444"/>
    <mergeCell ref="J1455:J1456"/>
    <mergeCell ref="V1660:V1667"/>
    <mergeCell ref="S1628:S1635"/>
    <mergeCell ref="J1531:J1532"/>
    <mergeCell ref="J1529:J1530"/>
    <mergeCell ref="Z1487:Z1494"/>
    <mergeCell ref="W1692:W1699"/>
    <mergeCell ref="Y1479:Y1486"/>
    <mergeCell ref="W1620:W1627"/>
    <mergeCell ref="W1652:W1659"/>
    <mergeCell ref="X1620:X1627"/>
    <mergeCell ref="Z1595:Z1602"/>
    <mergeCell ref="U1620:U1627"/>
    <mergeCell ref="W1547:W1554"/>
    <mergeCell ref="X1652:X1659"/>
    <mergeCell ref="W1708:W1715"/>
    <mergeCell ref="X1611:X1619"/>
    <mergeCell ref="Y1724:Y1731"/>
    <mergeCell ref="X1724:X1731"/>
    <mergeCell ref="X1732:X1739"/>
    <mergeCell ref="W1724:W1731"/>
    <mergeCell ref="J1656:J1657"/>
    <mergeCell ref="U1563:U1570"/>
    <mergeCell ref="S1531:S1538"/>
    <mergeCell ref="R1523:R1530"/>
    <mergeCell ref="S1555:S1562"/>
    <mergeCell ref="S1603:S1610"/>
    <mergeCell ref="S1595:S1602"/>
    <mergeCell ref="U1676:U1683"/>
    <mergeCell ref="R1724:R1731"/>
    <mergeCell ref="X1644:X1651"/>
    <mergeCell ref="T1587:T1594"/>
    <mergeCell ref="T1764:T1771"/>
    <mergeCell ref="R1764:R1771"/>
    <mergeCell ref="U1764:U1771"/>
    <mergeCell ref="Z1716:Z1723"/>
    <mergeCell ref="U1652:U1659"/>
    <mergeCell ref="J1730:J1731"/>
    <mergeCell ref="U1716:U1723"/>
    <mergeCell ref="U1708:U1715"/>
    <mergeCell ref="Z1620:Z1627"/>
    <mergeCell ref="S1579:S1586"/>
    <mergeCell ref="R1676:R1683"/>
    <mergeCell ref="R1595:R1602"/>
    <mergeCell ref="T1571:T1578"/>
    <mergeCell ref="Y1587:Y1594"/>
    <mergeCell ref="Z1587:Z1594"/>
    <mergeCell ref="X1587:X1594"/>
    <mergeCell ref="J1618:J1619"/>
    <mergeCell ref="W1539:W1546"/>
    <mergeCell ref="W1531:W1538"/>
    <mergeCell ref="Q1748:Q1755"/>
    <mergeCell ref="Q1756:Q1763"/>
    <mergeCell ref="X1764:X1771"/>
    <mergeCell ref="W1748:W1755"/>
    <mergeCell ref="W1756:W1763"/>
    <mergeCell ref="Z1724:Z1731"/>
    <mergeCell ref="Z1660:Z1667"/>
    <mergeCell ref="X1676:X1683"/>
    <mergeCell ref="X1668:X1675"/>
    <mergeCell ref="W1740:W1747"/>
    <mergeCell ref="R1603:R1610"/>
    <mergeCell ref="Q1652:Q1659"/>
    <mergeCell ref="T1611:T1619"/>
    <mergeCell ref="V1708:V1715"/>
    <mergeCell ref="T1644:T1651"/>
    <mergeCell ref="V1531:V1538"/>
    <mergeCell ref="V1700:V1707"/>
    <mergeCell ref="P1555:P1562"/>
    <mergeCell ref="J1662:J1663"/>
    <mergeCell ref="J1549:J1550"/>
    <mergeCell ref="T1692:T1699"/>
    <mergeCell ref="T1676:T1683"/>
    <mergeCell ref="U1684:U1691"/>
    <mergeCell ref="V1684:V1691"/>
    <mergeCell ref="W1684:W1691"/>
    <mergeCell ref="X1479:X1486"/>
    <mergeCell ref="W1503:W1514"/>
    <mergeCell ref="Y1563:Y1570"/>
    <mergeCell ref="X1740:X1747"/>
    <mergeCell ref="Z1611:Z1619"/>
    <mergeCell ref="V1692:V1699"/>
    <mergeCell ref="X1628:X1635"/>
    <mergeCell ref="U1503:U1514"/>
    <mergeCell ref="U1479:U1486"/>
    <mergeCell ref="V1479:V1486"/>
    <mergeCell ref="V1587:V1594"/>
    <mergeCell ref="X1595:X1602"/>
    <mergeCell ref="V1515:V1522"/>
    <mergeCell ref="V1523:V1530"/>
    <mergeCell ref="S1487:S1494"/>
    <mergeCell ref="R1555:R1562"/>
    <mergeCell ref="Y1487:Y1494"/>
    <mergeCell ref="R1563:R1570"/>
    <mergeCell ref="S1547:S1554"/>
    <mergeCell ref="Z1692:Z1699"/>
    <mergeCell ref="U1636:U1643"/>
    <mergeCell ref="Z1676:Z1683"/>
    <mergeCell ref="X1495:X1502"/>
    <mergeCell ref="X1820:X1827"/>
    <mergeCell ref="V1812:V1819"/>
    <mergeCell ref="V1740:V1747"/>
    <mergeCell ref="X1772:X1779"/>
    <mergeCell ref="W1780:W1787"/>
    <mergeCell ref="S1828:S1835"/>
    <mergeCell ref="U1780:U1787"/>
    <mergeCell ref="U1748:U1755"/>
    <mergeCell ref="S1780:S1787"/>
    <mergeCell ref="V1772:V1779"/>
    <mergeCell ref="V1780:V1787"/>
    <mergeCell ref="U1812:U1819"/>
    <mergeCell ref="V1796:V1803"/>
    <mergeCell ref="V1756:V1763"/>
    <mergeCell ref="Y1804:Y1811"/>
    <mergeCell ref="Z1740:Z1747"/>
    <mergeCell ref="Y1740:Y1747"/>
    <mergeCell ref="U1740:U1747"/>
    <mergeCell ref="S1812:S1819"/>
    <mergeCell ref="T1820:T1827"/>
    <mergeCell ref="R1756:R1763"/>
    <mergeCell ref="V1820:V1827"/>
    <mergeCell ref="T1804:T1811"/>
    <mergeCell ref="R1772:R1779"/>
    <mergeCell ref="S1772:S1779"/>
    <mergeCell ref="W1772:W1779"/>
    <mergeCell ref="X1804:X1811"/>
    <mergeCell ref="U1772:U1779"/>
    <mergeCell ref="Q1804:Q1811"/>
    <mergeCell ref="T1740:T1747"/>
    <mergeCell ref="S1764:S1771"/>
    <mergeCell ref="T1756:T1763"/>
    <mergeCell ref="U1756:U1763"/>
    <mergeCell ref="T1772:T1779"/>
    <mergeCell ref="R1780:R1787"/>
    <mergeCell ref="T1748:T1755"/>
    <mergeCell ref="U1804:U1811"/>
    <mergeCell ref="T1796:T1803"/>
    <mergeCell ref="W1804:W1811"/>
    <mergeCell ref="Y1764:Y1771"/>
    <mergeCell ref="Y1772:Y1779"/>
    <mergeCell ref="Y1820:Y1827"/>
    <mergeCell ref="Z1820:Z1827"/>
    <mergeCell ref="Y1748:Y1755"/>
    <mergeCell ref="AA1812:AA1819"/>
    <mergeCell ref="AA1836:AA1843"/>
    <mergeCell ref="Z1796:Z1803"/>
    <mergeCell ref="V1828:V1835"/>
    <mergeCell ref="AA1828:AA1835"/>
    <mergeCell ref="V1836:V1843"/>
    <mergeCell ref="V1748:V1755"/>
    <mergeCell ref="X1836:X1843"/>
    <mergeCell ref="Z1836:Z1843"/>
    <mergeCell ref="Y1796:Y1803"/>
    <mergeCell ref="W1764:W1771"/>
    <mergeCell ref="X1780:X1787"/>
    <mergeCell ref="Y1780:Y1787"/>
    <mergeCell ref="Z1756:Z1763"/>
    <mergeCell ref="Z1955:Z1962"/>
    <mergeCell ref="V1912:V1922"/>
    <mergeCell ref="W1912:W1922"/>
    <mergeCell ref="W1904:W1911"/>
    <mergeCell ref="V1868:V1875"/>
    <mergeCell ref="W1868:W1875"/>
    <mergeCell ref="X1868:X1875"/>
    <mergeCell ref="W1892:W1903"/>
    <mergeCell ref="W1923:W1930"/>
    <mergeCell ref="X1923:X1930"/>
    <mergeCell ref="T1931:T1938"/>
    <mergeCell ref="AA1939:AA1946"/>
    <mergeCell ref="T1844:T1851"/>
    <mergeCell ref="U1844:U1851"/>
    <mergeCell ref="Y1828:Y1835"/>
    <mergeCell ref="Y1836:Y1843"/>
    <mergeCell ref="V1804:V1811"/>
    <mergeCell ref="X1812:X1819"/>
    <mergeCell ref="W1812:W1819"/>
    <mergeCell ref="Z1947:Z1954"/>
    <mergeCell ref="T1939:T1946"/>
    <mergeCell ref="AC1939:AC1946"/>
    <mergeCell ref="AC1892:AC1903"/>
    <mergeCell ref="AA1947:AA1954"/>
    <mergeCell ref="AB1868:AB1875"/>
    <mergeCell ref="AC1999:AC2011"/>
    <mergeCell ref="AA2023:AA2030"/>
    <mergeCell ref="AB2023:AB2030"/>
    <mergeCell ref="AC1986:AC1998"/>
    <mergeCell ref="Z1986:Z1998"/>
    <mergeCell ref="Y1963:Y1974"/>
    <mergeCell ref="X1986:X1998"/>
    <mergeCell ref="Y1986:Y1998"/>
    <mergeCell ref="AB2012:AB2022"/>
    <mergeCell ref="AC2012:AC2022"/>
    <mergeCell ref="X1999:X2011"/>
    <mergeCell ref="AB1999:AB2011"/>
    <mergeCell ref="AC1963:AC1974"/>
    <mergeCell ref="X1947:X1954"/>
    <mergeCell ref="Y1975:Y1985"/>
    <mergeCell ref="AB1963:AB1974"/>
    <mergeCell ref="U1975:U1985"/>
    <mergeCell ref="AB1955:AB1962"/>
    <mergeCell ref="U1876:U1883"/>
    <mergeCell ref="V1876:V1883"/>
    <mergeCell ref="W1876:W1883"/>
    <mergeCell ref="V1947:V1954"/>
    <mergeCell ref="W1947:W1954"/>
    <mergeCell ref="U1939:U1946"/>
    <mergeCell ref="V1931:V1938"/>
    <mergeCell ref="X1876:X1883"/>
    <mergeCell ref="Y1876:Y1883"/>
    <mergeCell ref="Z1876:Z1883"/>
    <mergeCell ref="Y1931:Y1938"/>
    <mergeCell ref="X1904:X1911"/>
    <mergeCell ref="AA1904:AA1911"/>
    <mergeCell ref="Z1939:Z1946"/>
    <mergeCell ref="Z1923:Z1930"/>
    <mergeCell ref="Z1912:Z1922"/>
    <mergeCell ref="Z1892:Z1903"/>
    <mergeCell ref="AC1955:AC1962"/>
    <mergeCell ref="T1904:T1911"/>
    <mergeCell ref="T1876:T1883"/>
    <mergeCell ref="AB1939:AB1946"/>
    <mergeCell ref="AA1931:AA1938"/>
    <mergeCell ref="AC1912:AC1922"/>
    <mergeCell ref="Y1912:Y1922"/>
    <mergeCell ref="AA1912:AA1922"/>
    <mergeCell ref="AC1947:AC1954"/>
    <mergeCell ref="AC1931:AC1938"/>
    <mergeCell ref="AB1947:AB1954"/>
    <mergeCell ref="U1346:U1353"/>
    <mergeCell ref="U1370:U1377"/>
    <mergeCell ref="AA1043:AA1067"/>
    <mergeCell ref="AB1043:AB1067"/>
    <mergeCell ref="S1403:S1410"/>
    <mergeCell ref="S1387:S1394"/>
    <mergeCell ref="AB1021:AB1031"/>
    <mergeCell ref="AA1032:AA1042"/>
    <mergeCell ref="AB1032:AB1042"/>
    <mergeCell ref="AB1068:AB1075"/>
    <mergeCell ref="T816:T841"/>
    <mergeCell ref="U816:U841"/>
    <mergeCell ref="S850:S860"/>
    <mergeCell ref="AA1007:AA1020"/>
    <mergeCell ref="S1032:S1042"/>
    <mergeCell ref="T991:T1006"/>
    <mergeCell ref="T1298:T1305"/>
    <mergeCell ref="AA861:AA873"/>
    <mergeCell ref="Y1306:Y1313"/>
    <mergeCell ref="X1306:X1313"/>
    <mergeCell ref="V842:V849"/>
    <mergeCell ref="AA1021:AA1031"/>
    <mergeCell ref="V1403:V1410"/>
    <mergeCell ref="S1370:S1377"/>
    <mergeCell ref="U1403:U1410"/>
    <mergeCell ref="AA1216:AA1223"/>
    <mergeCell ref="U1121:U1130"/>
    <mergeCell ref="U1216:U1223"/>
    <mergeCell ref="S842:S849"/>
    <mergeCell ref="Z1205:Z1215"/>
    <mergeCell ref="Z1155:Z1172"/>
    <mergeCell ref="Z874:Z981"/>
    <mergeCell ref="W842:W849"/>
    <mergeCell ref="T842:T849"/>
    <mergeCell ref="V861:V873"/>
    <mergeCell ref="AA1092:AA1101"/>
    <mergeCell ref="W1092:W1101"/>
    <mergeCell ref="X1092:X1101"/>
    <mergeCell ref="AA1205:AA1215"/>
    <mergeCell ref="R874:R981"/>
    <mergeCell ref="S1155:S1172"/>
    <mergeCell ref="S1139:S1146"/>
    <mergeCell ref="U1021:U1031"/>
    <mergeCell ref="V1021:V1031"/>
    <mergeCell ref="AC1155:AC1172"/>
    <mergeCell ref="Z1748:Z1755"/>
    <mergeCell ref="Y1756:Y1763"/>
    <mergeCell ref="Y1732:Y1739"/>
    <mergeCell ref="S1700:S1707"/>
    <mergeCell ref="Y850:Y860"/>
    <mergeCell ref="AB1007:AB1020"/>
    <mergeCell ref="V1306:V1313"/>
    <mergeCell ref="Z1076:Z1083"/>
    <mergeCell ref="V1298:V1305"/>
    <mergeCell ref="V1032:V1042"/>
    <mergeCell ref="Y1043:Y1067"/>
    <mergeCell ref="AA816:AA841"/>
    <mergeCell ref="AC433:AC442"/>
    <mergeCell ref="AC369:AC376"/>
    <mergeCell ref="AB226:AB244"/>
    <mergeCell ref="W361:W368"/>
    <mergeCell ref="W369:W376"/>
    <mergeCell ref="AA245:AA252"/>
    <mergeCell ref="Y100:Y107"/>
    <mergeCell ref="Y337:Y344"/>
    <mergeCell ref="X345:X352"/>
    <mergeCell ref="Z277:Z294"/>
    <mergeCell ref="Y218:Y225"/>
    <mergeCell ref="AC311:AC318"/>
    <mergeCell ref="AC108:AC116"/>
    <mergeCell ref="AC136:AC147"/>
    <mergeCell ref="AC117:AC127"/>
    <mergeCell ref="AC148:AC155"/>
    <mergeCell ref="AC128:AC135"/>
    <mergeCell ref="AC100:AC107"/>
    <mergeCell ref="Z1298:Z1305"/>
    <mergeCell ref="AB874:AB981"/>
    <mergeCell ref="AC804:AC815"/>
    <mergeCell ref="AA804:AA815"/>
    <mergeCell ref="AC485:AC492"/>
    <mergeCell ref="T253:T276"/>
    <mergeCell ref="T198:T208"/>
    <mergeCell ref="Y982:Y990"/>
    <mergeCell ref="AA982:AA990"/>
    <mergeCell ref="AA842:AA849"/>
    <mergeCell ref="W861:W873"/>
    <mergeCell ref="W1121:W1130"/>
    <mergeCell ref="X1121:X1130"/>
    <mergeCell ref="Y1121:Y1130"/>
    <mergeCell ref="AA1147:AA1154"/>
    <mergeCell ref="AC850:AC860"/>
    <mergeCell ref="AC874:AC981"/>
    <mergeCell ref="AB991:AB1006"/>
    <mergeCell ref="AB982:AB990"/>
    <mergeCell ref="U1338:U1345"/>
    <mergeCell ref="Z485:Z492"/>
    <mergeCell ref="AB861:AB873"/>
    <mergeCell ref="D2314:D2319"/>
    <mergeCell ref="J2272:J2273"/>
    <mergeCell ref="J2027:J2028"/>
    <mergeCell ref="J2029:J2030"/>
    <mergeCell ref="D874:D981"/>
    <mergeCell ref="I1676:I1683"/>
    <mergeCell ref="I1298:I1305"/>
    <mergeCell ref="J1298:J1299"/>
    <mergeCell ref="I1515:I1522"/>
    <mergeCell ref="J1306:J1307"/>
    <mergeCell ref="J1312:J1313"/>
    <mergeCell ref="J1004:J1006"/>
    <mergeCell ref="E1700:E1707"/>
    <mergeCell ref="H1628:H1635"/>
    <mergeCell ref="F1740:F1747"/>
    <mergeCell ref="J1583:J1584"/>
    <mergeCell ref="G1043:G1067"/>
    <mergeCell ref="H1043:H1067"/>
    <mergeCell ref="G1131:G1138"/>
    <mergeCell ref="J1082:J1083"/>
    <mergeCell ref="J1100:J1101"/>
    <mergeCell ref="J1032:J1033"/>
    <mergeCell ref="E1032:E1042"/>
    <mergeCell ref="F1032:F1042"/>
    <mergeCell ref="G1032:G1042"/>
    <mergeCell ref="G1479:G1486"/>
    <mergeCell ref="G1487:G1494"/>
    <mergeCell ref="E1437:E1444"/>
    <mergeCell ref="F1437:F1444"/>
    <mergeCell ref="H1330:H1337"/>
    <mergeCell ref="J1800:J1801"/>
    <mergeCell ref="J1481:J1482"/>
    <mergeCell ref="J1387:J1388"/>
    <mergeCell ref="G1378:G1386"/>
    <mergeCell ref="H982:H990"/>
    <mergeCell ref="E842:E849"/>
    <mergeCell ref="H861:H873"/>
    <mergeCell ref="AC1021:AC1031"/>
    <mergeCell ref="I1437:I1444"/>
    <mergeCell ref="J1437:J1438"/>
    <mergeCell ref="J1409:J1410"/>
    <mergeCell ref="F850:F860"/>
    <mergeCell ref="E1531:E1538"/>
    <mergeCell ref="E1419:E1427"/>
    <mergeCell ref="F1428:F1436"/>
    <mergeCell ref="E1461:E1469"/>
    <mergeCell ref="J1045:J1052"/>
    <mergeCell ref="J1053:J1065"/>
    <mergeCell ref="J1149:J1150"/>
    <mergeCell ref="J1151:J1152"/>
    <mergeCell ref="E1354:E1361"/>
    <mergeCell ref="F1314:F1321"/>
    <mergeCell ref="F1043:F1067"/>
    <mergeCell ref="J1121:J1122"/>
    <mergeCell ref="J1346:J1347"/>
    <mergeCell ref="J1513:J1514"/>
    <mergeCell ref="G1007:G1020"/>
    <mergeCell ref="J866:J868"/>
    <mergeCell ref="G850:G860"/>
    <mergeCell ref="J949:J979"/>
    <mergeCell ref="I1428:I1436"/>
    <mergeCell ref="J1433:J1434"/>
    <mergeCell ref="J1449:J1450"/>
    <mergeCell ref="J1451:J1452"/>
    <mergeCell ref="J1489:J1490"/>
    <mergeCell ref="I1479:I1486"/>
    <mergeCell ref="J1479:J1480"/>
    <mergeCell ref="J1476:J1478"/>
    <mergeCell ref="H1479:H1486"/>
    <mergeCell ref="H1503:H1514"/>
    <mergeCell ref="J1517:J1518"/>
    <mergeCell ref="G1461:G1469"/>
    <mergeCell ref="J850:J851"/>
    <mergeCell ref="G1076:G1083"/>
    <mergeCell ref="AB1121:AB1130"/>
    <mergeCell ref="Y1411:Y1418"/>
    <mergeCell ref="AA1139:AA1146"/>
    <mergeCell ref="AB1139:AB1146"/>
    <mergeCell ref="AA1068:AA1075"/>
    <mergeCell ref="V1147:V1154"/>
    <mergeCell ref="U1076:U1083"/>
    <mergeCell ref="AC1068:AC1075"/>
    <mergeCell ref="AC1043:AC1067"/>
    <mergeCell ref="J822:J832"/>
    <mergeCell ref="J1342:J1343"/>
    <mergeCell ref="F1387:F1394"/>
    <mergeCell ref="J1364:J1365"/>
    <mergeCell ref="I1102:I1112"/>
    <mergeCell ref="J1102:J1103"/>
    <mergeCell ref="H1131:H1138"/>
    <mergeCell ref="J1113:J1114"/>
    <mergeCell ref="F861:F873"/>
    <mergeCell ref="J393:J394"/>
    <mergeCell ref="J198:J199"/>
    <mergeCell ref="J339:J340"/>
    <mergeCell ref="J220:J221"/>
    <mergeCell ref="J277:J278"/>
    <mergeCell ref="J297:J303"/>
    <mergeCell ref="J333:J334"/>
    <mergeCell ref="J335:J336"/>
    <mergeCell ref="E377:E384"/>
    <mergeCell ref="J1080:J1081"/>
    <mergeCell ref="J816:J821"/>
    <mergeCell ref="H1322:H1329"/>
    <mergeCell ref="J1104:J1107"/>
    <mergeCell ref="H1370:H1377"/>
    <mergeCell ref="J1068:J1069"/>
    <mergeCell ref="F1181:F1188"/>
    <mergeCell ref="G1181:G1188"/>
    <mergeCell ref="F385:F392"/>
    <mergeCell ref="J216:J217"/>
    <mergeCell ref="G842:G849"/>
    <mergeCell ref="G353:G360"/>
    <mergeCell ref="I401:I408"/>
    <mergeCell ref="H319:H326"/>
    <mergeCell ref="G1084:G1091"/>
    <mergeCell ref="H1084:H1091"/>
    <mergeCell ref="I1084:I1091"/>
    <mergeCell ref="E1370:E1377"/>
    <mergeCell ref="F1362:F1369"/>
    <mergeCell ref="I1289:I1297"/>
    <mergeCell ref="E874:E981"/>
    <mergeCell ref="G1258:G1288"/>
    <mergeCell ref="H1258:H1288"/>
    <mergeCell ref="I1258:I1288"/>
    <mergeCell ref="I1314:I1321"/>
    <mergeCell ref="H1224:H1231"/>
    <mergeCell ref="H1306:H1313"/>
    <mergeCell ref="I1131:I1138"/>
    <mergeCell ref="I1043:I1067"/>
    <mergeCell ref="E861:E873"/>
    <mergeCell ref="E1021:E1031"/>
    <mergeCell ref="E1322:E1329"/>
    <mergeCell ref="F1224:F1231"/>
    <mergeCell ref="J1336:J1337"/>
    <mergeCell ref="H874:H981"/>
    <mergeCell ref="I1121:I1130"/>
    <mergeCell ref="E1155:E1172"/>
    <mergeCell ref="F1155:F1172"/>
    <mergeCell ref="G1155:G1172"/>
    <mergeCell ref="H1155:H1172"/>
    <mergeCell ref="I1155:I1172"/>
    <mergeCell ref="E1147:E1154"/>
    <mergeCell ref="F1147:F1154"/>
    <mergeCell ref="G1147:G1154"/>
    <mergeCell ref="H1147:H1154"/>
    <mergeCell ref="I1147:I1154"/>
    <mergeCell ref="E1250:E1257"/>
    <mergeCell ref="E1043:E1067"/>
    <mergeCell ref="G1197:G1204"/>
    <mergeCell ref="H1197:H1204"/>
    <mergeCell ref="E816:E841"/>
    <mergeCell ref="E1068:E1075"/>
    <mergeCell ref="I982:I990"/>
    <mergeCell ref="E991:E1006"/>
    <mergeCell ref="F991:F1006"/>
    <mergeCell ref="F1007:F1020"/>
    <mergeCell ref="I1139:I1146"/>
    <mergeCell ref="H816:H841"/>
    <mergeCell ref="G1298:G1305"/>
    <mergeCell ref="J1435:J1436"/>
    <mergeCell ref="E1289:E1297"/>
    <mergeCell ref="J1421:J1422"/>
    <mergeCell ref="G1411:G1418"/>
    <mergeCell ref="H1428:H1436"/>
    <mergeCell ref="I1362:I1369"/>
    <mergeCell ref="J1117:J1118"/>
    <mergeCell ref="J1119:J1120"/>
    <mergeCell ref="I1346:I1353"/>
    <mergeCell ref="J1324:J1325"/>
    <mergeCell ref="J982:J983"/>
    <mergeCell ref="H1346:H1353"/>
    <mergeCell ref="J1074:J1075"/>
    <mergeCell ref="J1043:J1044"/>
    <mergeCell ref="E850:E860"/>
    <mergeCell ref="F874:F981"/>
    <mergeCell ref="G982:G990"/>
    <mergeCell ref="G861:G873"/>
    <mergeCell ref="J852:J853"/>
    <mergeCell ref="J1411:J1412"/>
    <mergeCell ref="F1068:F1075"/>
    <mergeCell ref="G1068:G1075"/>
    <mergeCell ref="I874:I981"/>
    <mergeCell ref="J1078:J1079"/>
    <mergeCell ref="J1320:J1321"/>
    <mergeCell ref="E1330:E1337"/>
    <mergeCell ref="F1330:F1337"/>
    <mergeCell ref="G1354:G1361"/>
    <mergeCell ref="F842:F849"/>
    <mergeCell ref="A874:A981"/>
    <mergeCell ref="I850:I860"/>
    <mergeCell ref="I861:I873"/>
    <mergeCell ref="H1289:H1297"/>
    <mergeCell ref="I443:I451"/>
    <mergeCell ref="P198:P208"/>
    <mergeCell ref="P218:P225"/>
    <mergeCell ref="P295:P310"/>
    <mergeCell ref="Q337:Q344"/>
    <mergeCell ref="G327:G336"/>
    <mergeCell ref="H253:H276"/>
    <mergeCell ref="U173:U181"/>
    <mergeCell ref="P393:P400"/>
    <mergeCell ref="Q393:Q400"/>
    <mergeCell ref="S311:S318"/>
    <mergeCell ref="T327:T336"/>
    <mergeCell ref="Z327:Z336"/>
    <mergeCell ref="AA198:AA208"/>
    <mergeCell ref="X385:X392"/>
    <mergeCell ref="X401:X408"/>
    <mergeCell ref="J409:J410"/>
    <mergeCell ref="S393:S400"/>
    <mergeCell ref="J435:J436"/>
    <mergeCell ref="J427:J428"/>
    <mergeCell ref="P311:P318"/>
    <mergeCell ref="Q190:Q197"/>
    <mergeCell ref="J431:J432"/>
    <mergeCell ref="J286:J287"/>
    <mergeCell ref="E425:E432"/>
    <mergeCell ref="E433:E442"/>
    <mergeCell ref="F393:F400"/>
    <mergeCell ref="E337:E344"/>
    <mergeCell ref="E369:E376"/>
    <mergeCell ref="W433:W442"/>
    <mergeCell ref="W425:W432"/>
    <mergeCell ref="X425:X432"/>
    <mergeCell ref="X433:X442"/>
    <mergeCell ref="Y443:Y451"/>
    <mergeCell ref="AA433:AA442"/>
    <mergeCell ref="R433:R442"/>
    <mergeCell ref="Q401:Q408"/>
    <mergeCell ref="Z476:Z484"/>
    <mergeCell ref="AA476:AA484"/>
    <mergeCell ref="AB476:AB484"/>
    <mergeCell ref="AC476:AC484"/>
    <mergeCell ref="Q460:Q467"/>
    <mergeCell ref="R460:R467"/>
    <mergeCell ref="S460:S467"/>
    <mergeCell ref="T460:T467"/>
    <mergeCell ref="U460:U467"/>
    <mergeCell ref="V460:V467"/>
    <mergeCell ref="W460:W467"/>
    <mergeCell ref="X460:X467"/>
    <mergeCell ref="Q108:Q116"/>
    <mergeCell ref="Q136:Q147"/>
    <mergeCell ref="U345:U352"/>
    <mergeCell ref="I369:I376"/>
    <mergeCell ref="V369:V376"/>
    <mergeCell ref="V385:V392"/>
    <mergeCell ref="W353:W360"/>
    <mergeCell ref="AB136:AB147"/>
    <mergeCell ref="Z409:Z424"/>
    <mergeCell ref="AC401:AC408"/>
    <mergeCell ref="J234:J238"/>
    <mergeCell ref="I337:I344"/>
    <mergeCell ref="S369:S376"/>
    <mergeCell ref="W117:W127"/>
    <mergeCell ref="R117:R127"/>
    <mergeCell ref="S117:S127"/>
    <mergeCell ref="T117:T127"/>
    <mergeCell ref="Q128:Q135"/>
    <mergeCell ref="Q156:Q164"/>
    <mergeCell ref="U598:U605"/>
    <mergeCell ref="S804:S815"/>
    <mergeCell ref="J152:J153"/>
    <mergeCell ref="R148:R155"/>
    <mergeCell ref="AA409:AA424"/>
    <mergeCell ref="AA277:AA294"/>
    <mergeCell ref="V345:V352"/>
    <mergeCell ref="AA226:AA244"/>
    <mergeCell ref="Z433:Z442"/>
    <mergeCell ref="J247:J248"/>
    <mergeCell ref="J381:J382"/>
    <mergeCell ref="U156:U164"/>
    <mergeCell ref="U182:U189"/>
    <mergeCell ref="R108:R116"/>
    <mergeCell ref="S108:S116"/>
    <mergeCell ref="S337:S344"/>
    <mergeCell ref="Q117:Q127"/>
    <mergeCell ref="P117:P127"/>
    <mergeCell ref="Q218:Q225"/>
    <mergeCell ref="Y75:Y83"/>
    <mergeCell ref="J86:J87"/>
    <mergeCell ref="J84:J85"/>
    <mergeCell ref="T84:T91"/>
    <mergeCell ref="Z75:Z83"/>
    <mergeCell ref="AA75:AA83"/>
    <mergeCell ref="AB40:AB47"/>
    <mergeCell ref="S75:S83"/>
    <mergeCell ref="Q40:Q47"/>
    <mergeCell ref="R40:R47"/>
    <mergeCell ref="S48:S74"/>
    <mergeCell ref="T40:T47"/>
    <mergeCell ref="U40:U47"/>
    <mergeCell ref="P92:P99"/>
    <mergeCell ref="AC75:AC83"/>
    <mergeCell ref="AC84:AC91"/>
    <mergeCell ref="R84:R91"/>
    <mergeCell ref="X84:X91"/>
    <mergeCell ref="Y48:Y74"/>
    <mergeCell ref="Z48:Z74"/>
    <mergeCell ref="AA48:AA74"/>
    <mergeCell ref="Q75:Q83"/>
    <mergeCell ref="Q92:Q99"/>
    <mergeCell ref="P40:P47"/>
    <mergeCell ref="T48:T74"/>
    <mergeCell ref="V75:V83"/>
    <mergeCell ref="R75:R83"/>
    <mergeCell ref="AC92:AC99"/>
    <mergeCell ref="AB75:AB83"/>
    <mergeCell ref="X75:X83"/>
    <mergeCell ref="J92:J93"/>
    <mergeCell ref="X40:X47"/>
    <mergeCell ref="AC48:AC74"/>
    <mergeCell ref="P84:P91"/>
    <mergeCell ref="X48:X74"/>
    <mergeCell ref="AB48:AB74"/>
    <mergeCell ref="AA40:AA47"/>
    <mergeCell ref="R48:R74"/>
    <mergeCell ref="P48:P74"/>
    <mergeCell ref="Z40:Z47"/>
    <mergeCell ref="AB84:AB91"/>
    <mergeCell ref="Y84:Y91"/>
    <mergeCell ref="W92:W99"/>
    <mergeCell ref="T92:T99"/>
    <mergeCell ref="J90:J91"/>
    <mergeCell ref="R92:R99"/>
    <mergeCell ref="AA84:AA91"/>
    <mergeCell ref="J40:J41"/>
    <mergeCell ref="W40:W47"/>
    <mergeCell ref="H148:H155"/>
    <mergeCell ref="I136:I147"/>
    <mergeCell ref="R198:R208"/>
    <mergeCell ref="G117:G127"/>
    <mergeCell ref="I156:I164"/>
    <mergeCell ref="I117:I127"/>
    <mergeCell ref="I173:I181"/>
    <mergeCell ref="H156:H164"/>
    <mergeCell ref="H182:H189"/>
    <mergeCell ref="J222:J223"/>
    <mergeCell ref="J345:J346"/>
    <mergeCell ref="J369:J370"/>
    <mergeCell ref="I311:I318"/>
    <mergeCell ref="J315:J316"/>
    <mergeCell ref="J379:J380"/>
    <mergeCell ref="J385:J386"/>
    <mergeCell ref="H353:H360"/>
    <mergeCell ref="J104:J105"/>
    <mergeCell ref="J106:J107"/>
    <mergeCell ref="H393:H400"/>
    <mergeCell ref="J349:J350"/>
    <mergeCell ref="J351:J352"/>
    <mergeCell ref="J421:J424"/>
    <mergeCell ref="G425:G432"/>
    <mergeCell ref="H425:H432"/>
    <mergeCell ref="G173:G181"/>
    <mergeCell ref="G226:G244"/>
    <mergeCell ref="G209:G217"/>
    <mergeCell ref="H190:H197"/>
    <mergeCell ref="R165:R172"/>
    <mergeCell ref="H295:H310"/>
    <mergeCell ref="J200:J201"/>
    <mergeCell ref="I209:I217"/>
    <mergeCell ref="I226:I244"/>
    <mergeCell ref="J211:J212"/>
    <mergeCell ref="J226:J227"/>
    <mergeCell ref="I198:I208"/>
    <mergeCell ref="J156:J157"/>
    <mergeCell ref="J184:J185"/>
    <mergeCell ref="G361:G368"/>
    <mergeCell ref="G393:G400"/>
    <mergeCell ref="G345:G352"/>
    <mergeCell ref="G369:G376"/>
    <mergeCell ref="R156:R164"/>
    <mergeCell ref="P190:P197"/>
    <mergeCell ref="Q245:Q252"/>
    <mergeCell ref="Q319:Q326"/>
    <mergeCell ref="I182:I189"/>
    <mergeCell ref="H173:H181"/>
    <mergeCell ref="R173:R181"/>
    <mergeCell ref="E128:E135"/>
    <mergeCell ref="E117:E127"/>
    <mergeCell ref="C485:C492"/>
    <mergeCell ref="F443:F451"/>
    <mergeCell ref="E452:E459"/>
    <mergeCell ref="E393:E400"/>
    <mergeCell ref="E361:E368"/>
    <mergeCell ref="E345:E352"/>
    <mergeCell ref="J171:J172"/>
    <mergeCell ref="J279:J285"/>
    <mergeCell ref="F253:F276"/>
    <mergeCell ref="G295:G310"/>
    <mergeCell ref="G319:G326"/>
    <mergeCell ref="F327:F336"/>
    <mergeCell ref="H277:H294"/>
    <mergeCell ref="J160:J161"/>
    <mergeCell ref="G385:G392"/>
    <mergeCell ref="D393:D400"/>
    <mergeCell ref="F452:F459"/>
    <mergeCell ref="F401:F408"/>
    <mergeCell ref="F218:F225"/>
    <mergeCell ref="E353:E360"/>
    <mergeCell ref="F353:F360"/>
    <mergeCell ref="F337:F344"/>
    <mergeCell ref="E401:E408"/>
    <mergeCell ref="D433:D442"/>
    <mergeCell ref="C433:C442"/>
    <mergeCell ref="C209:C217"/>
    <mergeCell ref="F433:F442"/>
    <mergeCell ref="G433:G442"/>
    <mergeCell ref="H443:H451"/>
    <mergeCell ref="J445:J446"/>
    <mergeCell ref="J443:J444"/>
    <mergeCell ref="J162:J164"/>
    <mergeCell ref="E443:E451"/>
    <mergeCell ref="G1021:G1031"/>
    <mergeCell ref="B452:B459"/>
    <mergeCell ref="C452:C459"/>
    <mergeCell ref="G443:G451"/>
    <mergeCell ref="D1076:D1083"/>
    <mergeCell ref="D850:D860"/>
    <mergeCell ref="C1102:C1112"/>
    <mergeCell ref="D1102:D1112"/>
    <mergeCell ref="C861:C873"/>
    <mergeCell ref="B850:B860"/>
    <mergeCell ref="B991:B1006"/>
    <mergeCell ref="B861:B873"/>
    <mergeCell ref="C1411:C1418"/>
    <mergeCell ref="A1258:A1288"/>
    <mergeCell ref="A1113:A1120"/>
    <mergeCell ref="B1113:B1120"/>
    <mergeCell ref="C1181:C1188"/>
    <mergeCell ref="D1021:D1031"/>
    <mergeCell ref="A842:A849"/>
    <mergeCell ref="A850:A860"/>
    <mergeCell ref="A1338:A1345"/>
    <mergeCell ref="A982:A990"/>
    <mergeCell ref="D1346:D1353"/>
    <mergeCell ref="C1021:C1031"/>
    <mergeCell ref="C1298:C1305"/>
    <mergeCell ref="C1306:C1313"/>
    <mergeCell ref="A1232:A1239"/>
    <mergeCell ref="A804:A815"/>
    <mergeCell ref="D1032:D1042"/>
    <mergeCell ref="B1289:B1297"/>
    <mergeCell ref="C1289:C1297"/>
    <mergeCell ref="D1289:D1297"/>
    <mergeCell ref="D1419:D1427"/>
    <mergeCell ref="C1403:C1410"/>
    <mergeCell ref="D1428:D1436"/>
    <mergeCell ref="B842:B849"/>
    <mergeCell ref="B982:B990"/>
    <mergeCell ref="A861:A873"/>
    <mergeCell ref="C1076:C1083"/>
    <mergeCell ref="B1232:B1239"/>
    <mergeCell ref="B1346:B1353"/>
    <mergeCell ref="A1306:A1313"/>
    <mergeCell ref="C1232:C1239"/>
    <mergeCell ref="D1181:D1188"/>
    <mergeCell ref="S485:S492"/>
    <mergeCell ref="R443:R451"/>
    <mergeCell ref="J809:J810"/>
    <mergeCell ref="E804:E815"/>
    <mergeCell ref="P791:P803"/>
    <mergeCell ref="X804:X815"/>
    <mergeCell ref="W804:W815"/>
    <mergeCell ref="X485:X492"/>
    <mergeCell ref="Y485:Y492"/>
    <mergeCell ref="X452:X459"/>
    <mergeCell ref="Y452:Y459"/>
    <mergeCell ref="Z452:Z459"/>
    <mergeCell ref="AA452:AA459"/>
    <mergeCell ref="C517:C524"/>
    <mergeCell ref="H433:H442"/>
    <mergeCell ref="F485:F492"/>
    <mergeCell ref="G778:G790"/>
    <mergeCell ref="J433:J434"/>
    <mergeCell ref="F460:F467"/>
    <mergeCell ref="G460:G467"/>
    <mergeCell ref="H460:H467"/>
    <mergeCell ref="I460:I467"/>
    <mergeCell ref="E485:E492"/>
    <mergeCell ref="G485:G492"/>
    <mergeCell ref="H485:H492"/>
    <mergeCell ref="F804:F815"/>
    <mergeCell ref="V433:V442"/>
    <mergeCell ref="X850:X860"/>
    <mergeCell ref="F816:F841"/>
    <mergeCell ref="H850:H860"/>
    <mergeCell ref="H778:H790"/>
    <mergeCell ref="G476:G484"/>
    <mergeCell ref="H476:H484"/>
    <mergeCell ref="I476:I484"/>
    <mergeCell ref="J476:J477"/>
    <mergeCell ref="P476:P484"/>
    <mergeCell ref="Q476:Q484"/>
    <mergeCell ref="R476:R484"/>
    <mergeCell ref="S476:S484"/>
    <mergeCell ref="T476:T484"/>
    <mergeCell ref="U476:U484"/>
    <mergeCell ref="V476:V484"/>
    <mergeCell ref="W476:W484"/>
    <mergeCell ref="X476:X484"/>
    <mergeCell ref="Y476:Y484"/>
    <mergeCell ref="J478:J479"/>
    <mergeCell ref="I842:I849"/>
    <mergeCell ref="Y804:Y815"/>
    <mergeCell ref="W791:W803"/>
    <mergeCell ref="P542:P549"/>
    <mergeCell ref="E550:E557"/>
    <mergeCell ref="F550:F557"/>
    <mergeCell ref="G550:G557"/>
    <mergeCell ref="H550:H557"/>
    <mergeCell ref="J568:J569"/>
    <mergeCell ref="J570:J571"/>
    <mergeCell ref="J572:J573"/>
    <mergeCell ref="Q542:Q549"/>
    <mergeCell ref="R542:R549"/>
    <mergeCell ref="S542:S549"/>
    <mergeCell ref="T542:T549"/>
    <mergeCell ref="J519:J520"/>
    <mergeCell ref="J521:J522"/>
    <mergeCell ref="J523:J524"/>
    <mergeCell ref="X550:X557"/>
    <mergeCell ref="Y550:Y557"/>
    <mergeCell ref="P606:P613"/>
    <mergeCell ref="Q606:Q613"/>
    <mergeCell ref="R606:R613"/>
    <mergeCell ref="S606:S613"/>
    <mergeCell ref="T606:T613"/>
    <mergeCell ref="U606:U613"/>
    <mergeCell ref="R816:R841"/>
    <mergeCell ref="P850:P860"/>
    <mergeCell ref="Q850:Q860"/>
    <mergeCell ref="V816:V841"/>
    <mergeCell ref="W816:W841"/>
    <mergeCell ref="V850:V860"/>
    <mergeCell ref="Y1445:Y1452"/>
    <mergeCell ref="Y1428:Y1436"/>
    <mergeCell ref="AB850:AB860"/>
    <mergeCell ref="Z842:Z849"/>
    <mergeCell ref="Z816:Z841"/>
    <mergeCell ref="W850:W860"/>
    <mergeCell ref="AA850:AA860"/>
    <mergeCell ref="AA991:AA1006"/>
    <mergeCell ref="P874:P981"/>
    <mergeCell ref="AB1102:AB1112"/>
    <mergeCell ref="AB1224:AB1231"/>
    <mergeCell ref="Y842:Y849"/>
    <mergeCell ref="U850:U860"/>
    <mergeCell ref="X861:X873"/>
    <mergeCell ref="R842:R849"/>
    <mergeCell ref="Y1298:Y1305"/>
    <mergeCell ref="AB1155:AB1172"/>
    <mergeCell ref="AA874:AA981"/>
    <mergeCell ref="AC1764:AC1771"/>
    <mergeCell ref="AB1748:AB1755"/>
    <mergeCell ref="AB1628:AB1635"/>
    <mergeCell ref="AB1620:AB1627"/>
    <mergeCell ref="AA1692:AA1699"/>
    <mergeCell ref="AB1652:AB1659"/>
    <mergeCell ref="AC1708:AC1715"/>
    <mergeCell ref="AC1620:AC1627"/>
    <mergeCell ref="AC1668:AC1675"/>
    <mergeCell ref="AC1652:AC1659"/>
    <mergeCell ref="AC1330:AC1337"/>
    <mergeCell ref="AC1322:AC1329"/>
    <mergeCell ref="AC1102:AC1112"/>
    <mergeCell ref="AC1147:AC1154"/>
    <mergeCell ref="AA1084:AA1091"/>
    <mergeCell ref="AB1084:AB1091"/>
    <mergeCell ref="AC1084:AC1091"/>
    <mergeCell ref="AA1428:AA1436"/>
    <mergeCell ref="AB1370:AB1377"/>
    <mergeCell ref="AA1387:AA1394"/>
    <mergeCell ref="AB1387:AB1394"/>
    <mergeCell ref="AA1113:AA1120"/>
    <mergeCell ref="AB1113:AB1120"/>
    <mergeCell ref="AA1445:AA1452"/>
    <mergeCell ref="AC1547:AC1554"/>
    <mergeCell ref="AC1503:AC1514"/>
    <mergeCell ref="AB1147:AB1154"/>
    <mergeCell ref="AB1076:AB1083"/>
    <mergeCell ref="X1314:X1321"/>
    <mergeCell ref="W1084:W1091"/>
    <mergeCell ref="AB1495:AB1502"/>
    <mergeCell ref="X1076:X1083"/>
    <mergeCell ref="W1370:W1377"/>
    <mergeCell ref="W1330:W1337"/>
    <mergeCell ref="X1216:X1223"/>
    <mergeCell ref="Y1216:Y1223"/>
    <mergeCell ref="Z1216:Z1223"/>
    <mergeCell ref="X1240:X1249"/>
    <mergeCell ref="Y1240:Y1249"/>
    <mergeCell ref="Z1240:Z1249"/>
    <mergeCell ref="AA1240:AA1249"/>
    <mergeCell ref="AB1240:AB1249"/>
    <mergeCell ref="AC1240:AC1249"/>
    <mergeCell ref="AC1289:AC1297"/>
    <mergeCell ref="AC1314:AC1321"/>
    <mergeCell ref="AA1314:AA1321"/>
    <mergeCell ref="AA1338:AA1345"/>
    <mergeCell ref="X1330:X1337"/>
    <mergeCell ref="AB1322:AB1329"/>
    <mergeCell ref="Y1338:Y1345"/>
    <mergeCell ref="W1346:W1353"/>
    <mergeCell ref="Z1403:Z1410"/>
    <mergeCell ref="Z1387:Z1394"/>
    <mergeCell ref="AA1354:AA1361"/>
    <mergeCell ref="AA1346:AA1353"/>
    <mergeCell ref="AB1378:AB1386"/>
    <mergeCell ref="AC1445:AC1452"/>
    <mergeCell ref="AB1403:AB1410"/>
    <mergeCell ref="AB1836:AB1843"/>
    <mergeCell ref="AB1503:AB1514"/>
    <mergeCell ref="AC1579:AC1586"/>
    <mergeCell ref="AB1395:AB1402"/>
    <mergeCell ref="AB1479:AB1486"/>
    <mergeCell ref="AA1479:AA1486"/>
    <mergeCell ref="AB1587:AB1594"/>
    <mergeCell ref="AB1563:AB1570"/>
    <mergeCell ref="AB1571:AB1578"/>
    <mergeCell ref="AA1555:AA1562"/>
    <mergeCell ref="AA1587:AA1594"/>
    <mergeCell ref="AC1395:AC1402"/>
    <mergeCell ref="AB1555:AB1562"/>
    <mergeCell ref="AA1470:AA1478"/>
    <mergeCell ref="AA1571:AA1578"/>
    <mergeCell ref="AB1595:AB1602"/>
    <mergeCell ref="AB1603:AB1610"/>
    <mergeCell ref="AC1700:AC1707"/>
    <mergeCell ref="AA1796:AA1803"/>
    <mergeCell ref="AC1820:AC1827"/>
    <mergeCell ref="AC1732:AC1739"/>
    <mergeCell ref="AC1660:AC1667"/>
    <mergeCell ref="AC1437:AC1444"/>
    <mergeCell ref="AC1453:AC1460"/>
    <mergeCell ref="AB1419:AB1427"/>
    <mergeCell ref="AB1515:AB1522"/>
    <mergeCell ref="AA1579:AA1586"/>
    <mergeCell ref="AC1772:AC1779"/>
    <mergeCell ref="AB1708:AB1715"/>
    <mergeCell ref="AC1539:AC1546"/>
    <mergeCell ref="AC1419:AC1427"/>
    <mergeCell ref="AB1411:AB1418"/>
    <mergeCell ref="AB1523:AB1530"/>
    <mergeCell ref="AB1487:AB1494"/>
    <mergeCell ref="AA1503:AA1514"/>
    <mergeCell ref="AA1515:AA1522"/>
    <mergeCell ref="AC1555:AC1562"/>
    <mergeCell ref="AA1563:AA1570"/>
    <mergeCell ref="AB1579:AB1586"/>
    <mergeCell ref="AC1587:AC1594"/>
    <mergeCell ref="AC1515:AC1522"/>
    <mergeCell ref="AC1563:AC1570"/>
    <mergeCell ref="AC1495:AC1502"/>
    <mergeCell ref="AC1531:AC1538"/>
    <mergeCell ref="AC1571:AC1578"/>
    <mergeCell ref="AC1470:AC1478"/>
    <mergeCell ref="AC1479:AC1486"/>
    <mergeCell ref="AC1428:AC1436"/>
    <mergeCell ref="AA1716:AA1723"/>
    <mergeCell ref="AB1428:AB1436"/>
    <mergeCell ref="AA1531:AA1538"/>
    <mergeCell ref="AB1539:AB1546"/>
    <mergeCell ref="AA1724:AA1731"/>
    <mergeCell ref="AC1716:AC1723"/>
    <mergeCell ref="AA1756:AA1763"/>
    <mergeCell ref="AA1732:AA1739"/>
    <mergeCell ref="AC1812:AC1819"/>
    <mergeCell ref="AC1748:AC1755"/>
    <mergeCell ref="AC1628:AC1635"/>
    <mergeCell ref="AB1611:AB1619"/>
    <mergeCell ref="AC1523:AC1530"/>
    <mergeCell ref="AA1603:AA1610"/>
    <mergeCell ref="AA1547:AA1554"/>
    <mergeCell ref="AA1539:AA1546"/>
    <mergeCell ref="AB1547:AB1554"/>
    <mergeCell ref="AB1531:AB1538"/>
    <mergeCell ref="AB1740:AB1747"/>
    <mergeCell ref="Z1804:Z1811"/>
    <mergeCell ref="AB1764:AB1771"/>
    <mergeCell ref="AA1780:AA1787"/>
    <mergeCell ref="AB1732:AB1739"/>
    <mergeCell ref="Z1644:Z1651"/>
    <mergeCell ref="AB1636:AB1643"/>
    <mergeCell ref="AA1660:AA1667"/>
    <mergeCell ref="AA1611:AA1619"/>
    <mergeCell ref="Z1828:Z1835"/>
    <mergeCell ref="AA1676:AA1683"/>
    <mergeCell ref="AA1644:AA1651"/>
    <mergeCell ref="AB1676:AB1683"/>
    <mergeCell ref="Z1732:Z1739"/>
    <mergeCell ref="AB1812:AB1819"/>
    <mergeCell ref="AC1836:AC1843"/>
    <mergeCell ref="Z1708:Z1715"/>
    <mergeCell ref="AA1820:AA1827"/>
    <mergeCell ref="AA1652:AA1659"/>
    <mergeCell ref="AC1828:AC1835"/>
    <mergeCell ref="AC1804:AC1811"/>
    <mergeCell ref="Z1764:Z1771"/>
    <mergeCell ref="AA1636:AA1643"/>
    <mergeCell ref="AC1756:AC1763"/>
    <mergeCell ref="AC1611:AC1619"/>
    <mergeCell ref="AC1796:AC1803"/>
    <mergeCell ref="AC1692:AC1699"/>
    <mergeCell ref="AC1644:AC1651"/>
    <mergeCell ref="AC1676:AC1683"/>
    <mergeCell ref="AC1603:AC1610"/>
    <mergeCell ref="AC1595:AC1602"/>
    <mergeCell ref="AC1636:AC1643"/>
    <mergeCell ref="AC1780:AC1787"/>
    <mergeCell ref="AC1724:AC1731"/>
    <mergeCell ref="AC1740:AC1747"/>
    <mergeCell ref="AA1628:AA1635"/>
    <mergeCell ref="AB1700:AB1707"/>
    <mergeCell ref="AA1772:AA1779"/>
    <mergeCell ref="Y1812:Y1819"/>
    <mergeCell ref="Z1772:Z1779"/>
    <mergeCell ref="Z1812:Z1819"/>
    <mergeCell ref="Z1780:Z1787"/>
    <mergeCell ref="U1796:U1803"/>
    <mergeCell ref="AB1660:AB1667"/>
    <mergeCell ref="T1724:T1731"/>
    <mergeCell ref="U1724:U1731"/>
    <mergeCell ref="T1708:T1715"/>
    <mergeCell ref="R1716:R1723"/>
    <mergeCell ref="U1445:U1452"/>
    <mergeCell ref="U1461:U1469"/>
    <mergeCell ref="T1495:T1502"/>
    <mergeCell ref="T1437:T1444"/>
    <mergeCell ref="U1495:U1502"/>
    <mergeCell ref="W1453:W1460"/>
    <mergeCell ref="X1453:X1460"/>
    <mergeCell ref="Z1503:Z1514"/>
    <mergeCell ref="Y1547:Y1554"/>
    <mergeCell ref="T1531:T1538"/>
    <mergeCell ref="X1547:X1554"/>
    <mergeCell ref="T1470:T1478"/>
    <mergeCell ref="U1603:U1610"/>
    <mergeCell ref="U1531:U1538"/>
    <mergeCell ref="Z1461:Z1469"/>
    <mergeCell ref="T1503:T1514"/>
    <mergeCell ref="S1479:S1486"/>
    <mergeCell ref="U1628:U1635"/>
    <mergeCell ref="S1708:S1715"/>
    <mergeCell ref="AB1828:AB1835"/>
    <mergeCell ref="AA1748:AA1755"/>
    <mergeCell ref="AA1700:AA1707"/>
    <mergeCell ref="U1547:U1554"/>
    <mergeCell ref="AB1453:AB1460"/>
    <mergeCell ref="AA1740:AA1747"/>
    <mergeCell ref="AA1453:AA1460"/>
    <mergeCell ref="AB1470:AB1478"/>
    <mergeCell ref="AB1756:AB1763"/>
    <mergeCell ref="AA1764:AA1771"/>
    <mergeCell ref="AB1772:AB1779"/>
    <mergeCell ref="AA1523:AA1530"/>
    <mergeCell ref="AA1495:AA1502"/>
    <mergeCell ref="AB1780:AB1787"/>
    <mergeCell ref="AB1668:AB1675"/>
    <mergeCell ref="AA1461:AA1469"/>
    <mergeCell ref="AB1692:AB1699"/>
    <mergeCell ref="AA1595:AA1602"/>
    <mergeCell ref="AA1668:AA1675"/>
    <mergeCell ref="T1539:T1546"/>
    <mergeCell ref="T1487:T1494"/>
    <mergeCell ref="T1461:T1469"/>
    <mergeCell ref="AB1820:AB1827"/>
    <mergeCell ref="AB1724:AB1731"/>
    <mergeCell ref="AA1708:AA1715"/>
    <mergeCell ref="AB1804:AB1811"/>
    <mergeCell ref="AB1796:AB1803"/>
    <mergeCell ref="AB1644:AB1651"/>
    <mergeCell ref="AA1620:AA1627"/>
    <mergeCell ref="AA1804:AA1811"/>
    <mergeCell ref="AB1716:AB1723"/>
    <mergeCell ref="AB1445:AB1452"/>
    <mergeCell ref="AB1437:AB1444"/>
    <mergeCell ref="Y1362:Y1369"/>
    <mergeCell ref="Z850:Z860"/>
    <mergeCell ref="U1322:U1329"/>
    <mergeCell ref="V1322:V1329"/>
    <mergeCell ref="U1330:U1337"/>
    <mergeCell ref="W1322:W1329"/>
    <mergeCell ref="X1322:X1329"/>
    <mergeCell ref="Z1515:Z1522"/>
    <mergeCell ref="Z1531:Z1538"/>
    <mergeCell ref="V1395:V1402"/>
    <mergeCell ref="W982:W990"/>
    <mergeCell ref="X991:X1006"/>
    <mergeCell ref="U1068:U1075"/>
    <mergeCell ref="U1437:U1444"/>
    <mergeCell ref="Y1453:Y1460"/>
    <mergeCell ref="U1354:U1361"/>
    <mergeCell ref="U1378:U1386"/>
    <mergeCell ref="U1395:U1402"/>
    <mergeCell ref="W1479:W1486"/>
    <mergeCell ref="Z1314:Z1321"/>
    <mergeCell ref="Z1370:Z1377"/>
    <mergeCell ref="W1437:W1444"/>
    <mergeCell ref="U1487:U1494"/>
    <mergeCell ref="W1523:W1530"/>
    <mergeCell ref="U1428:U1436"/>
    <mergeCell ref="U1470:U1478"/>
    <mergeCell ref="V1370:V1377"/>
    <mergeCell ref="V1181:V1188"/>
    <mergeCell ref="W1181:W1188"/>
    <mergeCell ref="X1181:X1188"/>
    <mergeCell ref="V1338:V1345"/>
    <mergeCell ref="W1395:W1402"/>
    <mergeCell ref="Y1076:Y1083"/>
    <mergeCell ref="Z1411:Z1418"/>
    <mergeCell ref="V1461:V1469"/>
    <mergeCell ref="V1411:V1418"/>
    <mergeCell ref="X1403:X1410"/>
    <mergeCell ref="W1470:W1478"/>
    <mergeCell ref="X1461:X1469"/>
    <mergeCell ref="V1387:V1394"/>
    <mergeCell ref="V1354:V1361"/>
    <mergeCell ref="X1354:X1361"/>
    <mergeCell ref="V1113:V1120"/>
    <mergeCell ref="U861:U873"/>
    <mergeCell ref="Z1113:Z1120"/>
    <mergeCell ref="V1068:V1075"/>
    <mergeCell ref="Z1470:Z1478"/>
    <mergeCell ref="Z1378:Z1386"/>
    <mergeCell ref="Z1346:Z1353"/>
    <mergeCell ref="Y1419:Y1427"/>
    <mergeCell ref="Y1330:Y1337"/>
    <mergeCell ref="Z1419:Z1427"/>
    <mergeCell ref="Z1445:Z1452"/>
    <mergeCell ref="AA1437:AA1444"/>
    <mergeCell ref="AA1487:AA1494"/>
    <mergeCell ref="U1043:U1067"/>
    <mergeCell ref="X1378:X1386"/>
    <mergeCell ref="S1322:S1329"/>
    <mergeCell ref="U1523:U1530"/>
    <mergeCell ref="AA1403:AA1410"/>
    <mergeCell ref="S1330:S1337"/>
    <mergeCell ref="S1354:S1361"/>
    <mergeCell ref="S1362:S1369"/>
    <mergeCell ref="T1330:T1337"/>
    <mergeCell ref="T1322:T1329"/>
    <mergeCell ref="T1362:T1369"/>
    <mergeCell ref="S1515:S1522"/>
    <mergeCell ref="R1428:R1436"/>
    <mergeCell ref="R1419:R1427"/>
    <mergeCell ref="AB1216:AB1223"/>
    <mergeCell ref="AB1330:AB1337"/>
    <mergeCell ref="AA1330:AA1337"/>
    <mergeCell ref="AB1314:AB1321"/>
    <mergeCell ref="AC1411:AC1418"/>
    <mergeCell ref="X1155:X1172"/>
    <mergeCell ref="AB1461:AB1469"/>
    <mergeCell ref="AC1461:AC1469"/>
    <mergeCell ref="AC1224:AC1231"/>
    <mergeCell ref="AB1306:AB1313"/>
    <mergeCell ref="AA1306:AA1313"/>
    <mergeCell ref="AB1338:AB1345"/>
    <mergeCell ref="AB1346:AB1353"/>
    <mergeCell ref="AB1354:AB1361"/>
    <mergeCell ref="AB1362:AB1369"/>
    <mergeCell ref="AC1378:AC1386"/>
    <mergeCell ref="AC1387:AC1394"/>
    <mergeCell ref="AC1370:AC1377"/>
    <mergeCell ref="AC1354:AC1361"/>
    <mergeCell ref="AC1362:AC1369"/>
    <mergeCell ref="AC1338:AC1345"/>
    <mergeCell ref="W1419:W1427"/>
    <mergeCell ref="X1419:X1427"/>
    <mergeCell ref="V1487:V1494"/>
    <mergeCell ref="W1487:W1494"/>
    <mergeCell ref="AC1487:AC1494"/>
    <mergeCell ref="AA1362:AA1369"/>
    <mergeCell ref="AA1370:AA1377"/>
    <mergeCell ref="AC1306:AC1313"/>
    <mergeCell ref="AB1289:AB1297"/>
    <mergeCell ref="AA1378:AA1386"/>
    <mergeCell ref="AC1298:AC1305"/>
    <mergeCell ref="AA1419:AA1427"/>
    <mergeCell ref="AA1322:AA1329"/>
    <mergeCell ref="AA1411:AA1418"/>
    <mergeCell ref="AA1155:AA1172"/>
    <mergeCell ref="AA1395:AA1402"/>
    <mergeCell ref="AA1224:AA1231"/>
    <mergeCell ref="B1330:B1337"/>
    <mergeCell ref="E1306:E1313"/>
    <mergeCell ref="D1306:D1313"/>
    <mergeCell ref="B1411:B1418"/>
    <mergeCell ref="F1298:F1305"/>
    <mergeCell ref="E1346:E1353"/>
    <mergeCell ref="B1708:B1715"/>
    <mergeCell ref="C1611:C1619"/>
    <mergeCell ref="C1258:C1288"/>
    <mergeCell ref="V1189:V1196"/>
    <mergeCell ref="W1189:W1196"/>
    <mergeCell ref="X1189:X1196"/>
    <mergeCell ref="Y1189:Y1196"/>
    <mergeCell ref="Z1189:Z1196"/>
    <mergeCell ref="V1378:V1386"/>
    <mergeCell ref="U1084:U1091"/>
    <mergeCell ref="U1032:U1042"/>
    <mergeCell ref="R1395:R1402"/>
    <mergeCell ref="R1370:R1377"/>
    <mergeCell ref="T1453:T1460"/>
    <mergeCell ref="U1453:U1460"/>
    <mergeCell ref="U1411:U1418"/>
    <mergeCell ref="X1346:X1353"/>
    <mergeCell ref="S1523:S1530"/>
    <mergeCell ref="T1338:T1345"/>
    <mergeCell ref="S1495:S1502"/>
    <mergeCell ref="S1470:S1478"/>
    <mergeCell ref="T1523:T1530"/>
    <mergeCell ref="T1354:T1361"/>
    <mergeCell ref="T1419:T1427"/>
    <mergeCell ref="V1419:V1427"/>
    <mergeCell ref="U1362:U1369"/>
    <mergeCell ref="V1362:V1369"/>
    <mergeCell ref="S1378:S1386"/>
    <mergeCell ref="S1411:S1418"/>
    <mergeCell ref="S1395:S1402"/>
    <mergeCell ref="S1461:S1469"/>
    <mergeCell ref="Y1539:Y1546"/>
    <mergeCell ref="X1531:X1538"/>
    <mergeCell ref="V1445:V1452"/>
    <mergeCell ref="W1445:W1452"/>
    <mergeCell ref="X1445:X1452"/>
    <mergeCell ref="V1495:V1502"/>
    <mergeCell ref="W1495:W1502"/>
    <mergeCell ref="P1354:P1361"/>
    <mergeCell ref="P1232:P1239"/>
    <mergeCell ref="E1189:E1196"/>
    <mergeCell ref="F1076:F1083"/>
    <mergeCell ref="F1403:F1410"/>
    <mergeCell ref="B1676:B1683"/>
    <mergeCell ref="H1102:H1112"/>
    <mergeCell ref="F1084:F1091"/>
    <mergeCell ref="F1131:F1138"/>
    <mergeCell ref="E1298:E1305"/>
    <mergeCell ref="G1306:G1313"/>
    <mergeCell ref="E1121:E1130"/>
    <mergeCell ref="F1121:F1130"/>
    <mergeCell ref="G1121:G1130"/>
    <mergeCell ref="H1121:H1130"/>
    <mergeCell ref="E1338:E1345"/>
    <mergeCell ref="H1362:H1369"/>
    <mergeCell ref="H1314:H1321"/>
    <mergeCell ref="J997:J1003"/>
    <mergeCell ref="J991:J992"/>
    <mergeCell ref="F1354:F1361"/>
    <mergeCell ref="E1173:E1180"/>
    <mergeCell ref="F1173:F1180"/>
    <mergeCell ref="G1173:G1180"/>
    <mergeCell ref="G1403:G1410"/>
    <mergeCell ref="F1652:F1659"/>
    <mergeCell ref="G1660:G1667"/>
    <mergeCell ref="F1470:F1478"/>
    <mergeCell ref="G1470:G1478"/>
    <mergeCell ref="H1461:H1469"/>
    <mergeCell ref="E1197:E1204"/>
    <mergeCell ref="F1197:F1204"/>
    <mergeCell ref="B1258:B1288"/>
    <mergeCell ref="E1224:E1231"/>
    <mergeCell ref="F1258:F1288"/>
    <mergeCell ref="H1240:H1249"/>
    <mergeCell ref="G1346:G1353"/>
    <mergeCell ref="F1346:F1353"/>
    <mergeCell ref="J1326:J1327"/>
    <mergeCell ref="J1441:J1442"/>
    <mergeCell ref="J1443:J1444"/>
    <mergeCell ref="J833:J839"/>
    <mergeCell ref="J846:J847"/>
    <mergeCell ref="H1354:H1361"/>
    <mergeCell ref="F1306:F1313"/>
    <mergeCell ref="G874:G981"/>
    <mergeCell ref="G1437:G1444"/>
    <mergeCell ref="F1453:F1460"/>
    <mergeCell ref="J1376:J1377"/>
    <mergeCell ref="J1463:J1464"/>
    <mergeCell ref="J1465:J1466"/>
    <mergeCell ref="E1258:E1288"/>
    <mergeCell ref="J1258:J1259"/>
    <mergeCell ref="F1338:F1345"/>
    <mergeCell ref="J1370:J1371"/>
    <mergeCell ref="F1289:F1297"/>
    <mergeCell ref="G1289:G1297"/>
    <mergeCell ref="E1362:E1369"/>
    <mergeCell ref="D1232:D1239"/>
    <mergeCell ref="J1291:J1292"/>
    <mergeCell ref="J1293:J1295"/>
    <mergeCell ref="J1296:J1297"/>
    <mergeCell ref="E1007:E1020"/>
    <mergeCell ref="F1021:F1031"/>
    <mergeCell ref="J1019:J1020"/>
    <mergeCell ref="J1289:J1290"/>
    <mergeCell ref="H1068:H1075"/>
    <mergeCell ref="D1322:D1329"/>
    <mergeCell ref="J1338:J1339"/>
    <mergeCell ref="J1318:J1319"/>
    <mergeCell ref="P1428:P1436"/>
    <mergeCell ref="P1611:P1619"/>
    <mergeCell ref="P1628:P1635"/>
    <mergeCell ref="E1676:E1683"/>
    <mergeCell ref="I1644:I1651"/>
    <mergeCell ref="J1660:J1661"/>
    <mergeCell ref="J1698:J1699"/>
    <mergeCell ref="H1708:H1715"/>
    <mergeCell ref="H1515:H1522"/>
    <mergeCell ref="J1587:J1588"/>
    <mergeCell ref="J1589:J1590"/>
    <mergeCell ref="J1591:J1592"/>
    <mergeCell ref="P1437:P1444"/>
    <mergeCell ref="H1445:H1452"/>
    <mergeCell ref="F1555:F1562"/>
    <mergeCell ref="F1571:F1578"/>
    <mergeCell ref="E1395:E1402"/>
    <mergeCell ref="I1419:I1427"/>
    <mergeCell ref="E1470:E1478"/>
    <mergeCell ref="J1569:J1570"/>
    <mergeCell ref="H1547:H1554"/>
    <mergeCell ref="J1499:J1500"/>
    <mergeCell ref="I1395:I1402"/>
    <mergeCell ref="J1551:J1552"/>
    <mergeCell ref="J1483:J1484"/>
    <mergeCell ref="G1611:G1619"/>
    <mergeCell ref="J1632:J1633"/>
    <mergeCell ref="J1642:J1643"/>
    <mergeCell ref="J1557:J1558"/>
    <mergeCell ref="I1636:I1643"/>
    <mergeCell ref="J1636:J1637"/>
    <mergeCell ref="I1595:I1602"/>
    <mergeCell ref="F1523:F1530"/>
    <mergeCell ref="F1495:F1502"/>
    <mergeCell ref="G1495:G1502"/>
    <mergeCell ref="H1495:H1502"/>
    <mergeCell ref="G1395:G1402"/>
    <mergeCell ref="I1539:I1546"/>
    <mergeCell ref="J1523:J1524"/>
    <mergeCell ref="I1411:I1418"/>
    <mergeCell ref="G1322:G1329"/>
    <mergeCell ref="E1314:E1321"/>
    <mergeCell ref="G1314:G1321"/>
    <mergeCell ref="G1330:G1337"/>
    <mergeCell ref="J1076:J1077"/>
    <mergeCell ref="H1173:H1180"/>
    <mergeCell ref="G1338:G1345"/>
    <mergeCell ref="I991:I1006"/>
    <mergeCell ref="E1084:E1091"/>
    <mergeCell ref="E1131:E1138"/>
    <mergeCell ref="F982:F990"/>
    <mergeCell ref="J989:J990"/>
    <mergeCell ref="J984:J985"/>
    <mergeCell ref="J993:J996"/>
    <mergeCell ref="J1175:J1176"/>
    <mergeCell ref="J1177:J1178"/>
    <mergeCell ref="J1179:J1180"/>
    <mergeCell ref="J1115:J1116"/>
    <mergeCell ref="J1070:J1071"/>
    <mergeCell ref="I1322:I1329"/>
    <mergeCell ref="J1354:J1355"/>
    <mergeCell ref="J1356:J1357"/>
    <mergeCell ref="G1370:G1377"/>
    <mergeCell ref="F1370:F1377"/>
    <mergeCell ref="J1330:J1331"/>
    <mergeCell ref="J1332:J1333"/>
    <mergeCell ref="J1459:J1460"/>
    <mergeCell ref="I1470:I1478"/>
    <mergeCell ref="I1461:I1469"/>
    <mergeCell ref="J1472:J1473"/>
    <mergeCell ref="J1474:J1475"/>
    <mergeCell ref="I1068:I1075"/>
    <mergeCell ref="J1066:J1067"/>
    <mergeCell ref="E1428:E1436"/>
    <mergeCell ref="F1461:F1469"/>
    <mergeCell ref="I1378:I1386"/>
    <mergeCell ref="J1405:J1406"/>
    <mergeCell ref="H1387:H1394"/>
    <mergeCell ref="J1453:J1454"/>
    <mergeCell ref="E1403:E1410"/>
    <mergeCell ref="J1457:J1458"/>
    <mergeCell ref="I1240:I1249"/>
    <mergeCell ref="I1189:I1196"/>
    <mergeCell ref="A1539:A1546"/>
    <mergeCell ref="J1780:J1781"/>
    <mergeCell ref="I1692:I1699"/>
    <mergeCell ref="I1700:I1707"/>
    <mergeCell ref="J1714:J1715"/>
    <mergeCell ref="J1674:J1675"/>
    <mergeCell ref="A1724:A1731"/>
    <mergeCell ref="A1740:A1747"/>
    <mergeCell ref="C1772:C1779"/>
    <mergeCell ref="E1764:E1771"/>
    <mergeCell ref="D1772:D1779"/>
    <mergeCell ref="D1716:D1723"/>
    <mergeCell ref="F1756:F1763"/>
    <mergeCell ref="H1756:H1763"/>
    <mergeCell ref="E1748:E1755"/>
    <mergeCell ref="E1724:E1731"/>
    <mergeCell ref="D1595:D1602"/>
    <mergeCell ref="E1603:E1610"/>
    <mergeCell ref="G1740:G1747"/>
    <mergeCell ref="G1724:G1731"/>
    <mergeCell ref="F1732:F1739"/>
    <mergeCell ref="F1595:F1602"/>
    <mergeCell ref="F1539:F1546"/>
    <mergeCell ref="H1563:H1570"/>
    <mergeCell ref="F1547:F1554"/>
    <mergeCell ref="G1563:G1570"/>
    <mergeCell ref="G1539:G1546"/>
    <mergeCell ref="J1613:J1615"/>
    <mergeCell ref="J1565:J1566"/>
    <mergeCell ref="G1579:G1586"/>
    <mergeCell ref="J1563:J1564"/>
    <mergeCell ref="J1644:J1645"/>
    <mergeCell ref="J1541:J1542"/>
    <mergeCell ref="J1670:J1671"/>
    <mergeCell ref="F1611:F1619"/>
    <mergeCell ref="H1595:H1602"/>
    <mergeCell ref="H1587:H1594"/>
    <mergeCell ref="J1571:J1572"/>
    <mergeCell ref="G1620:G1627"/>
    <mergeCell ref="G1668:G1675"/>
    <mergeCell ref="I1708:I1715"/>
    <mergeCell ref="F1579:F1586"/>
    <mergeCell ref="J1786:J1787"/>
    <mergeCell ref="E1716:E1723"/>
    <mergeCell ref="J1710:J1711"/>
    <mergeCell ref="E1579:E1586"/>
    <mergeCell ref="F1503:F1514"/>
    <mergeCell ref="D1764:D1771"/>
    <mergeCell ref="G1756:G1763"/>
    <mergeCell ref="F1764:F1771"/>
    <mergeCell ref="A1732:A1739"/>
    <mergeCell ref="D1804:D1811"/>
    <mergeCell ref="G1716:G1723"/>
    <mergeCell ref="C1780:C1787"/>
    <mergeCell ref="J1567:J1568"/>
    <mergeCell ref="B1756:B1763"/>
    <mergeCell ref="B1772:B1779"/>
    <mergeCell ref="A1772:A1779"/>
    <mergeCell ref="A1780:A1787"/>
    <mergeCell ref="A1756:A1763"/>
    <mergeCell ref="A1796:A1803"/>
    <mergeCell ref="C1796:C1803"/>
    <mergeCell ref="B1724:B1731"/>
    <mergeCell ref="B1700:B1707"/>
    <mergeCell ref="A1716:A1723"/>
    <mergeCell ref="H1724:H1731"/>
    <mergeCell ref="F1708:F1715"/>
    <mergeCell ref="E1668:E1675"/>
    <mergeCell ref="C1700:C1707"/>
    <mergeCell ref="I1652:I1659"/>
    <mergeCell ref="E1660:E1667"/>
    <mergeCell ref="E1611:E1619"/>
    <mergeCell ref="E1644:E1651"/>
    <mergeCell ref="E1708:E1715"/>
    <mergeCell ref="J1668:J1669"/>
    <mergeCell ref="E1652:E1659"/>
    <mergeCell ref="F1796:F1803"/>
    <mergeCell ref="H1796:H1803"/>
    <mergeCell ref="H1732:H1739"/>
    <mergeCell ref="D1780:D1787"/>
    <mergeCell ref="J1599:J1600"/>
    <mergeCell ref="B1796:B1803"/>
    <mergeCell ref="B1732:B1739"/>
    <mergeCell ref="J1624:J1625"/>
    <mergeCell ref="J1607:J1608"/>
    <mergeCell ref="J1581:J1582"/>
    <mergeCell ref="H1676:H1683"/>
    <mergeCell ref="F1852:F1859"/>
    <mergeCell ref="D1852:D1859"/>
    <mergeCell ref="V1892:V1903"/>
    <mergeCell ref="S1852:S1859"/>
    <mergeCell ref="V1904:V1911"/>
    <mergeCell ref="F2250:F2257"/>
    <mergeCell ref="J2266:J2267"/>
    <mergeCell ref="A2258:A2265"/>
    <mergeCell ref="C2258:C2265"/>
    <mergeCell ref="D2258:D2265"/>
    <mergeCell ref="W2250:W2257"/>
    <mergeCell ref="X2250:X2257"/>
    <mergeCell ref="Y2250:Y2257"/>
    <mergeCell ref="R2282:R2289"/>
    <mergeCell ref="Q2282:Q2289"/>
    <mergeCell ref="Q2266:Q2273"/>
    <mergeCell ref="P2266:P2273"/>
    <mergeCell ref="S2266:S2273"/>
    <mergeCell ref="T2266:T2273"/>
    <mergeCell ref="R2099:R2106"/>
    <mergeCell ref="T2039:T2046"/>
    <mergeCell ref="T2023:T2030"/>
    <mergeCell ref="T2031:T2038"/>
    <mergeCell ref="U2039:U2046"/>
    <mergeCell ref="T2174:T2186"/>
    <mergeCell ref="Q2187:Q2194"/>
    <mergeCell ref="R2187:R2194"/>
    <mergeCell ref="S2187:S2194"/>
    <mergeCell ref="U2187:U2194"/>
    <mergeCell ref="V2187:V2194"/>
    <mergeCell ref="W2187:W2194"/>
    <mergeCell ref="X2187:X2194"/>
    <mergeCell ref="T2195:T2205"/>
    <mergeCell ref="U2047:U2074"/>
    <mergeCell ref="V2131:V2138"/>
    <mergeCell ref="Q2215:Q2222"/>
    <mergeCell ref="W2023:W2030"/>
    <mergeCell ref="R2039:R2046"/>
    <mergeCell ref="AC2282:AC2289"/>
    <mergeCell ref="AB2250:AB2257"/>
    <mergeCell ref="AB2258:AB2265"/>
    <mergeCell ref="J2252:J2253"/>
    <mergeCell ref="C2282:C2289"/>
    <mergeCell ref="D2282:D2289"/>
    <mergeCell ref="AC2250:AC2257"/>
    <mergeCell ref="AC2266:AC2273"/>
    <mergeCell ref="Y2298:Y2305"/>
    <mergeCell ref="J2280:J2281"/>
    <mergeCell ref="AC2298:AC2305"/>
    <mergeCell ref="H2298:H2305"/>
    <mergeCell ref="G2282:G2289"/>
    <mergeCell ref="H2282:H2289"/>
    <mergeCell ref="I2282:I2289"/>
    <mergeCell ref="J2284:J2285"/>
    <mergeCell ref="J2286:J2287"/>
    <mergeCell ref="S2298:S2305"/>
    <mergeCell ref="T2298:T2305"/>
    <mergeCell ref="T2282:T2289"/>
    <mergeCell ref="S2282:S2289"/>
    <mergeCell ref="X2258:X2265"/>
    <mergeCell ref="X2282:X2289"/>
    <mergeCell ref="U2266:U2273"/>
    <mergeCell ref="V2298:V2305"/>
    <mergeCell ref="W2298:W2305"/>
    <mergeCell ref="X2298:X2305"/>
    <mergeCell ref="D2266:D2273"/>
    <mergeCell ref="V2266:V2273"/>
    <mergeCell ref="J2290:J2291"/>
    <mergeCell ref="I2298:I2305"/>
    <mergeCell ref="J2288:J2289"/>
    <mergeCell ref="Q2290:Q2297"/>
    <mergeCell ref="R2290:R2297"/>
    <mergeCell ref="S2290:S2297"/>
    <mergeCell ref="T2290:T2297"/>
    <mergeCell ref="U2290:U2297"/>
    <mergeCell ref="V2290:V2297"/>
    <mergeCell ref="J2294:J2295"/>
    <mergeCell ref="AA2282:AA2289"/>
    <mergeCell ref="AB2282:AB2289"/>
    <mergeCell ref="Y2266:Y2273"/>
    <mergeCell ref="Q2031:Q2038"/>
    <mergeCell ref="V2206:V2214"/>
    <mergeCell ref="R2242:R2249"/>
    <mergeCell ref="U2298:U2305"/>
    <mergeCell ref="AC2023:AC2030"/>
    <mergeCell ref="Q2023:Q2030"/>
    <mergeCell ref="T2250:T2257"/>
    <mergeCell ref="U2250:U2257"/>
    <mergeCell ref="V2250:V2257"/>
    <mergeCell ref="U2195:U2205"/>
    <mergeCell ref="V2166:V2173"/>
    <mergeCell ref="E1923:E1930"/>
    <mergeCell ref="G2242:G2249"/>
    <mergeCell ref="AA1868:AA1875"/>
    <mergeCell ref="J1912:J1913"/>
    <mergeCell ref="AC2258:AC2265"/>
    <mergeCell ref="AB2266:AB2273"/>
    <mergeCell ref="S2258:S2265"/>
    <mergeCell ref="Y2290:Y2297"/>
    <mergeCell ref="AA2266:AA2273"/>
    <mergeCell ref="E1892:E1903"/>
    <mergeCell ref="A1828:A1835"/>
    <mergeCell ref="C1812:C1819"/>
    <mergeCell ref="A1820:A1827"/>
    <mergeCell ref="B1820:B1827"/>
    <mergeCell ref="C1804:C1811"/>
    <mergeCell ref="E1804:E1811"/>
    <mergeCell ref="C1836:C1843"/>
    <mergeCell ref="B1836:B1843"/>
    <mergeCell ref="B1780:B1787"/>
    <mergeCell ref="B1828:B1835"/>
    <mergeCell ref="A1804:A1811"/>
    <mergeCell ref="B1804:B1811"/>
    <mergeCell ref="F1812:F1819"/>
    <mergeCell ref="D1836:D1843"/>
    <mergeCell ref="P1836:P1843"/>
    <mergeCell ref="G1836:G1843"/>
    <mergeCell ref="A1836:A1843"/>
    <mergeCell ref="C1724:C1731"/>
    <mergeCell ref="D1708:D1715"/>
    <mergeCell ref="D1700:D1707"/>
    <mergeCell ref="A1748:A1755"/>
    <mergeCell ref="A1668:A1675"/>
    <mergeCell ref="B1748:B1755"/>
    <mergeCell ref="A1676:A1683"/>
    <mergeCell ref="A1692:A1699"/>
    <mergeCell ref="C1692:C1699"/>
    <mergeCell ref="D1692:D1699"/>
    <mergeCell ref="H1668:H1675"/>
    <mergeCell ref="H1780:H1787"/>
    <mergeCell ref="C1764:C1771"/>
    <mergeCell ref="C1732:C1739"/>
    <mergeCell ref="E1692:E1699"/>
    <mergeCell ref="E1828:E1835"/>
    <mergeCell ref="B1812:B1819"/>
    <mergeCell ref="A1812:A1819"/>
    <mergeCell ref="D1796:D1803"/>
    <mergeCell ref="F1724:F1731"/>
    <mergeCell ref="B1716:B1723"/>
    <mergeCell ref="D1724:D1731"/>
    <mergeCell ref="D1676:D1683"/>
    <mergeCell ref="D1828:D1835"/>
    <mergeCell ref="C1820:C1827"/>
    <mergeCell ref="D1820:D1827"/>
    <mergeCell ref="C1828:C1835"/>
    <mergeCell ref="D1652:D1659"/>
    <mergeCell ref="F1780:F1787"/>
    <mergeCell ref="D1812:D1819"/>
    <mergeCell ref="G1796:G1803"/>
    <mergeCell ref="H1644:H1651"/>
    <mergeCell ref="H1692:H1699"/>
    <mergeCell ref="F1700:F1707"/>
    <mergeCell ref="G1700:G1707"/>
    <mergeCell ref="H1700:H1707"/>
    <mergeCell ref="D1620:D1627"/>
    <mergeCell ref="C1636:C1643"/>
    <mergeCell ref="C1708:C1715"/>
    <mergeCell ref="E1740:E1747"/>
    <mergeCell ref="E1756:E1763"/>
    <mergeCell ref="D1660:D1667"/>
    <mergeCell ref="F1820:F1827"/>
    <mergeCell ref="H1804:H1811"/>
    <mergeCell ref="G1828:G1835"/>
    <mergeCell ref="C1748:C1755"/>
    <mergeCell ref="E1636:E1643"/>
    <mergeCell ref="C1716:C1723"/>
    <mergeCell ref="D1628:D1635"/>
    <mergeCell ref="D1636:D1643"/>
    <mergeCell ref="C1676:C1683"/>
    <mergeCell ref="G1764:G1771"/>
    <mergeCell ref="E1820:E1827"/>
    <mergeCell ref="G1820:G1827"/>
    <mergeCell ref="G1652:G1659"/>
    <mergeCell ref="G1708:G1715"/>
    <mergeCell ref="F1676:F1683"/>
    <mergeCell ref="D1668:D1675"/>
    <mergeCell ref="G1523:G1530"/>
    <mergeCell ref="F1836:F1843"/>
    <mergeCell ref="J1828:J1829"/>
    <mergeCell ref="J1820:J1821"/>
    <mergeCell ref="J1824:J1825"/>
    <mergeCell ref="E1487:E1494"/>
    <mergeCell ref="E1515:E1522"/>
    <mergeCell ref="G1515:G1522"/>
    <mergeCell ref="J1505:J1506"/>
    <mergeCell ref="J1595:J1596"/>
    <mergeCell ref="I1603:I1610"/>
    <mergeCell ref="H1437:H1444"/>
    <mergeCell ref="H1470:H1478"/>
    <mergeCell ref="G1587:G1594"/>
    <mergeCell ref="J1575:J1576"/>
    <mergeCell ref="H1579:H1586"/>
    <mergeCell ref="J1407:J1408"/>
    <mergeCell ref="J1403:J1404"/>
    <mergeCell ref="J1746:J1747"/>
    <mergeCell ref="J1796:J1797"/>
    <mergeCell ref="G1748:G1755"/>
    <mergeCell ref="G1732:G1739"/>
    <mergeCell ref="J1734:J1735"/>
    <mergeCell ref="J1748:J1749"/>
    <mergeCell ref="E1796:E1803"/>
    <mergeCell ref="J1726:J1727"/>
    <mergeCell ref="J1728:J1729"/>
    <mergeCell ref="E1780:E1787"/>
    <mergeCell ref="E1772:E1779"/>
    <mergeCell ref="J1537:J1538"/>
    <mergeCell ref="J1495:J1496"/>
    <mergeCell ref="E1620:E1627"/>
    <mergeCell ref="F1644:F1651"/>
    <mergeCell ref="H1620:H1627"/>
    <mergeCell ref="F1479:F1486"/>
    <mergeCell ref="F1716:F1723"/>
    <mergeCell ref="J1648:J1649"/>
    <mergeCell ref="J1650:J1651"/>
    <mergeCell ref="J1628:J1629"/>
    <mergeCell ref="F1668:F1675"/>
    <mergeCell ref="J1577:J1578"/>
    <mergeCell ref="F1692:F1699"/>
    <mergeCell ref="G1531:G1538"/>
    <mergeCell ref="G1419:G1427"/>
    <mergeCell ref="E1503:E1514"/>
    <mergeCell ref="I1555:I1562"/>
    <mergeCell ref="C1668:C1675"/>
    <mergeCell ref="C1523:C1530"/>
    <mergeCell ref="J1393:J1394"/>
    <mergeCell ref="J1389:J1390"/>
    <mergeCell ref="H1378:H1386"/>
    <mergeCell ref="J1736:J1737"/>
    <mergeCell ref="J1634:J1635"/>
    <mergeCell ref="I1740:I1747"/>
    <mergeCell ref="I1716:I1723"/>
    <mergeCell ref="I1445:I1452"/>
    <mergeCell ref="F1378:F1386"/>
    <mergeCell ref="I1487:I1494"/>
    <mergeCell ref="J1509:J1510"/>
    <mergeCell ref="G1503:G1514"/>
    <mergeCell ref="J1507:J1508"/>
    <mergeCell ref="E1523:E1530"/>
    <mergeCell ref="J1626:J1627"/>
    <mergeCell ref="J1630:J1631"/>
    <mergeCell ref="F1603:F1610"/>
    <mergeCell ref="C1322:C1329"/>
    <mergeCell ref="J1553:J1554"/>
    <mergeCell ref="E1453:E1460"/>
    <mergeCell ref="E1479:E1486"/>
    <mergeCell ref="E1495:E1502"/>
    <mergeCell ref="C1330:C1337"/>
    <mergeCell ref="C1370:C1377"/>
    <mergeCell ref="D1362:D1369"/>
    <mergeCell ref="C1362:C1369"/>
    <mergeCell ref="J1467:J1469"/>
    <mergeCell ref="G1445:G1452"/>
    <mergeCell ref="G1453:G1460"/>
    <mergeCell ref="C1644:C1651"/>
    <mergeCell ref="E1555:E1562"/>
    <mergeCell ref="E1563:E1570"/>
    <mergeCell ref="D1411:D1418"/>
    <mergeCell ref="D1403:D1410"/>
    <mergeCell ref="B1515:B1522"/>
    <mergeCell ref="B1428:B1436"/>
    <mergeCell ref="B1461:B1469"/>
    <mergeCell ref="E1240:E1249"/>
    <mergeCell ref="F1240:F1249"/>
    <mergeCell ref="G1240:G1249"/>
    <mergeCell ref="E1539:E1546"/>
    <mergeCell ref="B1636:B1643"/>
    <mergeCell ref="C1495:C1502"/>
    <mergeCell ref="D1495:D1502"/>
    <mergeCell ref="B1628:B1635"/>
    <mergeCell ref="D1587:D1594"/>
    <mergeCell ref="B1453:B1460"/>
    <mergeCell ref="D1461:D1469"/>
    <mergeCell ref="E1595:E1602"/>
    <mergeCell ref="D1479:D1486"/>
    <mergeCell ref="D1531:D1538"/>
    <mergeCell ref="F1515:F1522"/>
    <mergeCell ref="H1603:H1610"/>
    <mergeCell ref="G1595:G1602"/>
    <mergeCell ref="E1571:E1578"/>
    <mergeCell ref="B1531:B1538"/>
    <mergeCell ref="C1445:C1452"/>
    <mergeCell ref="H1453:H1460"/>
    <mergeCell ref="E1587:E1594"/>
    <mergeCell ref="E1445:E1452"/>
    <mergeCell ref="E1411:E1418"/>
    <mergeCell ref="F1411:F1418"/>
    <mergeCell ref="H1403:H1410"/>
    <mergeCell ref="A1189:A1196"/>
    <mergeCell ref="B1189:B1196"/>
    <mergeCell ref="C1189:C1196"/>
    <mergeCell ref="A1289:A1297"/>
    <mergeCell ref="C1453:C1460"/>
    <mergeCell ref="D1470:D1478"/>
    <mergeCell ref="B1579:B1586"/>
    <mergeCell ref="C1628:C1635"/>
    <mergeCell ref="C1620:C1627"/>
    <mergeCell ref="C1603:C1610"/>
    <mergeCell ref="B1298:B1305"/>
    <mergeCell ref="B1173:B1180"/>
    <mergeCell ref="C1563:C1570"/>
    <mergeCell ref="A1084:A1091"/>
    <mergeCell ref="B1084:B1091"/>
    <mergeCell ref="C1470:C1478"/>
    <mergeCell ref="B1354:B1361"/>
    <mergeCell ref="A1378:A1386"/>
    <mergeCell ref="A1362:A1369"/>
    <mergeCell ref="A1395:A1402"/>
    <mergeCell ref="A1370:A1377"/>
    <mergeCell ref="A1453:A1460"/>
    <mergeCell ref="B1523:B1530"/>
    <mergeCell ref="B1419:B1427"/>
    <mergeCell ref="B1547:B1554"/>
    <mergeCell ref="B1587:B1594"/>
    <mergeCell ref="A1571:A1578"/>
    <mergeCell ref="D1330:D1337"/>
    <mergeCell ref="B1370:B1377"/>
    <mergeCell ref="A1092:A1101"/>
    <mergeCell ref="B1620:B1627"/>
    <mergeCell ref="D1571:D1578"/>
    <mergeCell ref="C1354:C1361"/>
    <mergeCell ref="A1173:A1180"/>
    <mergeCell ref="A1181:A1188"/>
    <mergeCell ref="A1147:A1154"/>
    <mergeCell ref="B1147:B1154"/>
    <mergeCell ref="D1139:D1146"/>
    <mergeCell ref="C1139:C1146"/>
    <mergeCell ref="D1189:D1196"/>
    <mergeCell ref="B1470:B1478"/>
    <mergeCell ref="A1387:A1394"/>
    <mergeCell ref="B1387:B1394"/>
    <mergeCell ref="B1306:B1313"/>
    <mergeCell ref="C1378:C1386"/>
    <mergeCell ref="A1531:A1538"/>
    <mergeCell ref="A1563:A1570"/>
    <mergeCell ref="B1563:B1570"/>
    <mergeCell ref="B1076:B1083"/>
    <mergeCell ref="B1314:B1321"/>
    <mergeCell ref="B1395:B1402"/>
    <mergeCell ref="B1378:B1386"/>
    <mergeCell ref="F1587:F1594"/>
    <mergeCell ref="H1411:H1418"/>
    <mergeCell ref="B1139:B1146"/>
    <mergeCell ref="B1362:B1369"/>
    <mergeCell ref="C1479:C1486"/>
    <mergeCell ref="D1370:D1377"/>
    <mergeCell ref="D1523:D1530"/>
    <mergeCell ref="C1437:C1444"/>
    <mergeCell ref="D1453:D1460"/>
    <mergeCell ref="A1216:A1223"/>
    <mergeCell ref="D1515:D1522"/>
    <mergeCell ref="B1437:B1444"/>
    <mergeCell ref="D1445:D1452"/>
    <mergeCell ref="C1515:C1522"/>
    <mergeCell ref="C1461:C1469"/>
    <mergeCell ref="C1387:C1394"/>
    <mergeCell ref="A1403:A1410"/>
    <mergeCell ref="A1314:A1321"/>
    <mergeCell ref="A1330:A1337"/>
    <mergeCell ref="D1205:D1215"/>
    <mergeCell ref="B1216:B1223"/>
    <mergeCell ref="C1216:C1223"/>
    <mergeCell ref="D1216:D1223"/>
    <mergeCell ref="C1338:C1345"/>
    <mergeCell ref="C1314:C1321"/>
    <mergeCell ref="D1298:D1305"/>
    <mergeCell ref="B1224:B1231"/>
    <mergeCell ref="A1479:A1486"/>
    <mergeCell ref="B1479:B1486"/>
    <mergeCell ref="A1205:A1215"/>
    <mergeCell ref="B1205:B1215"/>
    <mergeCell ref="A1240:A1249"/>
    <mergeCell ref="B1240:B1249"/>
    <mergeCell ref="C1240:C1249"/>
    <mergeCell ref="D1240:D1249"/>
    <mergeCell ref="D1395:D1402"/>
    <mergeCell ref="B1668:B1675"/>
    <mergeCell ref="A1076:A1083"/>
    <mergeCell ref="C1660:C1667"/>
    <mergeCell ref="A1611:A1619"/>
    <mergeCell ref="B1603:B1610"/>
    <mergeCell ref="B1595:B1602"/>
    <mergeCell ref="A1628:A1635"/>
    <mergeCell ref="A1636:A1643"/>
    <mergeCell ref="D1644:D1651"/>
    <mergeCell ref="C1652:C1659"/>
    <mergeCell ref="D1603:D1610"/>
    <mergeCell ref="D1611:D1619"/>
    <mergeCell ref="D1563:D1570"/>
    <mergeCell ref="D1547:D1554"/>
    <mergeCell ref="A1461:A1469"/>
    <mergeCell ref="B1611:B1619"/>
    <mergeCell ref="A1547:A1554"/>
    <mergeCell ref="A1603:A1610"/>
    <mergeCell ref="A1595:A1602"/>
    <mergeCell ref="C1579:C1586"/>
    <mergeCell ref="A1644:A1651"/>
    <mergeCell ref="A1652:A1659"/>
    <mergeCell ref="B1652:B1659"/>
    <mergeCell ref="C1587:C1594"/>
    <mergeCell ref="D1258:D1288"/>
    <mergeCell ref="D1378:D1386"/>
    <mergeCell ref="D1387:D1394"/>
    <mergeCell ref="C1419:C1427"/>
    <mergeCell ref="A1419:A1427"/>
    <mergeCell ref="A1354:A1361"/>
    <mergeCell ref="A1660:A1667"/>
    <mergeCell ref="B1660:B1667"/>
    <mergeCell ref="B1860:B1867"/>
    <mergeCell ref="A1904:A1911"/>
    <mergeCell ref="F1904:F1911"/>
    <mergeCell ref="A1892:A1903"/>
    <mergeCell ref="A1931:A1938"/>
    <mergeCell ref="B1931:B1938"/>
    <mergeCell ref="C1923:C1930"/>
    <mergeCell ref="A1852:A1859"/>
    <mergeCell ref="C1852:C1859"/>
    <mergeCell ref="F1947:F1954"/>
    <mergeCell ref="C1947:C1954"/>
    <mergeCell ref="D1931:D1938"/>
    <mergeCell ref="C1931:C1938"/>
    <mergeCell ref="A1947:A1954"/>
    <mergeCell ref="B1939:B1946"/>
    <mergeCell ref="C1571:C1578"/>
    <mergeCell ref="C1555:C1562"/>
    <mergeCell ref="A1700:A1707"/>
    <mergeCell ref="A1708:A1715"/>
    <mergeCell ref="A1523:A1530"/>
    <mergeCell ref="A1437:A1444"/>
    <mergeCell ref="D1503:D1514"/>
    <mergeCell ref="D1539:D1546"/>
    <mergeCell ref="B1539:B1546"/>
    <mergeCell ref="C1539:C1546"/>
    <mergeCell ref="B1403:B1410"/>
    <mergeCell ref="A1587:A1594"/>
    <mergeCell ref="A1579:A1586"/>
    <mergeCell ref="A1555:A1562"/>
    <mergeCell ref="B1495:B1502"/>
    <mergeCell ref="B1555:B1562"/>
    <mergeCell ref="A1495:A1502"/>
    <mergeCell ref="B1503:B1514"/>
    <mergeCell ref="A1503:A1514"/>
    <mergeCell ref="A1346:A1353"/>
    <mergeCell ref="C1428:C1436"/>
    <mergeCell ref="A1224:A1231"/>
    <mergeCell ref="A1197:A1204"/>
    <mergeCell ref="A1428:A1436"/>
    <mergeCell ref="A1620:A1627"/>
    <mergeCell ref="C1595:C1602"/>
    <mergeCell ref="C1346:C1353"/>
    <mergeCell ref="A1470:A1478"/>
    <mergeCell ref="A1515:A1522"/>
    <mergeCell ref="C1503:C1514"/>
    <mergeCell ref="D1579:D1586"/>
    <mergeCell ref="C1547:C1554"/>
    <mergeCell ref="B1571:B1578"/>
    <mergeCell ref="B1644:B1651"/>
    <mergeCell ref="D1354:D1361"/>
    <mergeCell ref="AB842:AB849"/>
    <mergeCell ref="AB816:AB841"/>
    <mergeCell ref="R861:R873"/>
    <mergeCell ref="P861:P873"/>
    <mergeCell ref="A991:A1006"/>
    <mergeCell ref="A2131:A2138"/>
    <mergeCell ref="B2131:B2138"/>
    <mergeCell ref="C2131:C2138"/>
    <mergeCell ref="D2131:D2138"/>
    <mergeCell ref="E2131:E2138"/>
    <mergeCell ref="F2131:F2138"/>
    <mergeCell ref="G2131:G2138"/>
    <mergeCell ref="E2206:E2214"/>
    <mergeCell ref="F2206:F2214"/>
    <mergeCell ref="G2206:G2214"/>
    <mergeCell ref="E1904:E1911"/>
    <mergeCell ref="A2012:A2022"/>
    <mergeCell ref="B2012:B2022"/>
    <mergeCell ref="C2012:C2022"/>
    <mergeCell ref="D2012:D2022"/>
    <mergeCell ref="C1912:C1922"/>
    <mergeCell ref="C2242:C2249"/>
    <mergeCell ref="C2250:C2257"/>
    <mergeCell ref="G2215:G2222"/>
    <mergeCell ref="E2215:E2222"/>
    <mergeCell ref="F2215:F2222"/>
    <mergeCell ref="G1955:G1962"/>
    <mergeCell ref="E2012:E2022"/>
    <mergeCell ref="F2023:F2030"/>
    <mergeCell ref="E2023:E2030"/>
    <mergeCell ref="C2023:C2030"/>
    <mergeCell ref="G2250:G2257"/>
    <mergeCell ref="B2282:B2289"/>
    <mergeCell ref="A2023:A2030"/>
    <mergeCell ref="B2023:B2030"/>
    <mergeCell ref="J1533:J1534"/>
    <mergeCell ref="J1638:J1639"/>
    <mergeCell ref="J1654:J1655"/>
    <mergeCell ref="J1700:J1701"/>
    <mergeCell ref="Q1453:Q1460"/>
    <mergeCell ref="J1941:J1942"/>
    <mergeCell ref="X1892:X1903"/>
    <mergeCell ref="Z1904:Z1911"/>
    <mergeCell ref="P1923:P1930"/>
    <mergeCell ref="W1931:W1938"/>
    <mergeCell ref="X1931:X1938"/>
    <mergeCell ref="R1453:R1460"/>
    <mergeCell ref="S1820:S1827"/>
    <mergeCell ref="S1796:S1803"/>
    <mergeCell ref="Y1947:Y1954"/>
    <mergeCell ref="U1931:U1938"/>
    <mergeCell ref="V1939:V1946"/>
    <mergeCell ref="J1758:J1759"/>
    <mergeCell ref="J1756:J1757"/>
    <mergeCell ref="J1836:J1837"/>
    <mergeCell ref="J1838:J1839"/>
    <mergeCell ref="J1830:J1831"/>
    <mergeCell ref="J1832:J1833"/>
    <mergeCell ref="J1834:J1835"/>
    <mergeCell ref="Z1999:Z2011"/>
    <mergeCell ref="Z1975:Z1985"/>
    <mergeCell ref="Z2031:Z2038"/>
    <mergeCell ref="Y1868:Y1875"/>
    <mergeCell ref="Z1868:Z1875"/>
    <mergeCell ref="V1975:V1985"/>
    <mergeCell ref="T1860:T1867"/>
    <mergeCell ref="U1860:U1867"/>
    <mergeCell ref="V1860:V1867"/>
    <mergeCell ref="W1860:W1867"/>
    <mergeCell ref="Y1860:Y1867"/>
    <mergeCell ref="Z1860:Z1867"/>
    <mergeCell ref="Y1904:Y1911"/>
    <mergeCell ref="V1986:V1998"/>
    <mergeCell ref="V1955:V1962"/>
    <mergeCell ref="W2047:W2074"/>
    <mergeCell ref="X2047:X2074"/>
    <mergeCell ref="Y2047:Y2074"/>
    <mergeCell ref="X2031:X2038"/>
    <mergeCell ref="Y2039:Y2046"/>
    <mergeCell ref="V2039:V2046"/>
    <mergeCell ref="W1939:W1946"/>
    <mergeCell ref="V2083:V2090"/>
    <mergeCell ref="W2083:W2090"/>
    <mergeCell ref="X2083:X2090"/>
    <mergeCell ref="Y2083:Y2090"/>
    <mergeCell ref="W2012:W2022"/>
    <mergeCell ref="W2131:W2138"/>
    <mergeCell ref="U2131:U2138"/>
    <mergeCell ref="T1986:T1998"/>
    <mergeCell ref="Y1955:Y1962"/>
    <mergeCell ref="U2031:U2038"/>
    <mergeCell ref="U2206:U2214"/>
    <mergeCell ref="S2031:S2038"/>
    <mergeCell ref="U2012:U2022"/>
    <mergeCell ref="S2215:S2222"/>
    <mergeCell ref="T2215:T2222"/>
    <mergeCell ref="W1955:W1962"/>
    <mergeCell ref="S1955:S1962"/>
    <mergeCell ref="T2166:T2173"/>
    <mergeCell ref="U2166:U2173"/>
    <mergeCell ref="T1975:T1985"/>
    <mergeCell ref="X2023:X2030"/>
    <mergeCell ref="V2012:V2022"/>
    <mergeCell ref="W1975:W1985"/>
    <mergeCell ref="U1963:U1974"/>
    <mergeCell ref="V2023:V2030"/>
    <mergeCell ref="V2031:V2038"/>
    <mergeCell ref="Y2023:Y2030"/>
    <mergeCell ref="Y2075:Y2082"/>
    <mergeCell ref="W1963:W1974"/>
    <mergeCell ref="X1955:X1962"/>
    <mergeCell ref="X2012:X2022"/>
    <mergeCell ref="Y2031:Y2038"/>
    <mergeCell ref="V1999:V2011"/>
    <mergeCell ref="W1986:W1998"/>
    <mergeCell ref="S2156:S2165"/>
    <mergeCell ref="S2023:S2030"/>
    <mergeCell ref="T1999:T2011"/>
    <mergeCell ref="T1963:T1974"/>
    <mergeCell ref="V1963:V1974"/>
    <mergeCell ref="P2107:P2114"/>
    <mergeCell ref="Q2107:Q2114"/>
    <mergeCell ref="R2107:R2114"/>
    <mergeCell ref="X2139:X2146"/>
    <mergeCell ref="X2147:X2155"/>
    <mergeCell ref="C2215:C2222"/>
    <mergeCell ref="D2215:D2222"/>
    <mergeCell ref="C2107:C2114"/>
    <mergeCell ref="J1991:J1994"/>
    <mergeCell ref="X2115:X2122"/>
    <mergeCell ref="Y2115:Y2122"/>
    <mergeCell ref="Z2115:Z2122"/>
    <mergeCell ref="I2115:I2122"/>
    <mergeCell ref="R2023:R2030"/>
    <mergeCell ref="R2031:R2038"/>
    <mergeCell ref="R2215:R2222"/>
    <mergeCell ref="J2103:J2104"/>
    <mergeCell ref="B2166:B2173"/>
    <mergeCell ref="J2117:J2118"/>
    <mergeCell ref="J2119:J2120"/>
    <mergeCell ref="J2121:J2122"/>
    <mergeCell ref="B2187:B2194"/>
    <mergeCell ref="C2187:C2194"/>
    <mergeCell ref="D2187:D2194"/>
    <mergeCell ref="Y2195:Y2205"/>
    <mergeCell ref="Y2147:Y2155"/>
    <mergeCell ref="Y2156:Y2165"/>
    <mergeCell ref="Y1999:Y2011"/>
    <mergeCell ref="H2047:H2074"/>
    <mergeCell ref="B2115:B2122"/>
    <mergeCell ref="U2215:U2222"/>
    <mergeCell ref="S2107:S2114"/>
    <mergeCell ref="Z2023:Z2030"/>
    <mergeCell ref="S2174:S2186"/>
    <mergeCell ref="U2174:U2186"/>
    <mergeCell ref="X2107:X2114"/>
    <mergeCell ref="Y2166:Y2173"/>
    <mergeCell ref="S2083:S2090"/>
    <mergeCell ref="T2083:T2090"/>
    <mergeCell ref="U2083:U2090"/>
    <mergeCell ref="C2223:C2230"/>
    <mergeCell ref="D2223:D2230"/>
    <mergeCell ref="Q2231:Q2241"/>
    <mergeCell ref="R2231:R2241"/>
    <mergeCell ref="U2231:U2241"/>
    <mergeCell ref="D2075:D2082"/>
    <mergeCell ref="X2206:X2214"/>
    <mergeCell ref="Y2206:Y2214"/>
    <mergeCell ref="Y2215:Y2222"/>
    <mergeCell ref="P2115:P2122"/>
    <mergeCell ref="Q2115:Q2122"/>
    <mergeCell ref="R2115:R2122"/>
    <mergeCell ref="S2115:S2122"/>
    <mergeCell ref="T2115:T2122"/>
    <mergeCell ref="I2187:I2194"/>
    <mergeCell ref="C2231:C2241"/>
    <mergeCell ref="D2231:D2241"/>
    <mergeCell ref="E2231:E2241"/>
    <mergeCell ref="F2231:F2241"/>
    <mergeCell ref="G2231:G2241"/>
    <mergeCell ref="A2166:A2173"/>
    <mergeCell ref="A2107:A2114"/>
    <mergeCell ref="A2174:A2186"/>
    <mergeCell ref="B2174:B2186"/>
    <mergeCell ref="U2107:U2114"/>
    <mergeCell ref="V2107:V2114"/>
    <mergeCell ref="W2107:W2114"/>
    <mergeCell ref="T2099:T2106"/>
    <mergeCell ref="T2107:T2114"/>
    <mergeCell ref="W2139:W2146"/>
    <mergeCell ref="X2174:X2186"/>
    <mergeCell ref="T2139:T2146"/>
    <mergeCell ref="X2195:X2205"/>
    <mergeCell ref="F2139:F2146"/>
    <mergeCell ref="I2099:I2106"/>
    <mergeCell ref="G2174:G2186"/>
    <mergeCell ref="H2174:H2186"/>
    <mergeCell ref="I2091:I2098"/>
    <mergeCell ref="A2083:A2090"/>
    <mergeCell ref="B2083:B2090"/>
    <mergeCell ref="C2083:C2090"/>
    <mergeCell ref="D2083:D2090"/>
    <mergeCell ref="E2083:E2090"/>
    <mergeCell ref="C2174:C2186"/>
    <mergeCell ref="D2195:D2205"/>
    <mergeCell ref="H1939:H1946"/>
    <mergeCell ref="J1854:J1855"/>
    <mergeCell ref="C1939:C1946"/>
    <mergeCell ref="J1929:J1930"/>
    <mergeCell ref="J1933:J1934"/>
    <mergeCell ref="J1935:J1936"/>
    <mergeCell ref="E1947:E1954"/>
    <mergeCell ref="E1939:E1946"/>
    <mergeCell ref="D1939:D1946"/>
    <mergeCell ref="J2193:J2194"/>
    <mergeCell ref="F2156:F2165"/>
    <mergeCell ref="E2174:E2186"/>
    <mergeCell ref="H2147:H2155"/>
    <mergeCell ref="J2215:J2216"/>
    <mergeCell ref="J2206:J2207"/>
    <mergeCell ref="E2147:E2155"/>
    <mergeCell ref="S2231:S2241"/>
    <mergeCell ref="B2047:B2074"/>
    <mergeCell ref="A2187:A2194"/>
    <mergeCell ref="A2242:A2249"/>
    <mergeCell ref="B2223:B2230"/>
    <mergeCell ref="E2187:E2194"/>
    <mergeCell ref="F2187:F2194"/>
    <mergeCell ref="G2187:G2194"/>
    <mergeCell ref="H2187:H2194"/>
    <mergeCell ref="S1986:S1998"/>
    <mergeCell ref="W2031:W2038"/>
    <mergeCell ref="X2039:X2046"/>
    <mergeCell ref="F2115:F2122"/>
    <mergeCell ref="A2231:A2241"/>
    <mergeCell ref="B2231:B2241"/>
    <mergeCell ref="X2242:X2249"/>
    <mergeCell ref="T2242:T2249"/>
    <mergeCell ref="F2174:F2186"/>
    <mergeCell ref="E2156:E2165"/>
    <mergeCell ref="H2156:H2165"/>
    <mergeCell ref="B2139:B2146"/>
    <mergeCell ref="I2107:I2114"/>
    <mergeCell ref="H2091:H2098"/>
    <mergeCell ref="R2147:R2155"/>
    <mergeCell ref="S2195:S2205"/>
    <mergeCell ref="S2206:S2214"/>
    <mergeCell ref="T2206:T2214"/>
    <mergeCell ref="J1900:J1903"/>
    <mergeCell ref="Z2012:Z2022"/>
    <mergeCell ref="F2258:F2265"/>
    <mergeCell ref="W2266:W2273"/>
    <mergeCell ref="T2258:T2265"/>
    <mergeCell ref="AA2123:AA2130"/>
    <mergeCell ref="F2083:F2090"/>
    <mergeCell ref="G2083:G2090"/>
    <mergeCell ref="H2083:H2090"/>
    <mergeCell ref="I2083:I2090"/>
    <mergeCell ref="H2231:H2241"/>
    <mergeCell ref="I2231:I2241"/>
    <mergeCell ref="J2231:J2232"/>
    <mergeCell ref="P2231:P2241"/>
    <mergeCell ref="AA2131:AA2138"/>
    <mergeCell ref="Q2206:Q2214"/>
    <mergeCell ref="W2258:W2265"/>
    <mergeCell ref="Z2250:Z2257"/>
    <mergeCell ref="P2195:P2205"/>
    <mergeCell ref="Q2195:Q2205"/>
    <mergeCell ref="P2206:P2214"/>
    <mergeCell ref="Q2174:Q2186"/>
    <mergeCell ref="AA2250:AA2257"/>
    <mergeCell ref="I2215:I2222"/>
    <mergeCell ref="J2217:J2218"/>
    <mergeCell ref="J2219:J2220"/>
    <mergeCell ref="J2221:J2222"/>
    <mergeCell ref="B2195:B2205"/>
    <mergeCell ref="D2242:D2249"/>
    <mergeCell ref="C2195:C2205"/>
    <mergeCell ref="P2215:P2222"/>
    <mergeCell ref="C2206:C2214"/>
    <mergeCell ref="B1947:B1954"/>
    <mergeCell ref="C1904:C1911"/>
    <mergeCell ref="A2031:A2038"/>
    <mergeCell ref="B2031:B2038"/>
    <mergeCell ref="E2075:E2082"/>
    <mergeCell ref="F2075:F2082"/>
    <mergeCell ref="G2075:G2082"/>
    <mergeCell ref="H2075:H2082"/>
    <mergeCell ref="I2075:I2082"/>
    <mergeCell ref="J2075:J2076"/>
    <mergeCell ref="G1923:G1930"/>
    <mergeCell ref="P1931:P1938"/>
    <mergeCell ref="H1947:H1954"/>
    <mergeCell ref="F1892:F1903"/>
    <mergeCell ref="A1912:A1922"/>
    <mergeCell ref="A1939:A1946"/>
    <mergeCell ref="C1876:C1883"/>
    <mergeCell ref="D1876:D1883"/>
    <mergeCell ref="E1876:E1883"/>
    <mergeCell ref="F1876:F1883"/>
    <mergeCell ref="G1876:G1883"/>
    <mergeCell ref="H1876:H1883"/>
    <mergeCell ref="I1876:I1883"/>
    <mergeCell ref="I1931:I1938"/>
    <mergeCell ref="F1931:F1938"/>
    <mergeCell ref="E1931:E1938"/>
    <mergeCell ref="F1923:F1930"/>
    <mergeCell ref="F1939:F1946"/>
    <mergeCell ref="A2115:A2122"/>
    <mergeCell ref="C2139:C2146"/>
    <mergeCell ref="D2047:D2074"/>
    <mergeCell ref="G2147:G2155"/>
    <mergeCell ref="G1884:G1891"/>
    <mergeCell ref="H1884:H1891"/>
    <mergeCell ref="I1884:I1891"/>
    <mergeCell ref="E2139:E2146"/>
    <mergeCell ref="C2099:C2106"/>
    <mergeCell ref="E2258:E2265"/>
    <mergeCell ref="U2258:U2265"/>
    <mergeCell ref="V2258:V2265"/>
    <mergeCell ref="J2213:J2214"/>
    <mergeCell ref="J2233:J2235"/>
    <mergeCell ref="J2236:J2239"/>
    <mergeCell ref="J2240:J2241"/>
    <mergeCell ref="J2264:J2265"/>
    <mergeCell ref="J2250:J2251"/>
    <mergeCell ref="I2147:I2155"/>
    <mergeCell ref="I2174:I2186"/>
    <mergeCell ref="B1904:B1911"/>
    <mergeCell ref="I2139:I2146"/>
    <mergeCell ref="H2206:H2214"/>
    <mergeCell ref="I2206:I2214"/>
    <mergeCell ref="H2195:H2205"/>
    <mergeCell ref="J2208:J2210"/>
    <mergeCell ref="J2211:J2212"/>
    <mergeCell ref="J2153:J2155"/>
    <mergeCell ref="J1876:J1877"/>
    <mergeCell ref="J1949:J1950"/>
    <mergeCell ref="J1951:J1952"/>
    <mergeCell ref="P1947:P1954"/>
    <mergeCell ref="J1945:J1946"/>
    <mergeCell ref="J1888:J1889"/>
    <mergeCell ref="J1890:J1891"/>
    <mergeCell ref="J2129:J2130"/>
    <mergeCell ref="G2258:G2265"/>
    <mergeCell ref="H2258:H2265"/>
    <mergeCell ref="A1876:A1883"/>
    <mergeCell ref="B1876:B1883"/>
    <mergeCell ref="A1884:A1891"/>
    <mergeCell ref="B1884:B1891"/>
    <mergeCell ref="C1884:C1891"/>
    <mergeCell ref="D1884:D1891"/>
    <mergeCell ref="E1884:E1891"/>
    <mergeCell ref="F1884:F1891"/>
    <mergeCell ref="Y1923:Y1930"/>
    <mergeCell ref="X1912:X1922"/>
    <mergeCell ref="R1904:R1911"/>
    <mergeCell ref="U2115:U2122"/>
    <mergeCell ref="V2115:V2122"/>
    <mergeCell ref="W2115:W2122"/>
    <mergeCell ref="S1963:S1974"/>
    <mergeCell ref="S1975:S1985"/>
    <mergeCell ref="T2231:T2241"/>
    <mergeCell ref="J2115:J2116"/>
    <mergeCell ref="J2158:J2160"/>
    <mergeCell ref="I2195:I2205"/>
    <mergeCell ref="A2306:A2313"/>
    <mergeCell ref="B2306:B2313"/>
    <mergeCell ref="J2298:J2299"/>
    <mergeCell ref="J2310:J2311"/>
    <mergeCell ref="J2312:J2313"/>
    <mergeCell ref="P2282:P2289"/>
    <mergeCell ref="Y2282:Y2289"/>
    <mergeCell ref="J2300:J2301"/>
    <mergeCell ref="J2302:J2303"/>
    <mergeCell ref="J2304:J2305"/>
    <mergeCell ref="A2298:A2305"/>
    <mergeCell ref="B2298:B2305"/>
    <mergeCell ref="C2298:C2305"/>
    <mergeCell ref="D2298:D2305"/>
    <mergeCell ref="E2298:E2305"/>
    <mergeCell ref="F2298:F2305"/>
    <mergeCell ref="G2298:G2305"/>
    <mergeCell ref="H1852:H1859"/>
    <mergeCell ref="I1852:I1859"/>
    <mergeCell ref="P1852:P1859"/>
    <mergeCell ref="P2099:P2106"/>
    <mergeCell ref="V2231:V2241"/>
    <mergeCell ref="W2231:W2241"/>
    <mergeCell ref="X2231:X2241"/>
    <mergeCell ref="Y2231:Y2241"/>
    <mergeCell ref="R1986:R1998"/>
    <mergeCell ref="I1955:I1962"/>
    <mergeCell ref="I2250:I2257"/>
    <mergeCell ref="J2256:J2257"/>
    <mergeCell ref="AA2258:AA2265"/>
    <mergeCell ref="Z2266:Z2273"/>
    <mergeCell ref="R2266:R2273"/>
    <mergeCell ref="J2258:J2259"/>
    <mergeCell ref="J2260:J2261"/>
    <mergeCell ref="G1939:G1946"/>
    <mergeCell ref="G1947:G1954"/>
    <mergeCell ref="AA1963:AA1974"/>
    <mergeCell ref="U1955:U1962"/>
    <mergeCell ref="X1963:X1974"/>
    <mergeCell ref="U1999:U2011"/>
    <mergeCell ref="U1986:U1998"/>
    <mergeCell ref="Z2258:Z2265"/>
    <mergeCell ref="I2156:I2165"/>
    <mergeCell ref="X2215:X2222"/>
    <mergeCell ref="Q2242:Q2249"/>
    <mergeCell ref="J2176:J2177"/>
    <mergeCell ref="J2270:J2271"/>
    <mergeCell ref="I2266:I2273"/>
    <mergeCell ref="J2268:J2269"/>
    <mergeCell ref="A2223:A2230"/>
    <mergeCell ref="J2246:J2247"/>
    <mergeCell ref="J2248:J2249"/>
    <mergeCell ref="J2242:J2243"/>
    <mergeCell ref="I2242:I2249"/>
    <mergeCell ref="P2242:P2249"/>
    <mergeCell ref="H2242:H2249"/>
    <mergeCell ref="H2215:H2222"/>
    <mergeCell ref="J2125:J2126"/>
    <mergeCell ref="J2127:J2128"/>
    <mergeCell ref="A791:A803"/>
    <mergeCell ref="B791:B803"/>
    <mergeCell ref="C791:C803"/>
    <mergeCell ref="E791:E803"/>
    <mergeCell ref="F791:F803"/>
    <mergeCell ref="G791:G803"/>
    <mergeCell ref="H791:H803"/>
    <mergeCell ref="I791:I803"/>
    <mergeCell ref="J791:J792"/>
    <mergeCell ref="T517:T524"/>
    <mergeCell ref="Q791:Q803"/>
    <mergeCell ref="R791:R803"/>
    <mergeCell ref="S791:S803"/>
    <mergeCell ref="T791:T803"/>
    <mergeCell ref="U791:U803"/>
    <mergeCell ref="X791:X803"/>
    <mergeCell ref="Y791:Y803"/>
    <mergeCell ref="Z791:Z803"/>
    <mergeCell ref="AA791:AA803"/>
    <mergeCell ref="A517:A524"/>
    <mergeCell ref="B517:B524"/>
    <mergeCell ref="E2306:E2313"/>
    <mergeCell ref="A2123:A2130"/>
    <mergeCell ref="B2123:B2130"/>
    <mergeCell ref="C2123:C2130"/>
    <mergeCell ref="D2123:D2130"/>
    <mergeCell ref="E2123:E2130"/>
    <mergeCell ref="F2123:F2130"/>
    <mergeCell ref="G2123:G2130"/>
    <mergeCell ref="H2123:H2130"/>
    <mergeCell ref="I2123:I2130"/>
    <mergeCell ref="J2123:J2124"/>
    <mergeCell ref="P2123:P2130"/>
    <mergeCell ref="Q2123:Q2130"/>
    <mergeCell ref="R2123:R2130"/>
    <mergeCell ref="S2123:S2130"/>
    <mergeCell ref="T2123:T2130"/>
    <mergeCell ref="U2123:U2130"/>
    <mergeCell ref="V2123:V2130"/>
    <mergeCell ref="W2123:W2130"/>
    <mergeCell ref="X2123:X2130"/>
    <mergeCell ref="Y2123:Y2130"/>
    <mergeCell ref="Z2123:Z2130"/>
    <mergeCell ref="AC468:AC475"/>
    <mergeCell ref="J470:J471"/>
    <mergeCell ref="J472:J473"/>
    <mergeCell ref="J474:J475"/>
    <mergeCell ref="E460:E467"/>
    <mergeCell ref="Y460:Y467"/>
    <mergeCell ref="Z460:Z467"/>
    <mergeCell ref="AA460:AA467"/>
    <mergeCell ref="AB460:AB467"/>
    <mergeCell ref="AC460:AC467"/>
    <mergeCell ref="J462:J463"/>
    <mergeCell ref="J464:J465"/>
    <mergeCell ref="J466:J467"/>
    <mergeCell ref="H452:H459"/>
    <mergeCell ref="I452:I459"/>
    <mergeCell ref="G452:G459"/>
    <mergeCell ref="A476:A484"/>
    <mergeCell ref="B476:B484"/>
    <mergeCell ref="C476:C484"/>
    <mergeCell ref="D476:D484"/>
    <mergeCell ref="E476:E484"/>
    <mergeCell ref="F476:F484"/>
    <mergeCell ref="D452:D459"/>
    <mergeCell ref="X501:X508"/>
    <mergeCell ref="Y501:Y508"/>
    <mergeCell ref="Z501:Z508"/>
    <mergeCell ref="AA501:AA508"/>
    <mergeCell ref="AB501:AB508"/>
    <mergeCell ref="X493:X500"/>
    <mergeCell ref="Y493:Y500"/>
    <mergeCell ref="Z493:Z500"/>
    <mergeCell ref="AA493:AA500"/>
    <mergeCell ref="AB493:AB500"/>
    <mergeCell ref="J454:J455"/>
    <mergeCell ref="J456:J457"/>
    <mergeCell ref="J458:J459"/>
    <mergeCell ref="A468:A475"/>
    <mergeCell ref="B468:B475"/>
    <mergeCell ref="C468:C475"/>
    <mergeCell ref="D468:D475"/>
    <mergeCell ref="E468:E475"/>
    <mergeCell ref="F468:F475"/>
    <mergeCell ref="G468:G475"/>
    <mergeCell ref="H468:H475"/>
    <mergeCell ref="I468:I475"/>
    <mergeCell ref="J468:J469"/>
    <mergeCell ref="P468:P475"/>
    <mergeCell ref="Q468:Q475"/>
    <mergeCell ref="R468:R475"/>
    <mergeCell ref="S468:S475"/>
    <mergeCell ref="T468:T475"/>
    <mergeCell ref="A525:A533"/>
    <mergeCell ref="B525:B533"/>
    <mergeCell ref="C525:C533"/>
    <mergeCell ref="D525:D533"/>
    <mergeCell ref="E525:E533"/>
    <mergeCell ref="F525:F533"/>
    <mergeCell ref="G525:G533"/>
    <mergeCell ref="H525:H533"/>
    <mergeCell ref="B542:B549"/>
    <mergeCell ref="C542:C549"/>
    <mergeCell ref="D542:D549"/>
    <mergeCell ref="E542:E549"/>
    <mergeCell ref="A542:A549"/>
    <mergeCell ref="AB468:AB475"/>
    <mergeCell ref="A590:A597"/>
    <mergeCell ref="B590:B597"/>
    <mergeCell ref="E582:E589"/>
    <mergeCell ref="F582:F589"/>
    <mergeCell ref="G582:G589"/>
    <mergeCell ref="H582:H589"/>
    <mergeCell ref="J588:J589"/>
    <mergeCell ref="X517:X524"/>
    <mergeCell ref="Y517:Y524"/>
    <mergeCell ref="Z517:Z524"/>
    <mergeCell ref="AA517:AA524"/>
    <mergeCell ref="AB517:AB524"/>
    <mergeCell ref="G517:G524"/>
    <mergeCell ref="H517:H524"/>
    <mergeCell ref="A509:A516"/>
    <mergeCell ref="B509:B516"/>
    <mergeCell ref="C509:C516"/>
    <mergeCell ref="D509:D516"/>
    <mergeCell ref="E509:E516"/>
    <mergeCell ref="F509:F516"/>
    <mergeCell ref="G509:G516"/>
    <mergeCell ref="H509:H516"/>
    <mergeCell ref="E566:E573"/>
    <mergeCell ref="F566:F573"/>
    <mergeCell ref="G566:G573"/>
    <mergeCell ref="H566:H573"/>
    <mergeCell ref="I566:I573"/>
    <mergeCell ref="W517:W524"/>
    <mergeCell ref="I525:I533"/>
    <mergeCell ref="J542:J543"/>
    <mergeCell ref="T509:T516"/>
    <mergeCell ref="U509:U516"/>
    <mergeCell ref="V509:V516"/>
    <mergeCell ref="W509:W516"/>
    <mergeCell ref="X509:X516"/>
    <mergeCell ref="F542:F549"/>
    <mergeCell ref="G542:G549"/>
    <mergeCell ref="H542:H549"/>
    <mergeCell ref="I542:I549"/>
    <mergeCell ref="U566:U573"/>
    <mergeCell ref="V566:V573"/>
    <mergeCell ref="W566:W573"/>
    <mergeCell ref="X566:X573"/>
    <mergeCell ref="Y566:Y573"/>
    <mergeCell ref="Z566:Z573"/>
    <mergeCell ref="AA566:AA573"/>
    <mergeCell ref="Z550:Z557"/>
    <mergeCell ref="AA550:AA557"/>
    <mergeCell ref="AB550:AB557"/>
    <mergeCell ref="I509:I516"/>
    <mergeCell ref="I550:I557"/>
    <mergeCell ref="I517:I524"/>
    <mergeCell ref="J517:J518"/>
    <mergeCell ref="P517:P524"/>
    <mergeCell ref="Q517:Q524"/>
    <mergeCell ref="T566:T573"/>
    <mergeCell ref="J566:J567"/>
    <mergeCell ref="P566:P573"/>
    <mergeCell ref="Q566:Q573"/>
    <mergeCell ref="R566:R573"/>
    <mergeCell ref="S566:S573"/>
    <mergeCell ref="A550:A557"/>
    <mergeCell ref="A534:A541"/>
    <mergeCell ref="B534:B541"/>
    <mergeCell ref="C534:C541"/>
    <mergeCell ref="D534:D541"/>
    <mergeCell ref="E534:E541"/>
    <mergeCell ref="F534:F541"/>
    <mergeCell ref="G534:G541"/>
    <mergeCell ref="H534:H541"/>
    <mergeCell ref="I534:I541"/>
    <mergeCell ref="J534:J535"/>
    <mergeCell ref="P534:P541"/>
    <mergeCell ref="Q534:Q541"/>
    <mergeCell ref="R534:R541"/>
    <mergeCell ref="S534:S541"/>
    <mergeCell ref="T534:T541"/>
    <mergeCell ref="U534:U541"/>
    <mergeCell ref="V534:V541"/>
    <mergeCell ref="W534:W541"/>
    <mergeCell ref="X534:X541"/>
    <mergeCell ref="Y534:Y541"/>
    <mergeCell ref="Z534:Z541"/>
    <mergeCell ref="AA534:AA541"/>
    <mergeCell ref="AB534:AB541"/>
    <mergeCell ref="X525:X533"/>
    <mergeCell ref="Y525:Y533"/>
    <mergeCell ref="Z525:Z533"/>
    <mergeCell ref="AA525:AA533"/>
    <mergeCell ref="AB525:AB533"/>
    <mergeCell ref="J778:J779"/>
    <mergeCell ref="A598:A605"/>
    <mergeCell ref="B598:B605"/>
    <mergeCell ref="C598:C605"/>
    <mergeCell ref="D598:D605"/>
    <mergeCell ref="E598:E605"/>
    <mergeCell ref="F598:F605"/>
    <mergeCell ref="G598:G605"/>
    <mergeCell ref="H598:H605"/>
    <mergeCell ref="T550:T557"/>
    <mergeCell ref="U550:U557"/>
    <mergeCell ref="V550:V557"/>
    <mergeCell ref="A566:A573"/>
    <mergeCell ref="B566:B573"/>
    <mergeCell ref="C566:C573"/>
    <mergeCell ref="A582:A589"/>
    <mergeCell ref="B582:B589"/>
    <mergeCell ref="C582:C589"/>
    <mergeCell ref="D582:D589"/>
    <mergeCell ref="B550:B557"/>
    <mergeCell ref="C550:C557"/>
    <mergeCell ref="D550:D557"/>
    <mergeCell ref="AC590:AC597"/>
    <mergeCell ref="J592:J593"/>
    <mergeCell ref="J594:J595"/>
    <mergeCell ref="J596:J597"/>
    <mergeCell ref="X598:X605"/>
    <mergeCell ref="Y598:Y605"/>
    <mergeCell ref="Z598:Z605"/>
    <mergeCell ref="AA598:AA605"/>
    <mergeCell ref="AB598:AB605"/>
    <mergeCell ref="AC598:AC605"/>
    <mergeCell ref="J600:J601"/>
    <mergeCell ref="J602:J603"/>
    <mergeCell ref="J604:J605"/>
    <mergeCell ref="I598:I605"/>
    <mergeCell ref="J598:J599"/>
    <mergeCell ref="AB566:AB573"/>
    <mergeCell ref="X778:X790"/>
    <mergeCell ref="Y778:Y790"/>
    <mergeCell ref="Z778:Z790"/>
    <mergeCell ref="AA778:AA790"/>
    <mergeCell ref="AB778:AB790"/>
    <mergeCell ref="AC778:AC790"/>
    <mergeCell ref="I738:I745"/>
    <mergeCell ref="J738:J739"/>
    <mergeCell ref="P738:P745"/>
    <mergeCell ref="Q738:Q745"/>
    <mergeCell ref="R738:R745"/>
    <mergeCell ref="S738:S745"/>
    <mergeCell ref="T738:T745"/>
    <mergeCell ref="U738:U745"/>
    <mergeCell ref="V738:V745"/>
    <mergeCell ref="AC525:AC533"/>
    <mergeCell ref="J527:J528"/>
    <mergeCell ref="J529:J531"/>
    <mergeCell ref="J532:J533"/>
    <mergeCell ref="U542:U549"/>
    <mergeCell ref="V542:V549"/>
    <mergeCell ref="W542:W549"/>
    <mergeCell ref="J525:J526"/>
    <mergeCell ref="P525:P533"/>
    <mergeCell ref="Q525:Q533"/>
    <mergeCell ref="R525:R533"/>
    <mergeCell ref="S525:S533"/>
    <mergeCell ref="T525:T533"/>
    <mergeCell ref="U525:U533"/>
    <mergeCell ref="V525:V533"/>
    <mergeCell ref="W525:W533"/>
    <mergeCell ref="Y509:Y516"/>
    <mergeCell ref="Z509:Z516"/>
    <mergeCell ref="AA509:AA516"/>
    <mergeCell ref="AB509:AB516"/>
    <mergeCell ref="AC509:AC516"/>
    <mergeCell ref="J511:J512"/>
    <mergeCell ref="J513:J514"/>
    <mergeCell ref="J515:J516"/>
    <mergeCell ref="J509:J510"/>
    <mergeCell ref="R509:R516"/>
    <mergeCell ref="S509:S516"/>
    <mergeCell ref="J550:J551"/>
    <mergeCell ref="P550:P557"/>
    <mergeCell ref="Q550:Q557"/>
    <mergeCell ref="R550:R557"/>
    <mergeCell ref="S550:S557"/>
    <mergeCell ref="R517:R524"/>
    <mergeCell ref="S517:S524"/>
    <mergeCell ref="AC517:AC524"/>
    <mergeCell ref="U517:U524"/>
    <mergeCell ref="V517:V524"/>
    <mergeCell ref="AC534:AC541"/>
    <mergeCell ref="J536:J537"/>
    <mergeCell ref="J538:J539"/>
    <mergeCell ref="J540:J541"/>
    <mergeCell ref="AC566:AC573"/>
    <mergeCell ref="X542:X549"/>
    <mergeCell ref="Y542:Y549"/>
    <mergeCell ref="Z542:Z549"/>
    <mergeCell ref="AA542:AA549"/>
    <mergeCell ref="AB542:AB549"/>
    <mergeCell ref="AC542:AC549"/>
    <mergeCell ref="J544:J545"/>
    <mergeCell ref="J546:J547"/>
    <mergeCell ref="J548:J549"/>
    <mergeCell ref="V598:V605"/>
    <mergeCell ref="I582:I589"/>
    <mergeCell ref="J582:J583"/>
    <mergeCell ref="P582:P589"/>
    <mergeCell ref="Q582:Q589"/>
    <mergeCell ref="R582:R589"/>
    <mergeCell ref="S582:S589"/>
    <mergeCell ref="T582:T589"/>
    <mergeCell ref="U582:U589"/>
    <mergeCell ref="V582:V589"/>
    <mergeCell ref="W582:W589"/>
    <mergeCell ref="X582:X589"/>
    <mergeCell ref="Y582:Y589"/>
    <mergeCell ref="Z582:Z589"/>
    <mergeCell ref="AA582:AA589"/>
    <mergeCell ref="AB582:AB589"/>
    <mergeCell ref="AC582:AC589"/>
    <mergeCell ref="J584:J585"/>
    <mergeCell ref="J586:J587"/>
    <mergeCell ref="AC550:AC557"/>
    <mergeCell ref="J552:J553"/>
    <mergeCell ref="J554:J555"/>
    <mergeCell ref="J556:J557"/>
    <mergeCell ref="X606:X613"/>
    <mergeCell ref="Y606:Y613"/>
    <mergeCell ref="Z606:Z613"/>
    <mergeCell ref="AA606:AA613"/>
    <mergeCell ref="AB606:AB613"/>
    <mergeCell ref="AC606:AC613"/>
    <mergeCell ref="J608:J609"/>
    <mergeCell ref="J610:J611"/>
    <mergeCell ref="J612:J613"/>
    <mergeCell ref="B574:B581"/>
    <mergeCell ref="C574:C581"/>
    <mergeCell ref="D574:D581"/>
    <mergeCell ref="E574:E581"/>
    <mergeCell ref="F574:F581"/>
    <mergeCell ref="G574:G581"/>
    <mergeCell ref="H574:H581"/>
    <mergeCell ref="I574:I581"/>
    <mergeCell ref="J574:J575"/>
    <mergeCell ref="P574:P581"/>
    <mergeCell ref="Q574:Q581"/>
    <mergeCell ref="R574:R581"/>
    <mergeCell ref="S574:S581"/>
    <mergeCell ref="T574:T581"/>
    <mergeCell ref="U574:U581"/>
    <mergeCell ref="V574:V581"/>
    <mergeCell ref="W574:W581"/>
    <mergeCell ref="X574:X581"/>
    <mergeCell ref="Y574:Y581"/>
    <mergeCell ref="Z574:Z581"/>
    <mergeCell ref="AA574:AA581"/>
    <mergeCell ref="AB574:AB581"/>
    <mergeCell ref="AC574:AC581"/>
    <mergeCell ref="J576:J577"/>
    <mergeCell ref="J578:J579"/>
    <mergeCell ref="J580:J581"/>
    <mergeCell ref="E590:E597"/>
    <mergeCell ref="F590:F597"/>
    <mergeCell ref="G590:G597"/>
    <mergeCell ref="H590:H597"/>
    <mergeCell ref="I590:I597"/>
    <mergeCell ref="J590:J591"/>
    <mergeCell ref="X590:X597"/>
    <mergeCell ref="Y590:Y597"/>
    <mergeCell ref="Z590:Z597"/>
    <mergeCell ref="AA590:AA597"/>
    <mergeCell ref="AB590:AB597"/>
    <mergeCell ref="G614:G621"/>
    <mergeCell ref="H614:H621"/>
    <mergeCell ref="I614:I621"/>
    <mergeCell ref="J614:J615"/>
    <mergeCell ref="P614:P621"/>
    <mergeCell ref="Q614:Q621"/>
    <mergeCell ref="R614:R621"/>
    <mergeCell ref="S614:S621"/>
    <mergeCell ref="T614:T621"/>
    <mergeCell ref="U614:U621"/>
    <mergeCell ref="V614:V621"/>
    <mergeCell ref="W614:W621"/>
    <mergeCell ref="X614:X621"/>
    <mergeCell ref="Y614:Y621"/>
    <mergeCell ref="Z614:Z621"/>
    <mergeCell ref="AA614:AA621"/>
    <mergeCell ref="AB614:AB621"/>
    <mergeCell ref="AC614:AC621"/>
    <mergeCell ref="J616:J617"/>
    <mergeCell ref="J618:J619"/>
    <mergeCell ref="J620:J621"/>
    <mergeCell ref="A558:A565"/>
    <mergeCell ref="B558:B565"/>
    <mergeCell ref="C558:C565"/>
    <mergeCell ref="D558:D565"/>
    <mergeCell ref="E558:E565"/>
    <mergeCell ref="F558:F565"/>
    <mergeCell ref="G558:G565"/>
    <mergeCell ref="H558:H565"/>
    <mergeCell ref="I558:I565"/>
    <mergeCell ref="J558:J559"/>
    <mergeCell ref="P558:P565"/>
    <mergeCell ref="Q558:Q565"/>
    <mergeCell ref="R558:R565"/>
    <mergeCell ref="S558:S565"/>
    <mergeCell ref="T558:T565"/>
    <mergeCell ref="U558:U565"/>
    <mergeCell ref="V558:V565"/>
    <mergeCell ref="W558:W565"/>
    <mergeCell ref="X558:X565"/>
    <mergeCell ref="Y558:Y565"/>
    <mergeCell ref="Z558:Z565"/>
    <mergeCell ref="AA558:AA565"/>
    <mergeCell ref="AB558:AB565"/>
    <mergeCell ref="AC558:AC565"/>
    <mergeCell ref="J560:J561"/>
    <mergeCell ref="J562:J563"/>
    <mergeCell ref="J564:J565"/>
    <mergeCell ref="E606:E613"/>
    <mergeCell ref="F606:F613"/>
    <mergeCell ref="G606:G613"/>
    <mergeCell ref="H606:H613"/>
    <mergeCell ref="I606:I613"/>
    <mergeCell ref="J606:J607"/>
    <mergeCell ref="E622:E630"/>
    <mergeCell ref="F622:F630"/>
    <mergeCell ref="G622:G630"/>
    <mergeCell ref="H622:H630"/>
    <mergeCell ref="I622:I630"/>
    <mergeCell ref="J622:J623"/>
    <mergeCell ref="P622:P630"/>
    <mergeCell ref="Q622:Q630"/>
    <mergeCell ref="R622:R630"/>
    <mergeCell ref="S622:S630"/>
    <mergeCell ref="T622:T630"/>
    <mergeCell ref="U622:U630"/>
    <mergeCell ref="V622:V630"/>
    <mergeCell ref="W622:W630"/>
    <mergeCell ref="X622:X630"/>
    <mergeCell ref="Y622:Y630"/>
    <mergeCell ref="Z622:Z630"/>
    <mergeCell ref="AA622:AA630"/>
    <mergeCell ref="AB622:AB630"/>
    <mergeCell ref="AC622:AC630"/>
    <mergeCell ref="J624:J625"/>
    <mergeCell ref="J626:J628"/>
    <mergeCell ref="J629:J630"/>
    <mergeCell ref="A746:A753"/>
    <mergeCell ref="B746:B753"/>
    <mergeCell ref="C746:C753"/>
    <mergeCell ref="D746:D753"/>
    <mergeCell ref="E746:E753"/>
    <mergeCell ref="F746:F753"/>
    <mergeCell ref="G746:G753"/>
    <mergeCell ref="H746:H753"/>
    <mergeCell ref="I746:I753"/>
    <mergeCell ref="J746:J747"/>
    <mergeCell ref="P746:P753"/>
    <mergeCell ref="Q746:Q753"/>
    <mergeCell ref="R746:R753"/>
    <mergeCell ref="S746:S753"/>
    <mergeCell ref="T746:T753"/>
    <mergeCell ref="U746:U753"/>
    <mergeCell ref="V746:V753"/>
    <mergeCell ref="W746:W753"/>
    <mergeCell ref="X746:X753"/>
    <mergeCell ref="Y746:Y753"/>
    <mergeCell ref="Z746:Z753"/>
    <mergeCell ref="AA746:AA753"/>
    <mergeCell ref="AB746:AB753"/>
    <mergeCell ref="AC746:AC753"/>
    <mergeCell ref="J748:J749"/>
    <mergeCell ref="J750:J751"/>
    <mergeCell ref="J752:J753"/>
    <mergeCell ref="A690:A697"/>
    <mergeCell ref="B690:B697"/>
    <mergeCell ref="C690:C697"/>
    <mergeCell ref="D690:D697"/>
    <mergeCell ref="E690:E697"/>
    <mergeCell ref="F690:F697"/>
    <mergeCell ref="G690:G697"/>
    <mergeCell ref="H690:H697"/>
    <mergeCell ref="I690:I697"/>
    <mergeCell ref="J690:J691"/>
    <mergeCell ref="P690:P697"/>
    <mergeCell ref="Q690:Q697"/>
    <mergeCell ref="R690:R697"/>
    <mergeCell ref="S690:S697"/>
    <mergeCell ref="T690:T697"/>
    <mergeCell ref="U690:U697"/>
    <mergeCell ref="V690:V697"/>
    <mergeCell ref="W690:W697"/>
    <mergeCell ref="X690:X697"/>
    <mergeCell ref="Y690:Y697"/>
    <mergeCell ref="Z690:Z697"/>
    <mergeCell ref="AA690:AA697"/>
    <mergeCell ref="AB690:AB697"/>
    <mergeCell ref="AC690:AC697"/>
    <mergeCell ref="J692:J693"/>
    <mergeCell ref="J694:J695"/>
    <mergeCell ref="J696:J697"/>
    <mergeCell ref="AC714:AC721"/>
    <mergeCell ref="A698:A705"/>
    <mergeCell ref="B698:B705"/>
    <mergeCell ref="C698:C705"/>
    <mergeCell ref="D680:D689"/>
    <mergeCell ref="E680:E689"/>
    <mergeCell ref="F680:F689"/>
    <mergeCell ref="G680:G689"/>
    <mergeCell ref="H680:H689"/>
    <mergeCell ref="I680:I689"/>
    <mergeCell ref="J680:J681"/>
    <mergeCell ref="P680:P689"/>
    <mergeCell ref="Q680:Q689"/>
    <mergeCell ref="R680:R689"/>
    <mergeCell ref="S680:S689"/>
    <mergeCell ref="T680:T689"/>
    <mergeCell ref="U680:U689"/>
    <mergeCell ref="V680:V689"/>
    <mergeCell ref="W680:W689"/>
    <mergeCell ref="X680:X689"/>
    <mergeCell ref="Y680:Y689"/>
    <mergeCell ref="Z680:Z689"/>
    <mergeCell ref="AA680:AA689"/>
    <mergeCell ref="AB680:AB689"/>
    <mergeCell ref="AC680:AC689"/>
    <mergeCell ref="J682:J683"/>
    <mergeCell ref="J684:J687"/>
    <mergeCell ref="J688:J689"/>
    <mergeCell ref="A663:A671"/>
    <mergeCell ref="B663:B671"/>
    <mergeCell ref="C663:C671"/>
    <mergeCell ref="D663:D671"/>
    <mergeCell ref="E663:E671"/>
    <mergeCell ref="F663:F671"/>
    <mergeCell ref="G663:G671"/>
    <mergeCell ref="H663:H671"/>
    <mergeCell ref="I663:I671"/>
    <mergeCell ref="J663:J664"/>
    <mergeCell ref="P663:P671"/>
    <mergeCell ref="Q663:Q671"/>
    <mergeCell ref="R663:R671"/>
    <mergeCell ref="S663:S671"/>
    <mergeCell ref="T663:T671"/>
    <mergeCell ref="U663:U671"/>
    <mergeCell ref="V663:V671"/>
    <mergeCell ref="W663:W671"/>
    <mergeCell ref="X663:X671"/>
    <mergeCell ref="Y663:Y671"/>
    <mergeCell ref="Z663:Z671"/>
    <mergeCell ref="AA663:AA671"/>
    <mergeCell ref="AB663:AB671"/>
    <mergeCell ref="AC663:AC671"/>
    <mergeCell ref="J665:J666"/>
    <mergeCell ref="J667:J669"/>
    <mergeCell ref="J670:J671"/>
    <mergeCell ref="A672:A679"/>
    <mergeCell ref="B672:B679"/>
    <mergeCell ref="C672:C679"/>
    <mergeCell ref="E672:E679"/>
    <mergeCell ref="F672:F679"/>
    <mergeCell ref="G672:G679"/>
    <mergeCell ref="H672:H679"/>
    <mergeCell ref="I672:I679"/>
    <mergeCell ref="J672:J673"/>
    <mergeCell ref="P672:P679"/>
    <mergeCell ref="Q672:Q679"/>
    <mergeCell ref="R672:R679"/>
    <mergeCell ref="S672:S679"/>
    <mergeCell ref="T672:T679"/>
    <mergeCell ref="U672:U679"/>
    <mergeCell ref="V672:V679"/>
    <mergeCell ref="W672:W679"/>
    <mergeCell ref="X672:X679"/>
    <mergeCell ref="Y672:Y679"/>
    <mergeCell ref="Z672:Z679"/>
    <mergeCell ref="AA672:AA679"/>
    <mergeCell ref="AB672:AB679"/>
    <mergeCell ref="AC672:AC679"/>
    <mergeCell ref="J674:J675"/>
    <mergeCell ref="J676:J677"/>
    <mergeCell ref="J678:J679"/>
    <mergeCell ref="A647:A654"/>
    <mergeCell ref="B647:B654"/>
    <mergeCell ref="C647:C654"/>
    <mergeCell ref="D647:D654"/>
    <mergeCell ref="E647:E654"/>
    <mergeCell ref="F647:F654"/>
    <mergeCell ref="G647:G654"/>
    <mergeCell ref="H647:H654"/>
    <mergeCell ref="I647:I654"/>
    <mergeCell ref="J647:J648"/>
    <mergeCell ref="P647:P654"/>
    <mergeCell ref="Q647:Q654"/>
    <mergeCell ref="R647:R654"/>
    <mergeCell ref="S647:S654"/>
    <mergeCell ref="T647:T654"/>
    <mergeCell ref="U647:U654"/>
    <mergeCell ref="V647:V654"/>
    <mergeCell ref="W647:W654"/>
    <mergeCell ref="X647:X654"/>
    <mergeCell ref="Y647:Y654"/>
    <mergeCell ref="Z647:Z654"/>
    <mergeCell ref="AA647:AA654"/>
    <mergeCell ref="AB647:AB654"/>
    <mergeCell ref="AC647:AC654"/>
    <mergeCell ref="J649:J650"/>
    <mergeCell ref="J651:J652"/>
    <mergeCell ref="J653:J654"/>
    <mergeCell ref="A655:A662"/>
    <mergeCell ref="B655:B662"/>
    <mergeCell ref="C655:C662"/>
    <mergeCell ref="D655:D662"/>
    <mergeCell ref="Y655:Y662"/>
    <mergeCell ref="Z655:Z662"/>
    <mergeCell ref="AA655:AA662"/>
    <mergeCell ref="AB655:AB662"/>
    <mergeCell ref="AC655:AC662"/>
    <mergeCell ref="J657:J658"/>
    <mergeCell ref="J659:J660"/>
    <mergeCell ref="J661:J662"/>
    <mergeCell ref="A631:A638"/>
    <mergeCell ref="B631:B638"/>
    <mergeCell ref="C631:C638"/>
    <mergeCell ref="D631:D638"/>
    <mergeCell ref="E631:E638"/>
    <mergeCell ref="F631:F638"/>
    <mergeCell ref="G631:G638"/>
    <mergeCell ref="H631:H638"/>
    <mergeCell ref="I631:I638"/>
    <mergeCell ref="J631:J632"/>
    <mergeCell ref="P631:P638"/>
    <mergeCell ref="Q631:Q638"/>
    <mergeCell ref="R631:R638"/>
    <mergeCell ref="S631:S638"/>
    <mergeCell ref="T631:T638"/>
    <mergeCell ref="U631:U638"/>
    <mergeCell ref="V631:V638"/>
    <mergeCell ref="W631:W638"/>
    <mergeCell ref="X631:X638"/>
    <mergeCell ref="Y631:Y638"/>
    <mergeCell ref="Z631:Z638"/>
    <mergeCell ref="AA631:AA638"/>
    <mergeCell ref="AB631:AB638"/>
    <mergeCell ref="AC631:AC638"/>
    <mergeCell ref="J633:J634"/>
    <mergeCell ref="J635:J636"/>
    <mergeCell ref="J637:J638"/>
    <mergeCell ref="A639:A646"/>
    <mergeCell ref="B639:B646"/>
    <mergeCell ref="C639:C646"/>
    <mergeCell ref="A2274:A2281"/>
    <mergeCell ref="B2274:B2281"/>
    <mergeCell ref="C2274:C2281"/>
    <mergeCell ref="D2274:D2281"/>
    <mergeCell ref="E2274:E2281"/>
    <mergeCell ref="F2274:F2281"/>
    <mergeCell ref="G2274:G2281"/>
    <mergeCell ref="H2274:H2281"/>
    <mergeCell ref="I2274:I2281"/>
    <mergeCell ref="J2274:J2275"/>
    <mergeCell ref="P2274:P2281"/>
    <mergeCell ref="Q2274:Q2281"/>
    <mergeCell ref="R2274:R2281"/>
    <mergeCell ref="S2274:S2281"/>
    <mergeCell ref="T2274:T2281"/>
    <mergeCell ref="U2274:U2281"/>
    <mergeCell ref="V2274:V2281"/>
    <mergeCell ref="W2274:W2281"/>
    <mergeCell ref="X2274:X2281"/>
    <mergeCell ref="Y2274:Y2281"/>
    <mergeCell ref="Z2274:Z2281"/>
    <mergeCell ref="AA2274:AA2281"/>
    <mergeCell ref="AB2274:AB2281"/>
    <mergeCell ref="AC2274:AC2281"/>
    <mergeCell ref="J2276:J2277"/>
    <mergeCell ref="J2278:J2279"/>
    <mergeCell ref="C2266:C2273"/>
    <mergeCell ref="E2266:E2273"/>
    <mergeCell ref="F2266:F2273"/>
    <mergeCell ref="G2266:G2273"/>
    <mergeCell ref="H2266:H2273"/>
    <mergeCell ref="AB2123:AB2130"/>
    <mergeCell ref="AA2231:AA2241"/>
    <mergeCell ref="AB2231:AB2241"/>
    <mergeCell ref="E2223:E2230"/>
    <mergeCell ref="F2223:F2230"/>
    <mergeCell ref="B2156:B2165"/>
    <mergeCell ref="J2174:J2175"/>
    <mergeCell ref="J2149:J2150"/>
    <mergeCell ref="A2195:A2205"/>
    <mergeCell ref="P2258:P2265"/>
    <mergeCell ref="A2250:A2257"/>
    <mergeCell ref="B2250:B2257"/>
    <mergeCell ref="J2145:J2146"/>
    <mergeCell ref="R2156:R2165"/>
    <mergeCell ref="Q2156:Q2165"/>
    <mergeCell ref="J1884:J1885"/>
    <mergeCell ref="P1884:P1891"/>
    <mergeCell ref="Q1884:Q1891"/>
    <mergeCell ref="R1884:R1891"/>
    <mergeCell ref="S1884:S1891"/>
    <mergeCell ref="T1884:T1891"/>
    <mergeCell ref="U1884:U1891"/>
    <mergeCell ref="V1884:V1891"/>
    <mergeCell ref="W1884:W1891"/>
    <mergeCell ref="X1884:X1891"/>
    <mergeCell ref="Y1884:Y1891"/>
    <mergeCell ref="Z1884:Z1891"/>
    <mergeCell ref="AA1884:AA1891"/>
    <mergeCell ref="AB1884:AB1891"/>
    <mergeCell ref="AC1884:AC1891"/>
    <mergeCell ref="J1886:J1887"/>
    <mergeCell ref="D639:D646"/>
    <mergeCell ref="E639:E646"/>
    <mergeCell ref="F639:F646"/>
    <mergeCell ref="G639:G646"/>
    <mergeCell ref="H639:H646"/>
    <mergeCell ref="I639:I646"/>
    <mergeCell ref="J639:J640"/>
    <mergeCell ref="P639:P646"/>
    <mergeCell ref="Q639:Q646"/>
    <mergeCell ref="R639:R646"/>
    <mergeCell ref="S639:S646"/>
    <mergeCell ref="T639:T646"/>
    <mergeCell ref="U639:U646"/>
    <mergeCell ref="V639:V646"/>
    <mergeCell ref="W639:W646"/>
    <mergeCell ref="X639:X646"/>
    <mergeCell ref="Y639:Y646"/>
    <mergeCell ref="Z639:Z646"/>
    <mergeCell ref="AA639:AA646"/>
    <mergeCell ref="AB639:AB646"/>
    <mergeCell ref="AC639:AC646"/>
    <mergeCell ref="J641:J642"/>
    <mergeCell ref="J643:J644"/>
    <mergeCell ref="J645:J646"/>
    <mergeCell ref="D672:D679"/>
    <mergeCell ref="E655:E662"/>
    <mergeCell ref="F655:F662"/>
    <mergeCell ref="G655:G662"/>
    <mergeCell ref="H655:H662"/>
    <mergeCell ref="I655:I662"/>
    <mergeCell ref="J655:J656"/>
    <mergeCell ref="P655:P662"/>
    <mergeCell ref="Q655:Q662"/>
    <mergeCell ref="R655:R662"/>
    <mergeCell ref="S655:S662"/>
    <mergeCell ref="T655:T662"/>
    <mergeCell ref="U655:U662"/>
    <mergeCell ref="V655:V662"/>
    <mergeCell ref="W655:W662"/>
    <mergeCell ref="X655:X662"/>
    <mergeCell ref="AA1876:AA1883"/>
    <mergeCell ref="AB1876:AB1883"/>
    <mergeCell ref="AC1876:AC1883"/>
    <mergeCell ref="J1878:J1879"/>
    <mergeCell ref="J1880:J1881"/>
    <mergeCell ref="J1882:J1883"/>
    <mergeCell ref="AB791:AB803"/>
    <mergeCell ref="AC791:AC803"/>
    <mergeCell ref="J793:J795"/>
    <mergeCell ref="J796:J799"/>
    <mergeCell ref="J800:J803"/>
    <mergeCell ref="A770:A777"/>
    <mergeCell ref="B770:B777"/>
    <mergeCell ref="C770:C777"/>
    <mergeCell ref="D770:D777"/>
    <mergeCell ref="E770:E777"/>
    <mergeCell ref="F770:F777"/>
    <mergeCell ref="G770:G777"/>
    <mergeCell ref="H770:H777"/>
    <mergeCell ref="I770:I777"/>
    <mergeCell ref="J770:J771"/>
    <mergeCell ref="P770:P777"/>
    <mergeCell ref="Q770:Q777"/>
    <mergeCell ref="R770:R777"/>
    <mergeCell ref="S770:S777"/>
    <mergeCell ref="T770:T777"/>
    <mergeCell ref="U770:U777"/>
    <mergeCell ref="V770:V777"/>
    <mergeCell ref="W770:W777"/>
    <mergeCell ref="X770:X777"/>
    <mergeCell ref="Y770:Y777"/>
    <mergeCell ref="Z770:Z777"/>
    <mergeCell ref="AA770:AA777"/>
    <mergeCell ref="AB770:AB777"/>
    <mergeCell ref="AC770:AC777"/>
    <mergeCell ref="J772:J773"/>
    <mergeCell ref="J774:J775"/>
    <mergeCell ref="J776:J777"/>
    <mergeCell ref="A754:A761"/>
    <mergeCell ref="B754:B761"/>
    <mergeCell ref="C754:C761"/>
    <mergeCell ref="D754:D761"/>
    <mergeCell ref="E754:E761"/>
    <mergeCell ref="F754:F761"/>
    <mergeCell ref="G754:G761"/>
    <mergeCell ref="H754:H761"/>
    <mergeCell ref="I754:I761"/>
    <mergeCell ref="J754:J755"/>
    <mergeCell ref="P754:P761"/>
    <mergeCell ref="Q754:Q761"/>
    <mergeCell ref="R754:R761"/>
    <mergeCell ref="S754:S761"/>
    <mergeCell ref="T754:T761"/>
    <mergeCell ref="U754:U761"/>
    <mergeCell ref="V754:V761"/>
    <mergeCell ref="W754:W761"/>
    <mergeCell ref="X754:X761"/>
    <mergeCell ref="Y754:Y761"/>
    <mergeCell ref="Z754:Z761"/>
    <mergeCell ref="AA754:AA761"/>
    <mergeCell ref="AB754:AB761"/>
    <mergeCell ref="AC754:AC761"/>
    <mergeCell ref="J756:J757"/>
    <mergeCell ref="J758:J759"/>
    <mergeCell ref="J760:J761"/>
    <mergeCell ref="A762:A769"/>
    <mergeCell ref="B762:B769"/>
    <mergeCell ref="C762:C769"/>
    <mergeCell ref="D762:D769"/>
    <mergeCell ref="E762:E769"/>
    <mergeCell ref="F762:F769"/>
    <mergeCell ref="G762:G769"/>
    <mergeCell ref="H762:H769"/>
    <mergeCell ref="I762:I769"/>
    <mergeCell ref="J762:J763"/>
    <mergeCell ref="P762:P769"/>
    <mergeCell ref="Q762:Q769"/>
    <mergeCell ref="R762:R769"/>
    <mergeCell ref="S762:S769"/>
    <mergeCell ref="T762:T769"/>
    <mergeCell ref="U762:U769"/>
    <mergeCell ref="V762:V769"/>
    <mergeCell ref="W762:W769"/>
    <mergeCell ref="X762:X769"/>
    <mergeCell ref="Y762:Y769"/>
    <mergeCell ref="Z762:Z769"/>
    <mergeCell ref="AA762:AA769"/>
    <mergeCell ref="AB762:AB769"/>
    <mergeCell ref="AC762:AC769"/>
    <mergeCell ref="J764:J765"/>
    <mergeCell ref="J766:J767"/>
    <mergeCell ref="J768:J769"/>
  </mergeCells>
  <phoneticPr fontId="5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topLeftCell="B1" workbookViewId="0">
      <selection activeCell="H34" sqref="H34"/>
    </sheetView>
  </sheetViews>
  <sheetFormatPr defaultRowHeight="15"/>
  <cols>
    <col min="1" max="1" width="26.42578125" customWidth="1"/>
    <col min="2" max="2" width="3.7109375" customWidth="1"/>
    <col min="3" max="5" width="13.7109375" customWidth="1"/>
    <col min="6" max="15" width="17.7109375" customWidth="1"/>
  </cols>
  <sheetData>
    <row r="1" spans="1:17">
      <c r="A1" s="367" t="s">
        <v>468</v>
      </c>
      <c r="B1" s="370" t="s">
        <v>469</v>
      </c>
      <c r="C1" s="368" t="s">
        <v>466</v>
      </c>
      <c r="D1" s="368" t="s">
        <v>482</v>
      </c>
      <c r="E1" s="368" t="s">
        <v>480</v>
      </c>
      <c r="F1" s="365" t="s">
        <v>481</v>
      </c>
      <c r="G1" s="366"/>
      <c r="H1" s="365" t="s">
        <v>470</v>
      </c>
      <c r="I1" s="366"/>
      <c r="J1" s="365" t="s">
        <v>471</v>
      </c>
      <c r="K1" s="366"/>
      <c r="L1" s="365" t="s">
        <v>472</v>
      </c>
      <c r="M1" s="366"/>
      <c r="N1" s="365" t="s">
        <v>473</v>
      </c>
      <c r="O1" s="366"/>
    </row>
    <row r="2" spans="1:17" ht="27">
      <c r="A2" s="367"/>
      <c r="B2" s="370"/>
      <c r="C2" s="369"/>
      <c r="D2" s="369"/>
      <c r="E2" s="369"/>
      <c r="F2" s="213" t="s">
        <v>480</v>
      </c>
      <c r="G2" s="212" t="s">
        <v>467</v>
      </c>
      <c r="H2" s="213" t="s">
        <v>480</v>
      </c>
      <c r="I2" s="212" t="s">
        <v>467</v>
      </c>
      <c r="J2" s="213" t="s">
        <v>480</v>
      </c>
      <c r="K2" s="212" t="s">
        <v>467</v>
      </c>
      <c r="L2" s="213" t="s">
        <v>480</v>
      </c>
      <c r="M2" s="212" t="s">
        <v>467</v>
      </c>
      <c r="N2" s="213" t="s">
        <v>480</v>
      </c>
      <c r="O2" s="212" t="s">
        <v>467</v>
      </c>
    </row>
    <row r="3" spans="1:17">
      <c r="A3" t="s">
        <v>388</v>
      </c>
      <c r="B3">
        <v>1</v>
      </c>
      <c r="C3" t="s">
        <v>440</v>
      </c>
      <c r="D3">
        <v>44400</v>
      </c>
      <c r="E3" s="214">
        <f>SUM('ხელშეკრულებები '!X6:X18)</f>
        <v>1122</v>
      </c>
      <c r="F3" s="73">
        <f>H3+J3+L3+N3</f>
        <v>330</v>
      </c>
      <c r="G3" s="73">
        <f>I3+K3+M3+O3</f>
        <v>330</v>
      </c>
      <c r="H3" s="73">
        <f>SUM('ხელშეკრულებები '!P6:P18)</f>
        <v>330</v>
      </c>
      <c r="I3" s="73">
        <f>SUM('ხელშეკრულებები '!Q6:Q18)</f>
        <v>330</v>
      </c>
      <c r="J3" s="73">
        <f>SUM('ხელშეკრულებები '!U6:U18)</f>
        <v>0</v>
      </c>
      <c r="K3" s="73">
        <f>SUM('ხელშეკრულებები '!V6:V18)</f>
        <v>0</v>
      </c>
      <c r="L3" s="73">
        <f>SUM('ხელშეკრულებები '!T6:T18)</f>
        <v>0</v>
      </c>
      <c r="M3" s="73">
        <f>SUM('ხელშეკრულებები '!U6:U18)</f>
        <v>0</v>
      </c>
      <c r="N3" s="73">
        <f>SUM('ხელშეკრულებები '!V6:V18)</f>
        <v>0</v>
      </c>
      <c r="O3" s="73">
        <f>SUM('ხელშეკრულებები '!W6:W18)</f>
        <v>0</v>
      </c>
    </row>
    <row r="4" spans="1:17">
      <c r="B4">
        <v>2</v>
      </c>
      <c r="C4" t="s">
        <v>441</v>
      </c>
      <c r="D4" s="73">
        <v>2904</v>
      </c>
      <c r="E4" s="214">
        <f>SUM('ხელშეკრულებები '!X19:X28)</f>
        <v>624.5</v>
      </c>
      <c r="F4" s="73">
        <f>H4+J4+L4+N4</f>
        <v>624.5</v>
      </c>
      <c r="G4" s="73">
        <f>I4+K4+M4+O4</f>
        <v>624.5</v>
      </c>
      <c r="H4" s="73">
        <f>SUM('ხელშეკრულებები '!P19:P28)</f>
        <v>303.78999999999996</v>
      </c>
      <c r="I4" s="73">
        <f>SUM('ხელშეკრულებები '!P19:P28)</f>
        <v>303.78999999999996</v>
      </c>
      <c r="J4" s="73">
        <f>SUM('ხელშეკრულებები '!R19:R28)</f>
        <v>320.70999999999998</v>
      </c>
      <c r="K4" s="73">
        <f>SUM('ხელშეკრულებები '!S19:S28)</f>
        <v>320.70999999999998</v>
      </c>
      <c r="L4" s="73">
        <f>SUM('ხელშეკრულებები '!T7:T19)</f>
        <v>0</v>
      </c>
      <c r="M4" s="73">
        <f>SUM('ხელშეკრულებები '!U7:U19)</f>
        <v>0</v>
      </c>
      <c r="N4" s="73">
        <f>SUM('ხელშეკრულებები '!V7:V19)</f>
        <v>0</v>
      </c>
      <c r="O4" s="73">
        <f>SUM('ხელშეკრულებები '!W7:W19)</f>
        <v>0</v>
      </c>
      <c r="Q4" s="73"/>
    </row>
    <row r="5" spans="1:17">
      <c r="B5">
        <v>3</v>
      </c>
      <c r="C5" t="s">
        <v>442</v>
      </c>
      <c r="D5">
        <v>34776.36</v>
      </c>
      <c r="E5" s="214">
        <f>SUM('ხელშეკრულებები '!X29:X39)</f>
        <v>2105.73</v>
      </c>
      <c r="F5" s="73">
        <f>H5+J5+L5+N5</f>
        <v>2105.73</v>
      </c>
      <c r="G5" s="73">
        <f t="shared" ref="G5:G31" si="0">I5+K5+M5+O5</f>
        <v>2105.73</v>
      </c>
      <c r="H5" s="73">
        <f>SUM('ხელშეკრულებები '!P29:P39)</f>
        <v>618.6</v>
      </c>
      <c r="I5" s="73">
        <f>SUM('ხელშეკრულებები '!Q29:Q39)</f>
        <v>618.6</v>
      </c>
      <c r="J5" s="73">
        <f>SUM('ხელშეკრულებები '!R29:R39)</f>
        <v>710.6</v>
      </c>
      <c r="K5" s="73">
        <f>SUM('ხელშეკრულებები '!S29:S39)</f>
        <v>710.6</v>
      </c>
      <c r="L5" s="73">
        <f>SUM('ხელშეკრულებები '!T29:T39)</f>
        <v>776.53000000000009</v>
      </c>
      <c r="M5" s="73">
        <f>SUM('ხელშეკრულებები '!U29:U39)</f>
        <v>776.53000000000009</v>
      </c>
      <c r="N5" s="73">
        <f>SUM('ხელშეკრულებები '!V29:V39)</f>
        <v>0</v>
      </c>
      <c r="O5" s="73">
        <f>SUM('ხელშეკრულებები '!W29:W39)</f>
        <v>0</v>
      </c>
    </row>
    <row r="6" spans="1:17">
      <c r="B6">
        <v>4</v>
      </c>
      <c r="C6" t="s">
        <v>443</v>
      </c>
      <c r="D6" s="204">
        <v>2996</v>
      </c>
      <c r="E6" s="214">
        <f>SUM('ხელშეკრულებები '!X40:X47)</f>
        <v>23.29</v>
      </c>
      <c r="F6" s="73">
        <f>H6+J6+L6+N6</f>
        <v>23.29</v>
      </c>
      <c r="G6" s="73">
        <f t="shared" si="0"/>
        <v>23.29</v>
      </c>
      <c r="H6" s="73">
        <f>SUM('ხელშეკრულებები '!P30:P40)</f>
        <v>22.04</v>
      </c>
      <c r="I6" s="73">
        <f>SUM('ხელშეკრულებები '!Q30:Q40)</f>
        <v>22.04</v>
      </c>
      <c r="J6" s="73">
        <f>SUM('ხელშეკრულებები '!R30:R40)</f>
        <v>1.25</v>
      </c>
      <c r="K6" s="73">
        <f>SUM('ხელშეკრულებები '!S30:S40)</f>
        <v>1.25</v>
      </c>
      <c r="L6" s="73">
        <f>SUM('ხელშეკრულებები '!T30:T40)</f>
        <v>0</v>
      </c>
      <c r="M6" s="73">
        <f>SUM('ხელშეკრულებები '!U30:U40)</f>
        <v>0</v>
      </c>
      <c r="N6" s="73">
        <f>SUM('ხელშეკრულებები '!V30:V40)</f>
        <v>0</v>
      </c>
      <c r="O6" s="73">
        <f>SUM('ხელშეკრულებები '!W30:W40)</f>
        <v>0</v>
      </c>
    </row>
    <row r="7" spans="1:17">
      <c r="B7">
        <v>5</v>
      </c>
      <c r="C7" t="s">
        <v>444</v>
      </c>
      <c r="D7">
        <v>26448</v>
      </c>
      <c r="E7" s="214">
        <f>SUM('ხელშეკრულებები '!X24:X1957)</f>
        <v>657817.48</v>
      </c>
      <c r="F7" s="73">
        <f t="shared" ref="F7:F31" si="1">H7+J7+L7+N7</f>
        <v>6865.74</v>
      </c>
      <c r="G7" s="73">
        <f t="shared" si="0"/>
        <v>3687.99</v>
      </c>
      <c r="H7" s="73">
        <f>SUM('ხელშეკრულებები '!X48:X74)</f>
        <v>3691.59</v>
      </c>
      <c r="I7" s="73">
        <f>SUM('ხელშეკრულებები '!Q48:Q74)</f>
        <v>513.84</v>
      </c>
      <c r="J7" s="73">
        <f>SUM('ხელშეკრულებები '!R48:R74)</f>
        <v>1316.45</v>
      </c>
      <c r="K7" s="73">
        <f>SUM('ხელშეკრულებები '!S48:S74)</f>
        <v>1316.45</v>
      </c>
      <c r="L7" s="73">
        <f>SUM('ხელშეკრულებები '!T48:T74)</f>
        <v>1857.6999999999998</v>
      </c>
      <c r="M7" s="73">
        <f>SUM('ხელშეკრულებები '!U48:U74)</f>
        <v>1857.6999999999998</v>
      </c>
      <c r="N7" s="73">
        <f>SUM('ხელშეკრულებები '!V48:V74)</f>
        <v>0</v>
      </c>
      <c r="O7" s="73">
        <f>SUM('ხელშეკრულებები '!W48:W74)</f>
        <v>0</v>
      </c>
    </row>
    <row r="8" spans="1:17">
      <c r="B8">
        <v>6</v>
      </c>
      <c r="C8" t="s">
        <v>445</v>
      </c>
      <c r="D8">
        <v>4000</v>
      </c>
      <c r="E8" s="214">
        <f>SUM('ხელშეკრულებები '!X92:X99)</f>
        <v>2280</v>
      </c>
      <c r="F8" s="73">
        <f t="shared" si="1"/>
        <v>2280</v>
      </c>
      <c r="G8" s="73">
        <f t="shared" si="0"/>
        <v>2280</v>
      </c>
      <c r="H8" s="73">
        <f>SUM('ხელშეკრულებები '!P92:P99)</f>
        <v>0</v>
      </c>
      <c r="I8" s="73">
        <f>SUM('ხელშეკრულებები '!Q92:Q99)</f>
        <v>0</v>
      </c>
      <c r="J8" s="73">
        <f>SUM('ხელშეკრულებები '!R92:R99)</f>
        <v>760</v>
      </c>
      <c r="K8" s="73">
        <f>SUM('ხელშეკრულებები '!S92:S99)</f>
        <v>760</v>
      </c>
      <c r="L8" s="73">
        <f>SUM('ხელშეკრულებები '!T92:T99)</f>
        <v>1520</v>
      </c>
      <c r="M8" s="73">
        <f>SUM('ხელშეკრულებები '!U92:U99)</f>
        <v>1520</v>
      </c>
      <c r="N8" s="73">
        <f>SUM('ხელშეკრულებები '!V92:V99)</f>
        <v>0</v>
      </c>
      <c r="O8" s="73">
        <f>SUM('ხელშეკრულებები '!W92:W99)</f>
        <v>0</v>
      </c>
    </row>
    <row r="9" spans="1:17">
      <c r="B9">
        <v>7</v>
      </c>
      <c r="C9" t="s">
        <v>446</v>
      </c>
      <c r="D9">
        <v>27135</v>
      </c>
      <c r="E9" s="214">
        <f>SUM('ხელშეკრულებები '!X8:X26)</f>
        <v>624.5</v>
      </c>
      <c r="F9" s="73">
        <f>I1</f>
        <v>0</v>
      </c>
      <c r="G9" s="73">
        <f t="shared" si="0"/>
        <v>0</v>
      </c>
    </row>
    <row r="10" spans="1:17">
      <c r="B10">
        <v>8</v>
      </c>
      <c r="C10" t="s">
        <v>450</v>
      </c>
      <c r="E10" s="214">
        <f>SUM('ხელშეკრულებები '!X27:X1960)</f>
        <v>657817.48</v>
      </c>
      <c r="F10" s="73">
        <f t="shared" si="1"/>
        <v>0</v>
      </c>
      <c r="G10" s="73">
        <f t="shared" si="0"/>
        <v>0</v>
      </c>
    </row>
    <row r="11" spans="1:17">
      <c r="B11">
        <v>9</v>
      </c>
      <c r="C11" t="s">
        <v>449</v>
      </c>
      <c r="E11" s="214">
        <f>SUM('ხელშეკრულებები '!X35:X45)</f>
        <v>23.29</v>
      </c>
      <c r="F11" s="73">
        <f t="shared" si="1"/>
        <v>0</v>
      </c>
      <c r="G11" s="73">
        <f t="shared" si="0"/>
        <v>0</v>
      </c>
    </row>
    <row r="12" spans="1:17">
      <c r="B12">
        <v>10</v>
      </c>
      <c r="C12" t="s">
        <v>451</v>
      </c>
      <c r="E12" s="214">
        <f>SUM('ხელშეკრულებები '!X8:X1955)</f>
        <v>658441.98</v>
      </c>
      <c r="F12" s="73">
        <f t="shared" si="1"/>
        <v>0</v>
      </c>
      <c r="G12" s="73">
        <f t="shared" si="0"/>
        <v>0</v>
      </c>
    </row>
    <row r="13" spans="1:17">
      <c r="B13">
        <v>11</v>
      </c>
      <c r="C13" t="s">
        <v>454</v>
      </c>
      <c r="E13" s="214">
        <f>SUM('ხელშეკრულებები '!X1956:X1962)</f>
        <v>0</v>
      </c>
      <c r="F13" s="73">
        <f t="shared" si="1"/>
        <v>0</v>
      </c>
      <c r="G13" s="73">
        <f t="shared" si="0"/>
        <v>0</v>
      </c>
    </row>
    <row r="14" spans="1:17">
      <c r="B14">
        <v>12</v>
      </c>
      <c r="C14" t="s">
        <v>453</v>
      </c>
      <c r="E14" s="214">
        <f>SUM('ხელშეკრულებები '!X39:X48)</f>
        <v>3714.88</v>
      </c>
      <c r="F14" s="73">
        <f t="shared" si="1"/>
        <v>0</v>
      </c>
      <c r="G14" s="73">
        <f t="shared" si="0"/>
        <v>0</v>
      </c>
    </row>
    <row r="15" spans="1:17">
      <c r="B15">
        <v>13</v>
      </c>
      <c r="C15" t="s">
        <v>452</v>
      </c>
      <c r="E15" s="214">
        <f>SUM('ხელშეკრულებები '!X12:X1958)</f>
        <v>658441.98</v>
      </c>
      <c r="F15" s="73">
        <f t="shared" si="1"/>
        <v>0</v>
      </c>
      <c r="G15" s="73">
        <f t="shared" si="0"/>
        <v>0</v>
      </c>
    </row>
    <row r="16" spans="1:17">
      <c r="B16">
        <v>14</v>
      </c>
      <c r="C16" t="s">
        <v>455</v>
      </c>
      <c r="E16" s="214">
        <f>SUM('ხელშეკრულებები '!X1959:X1962)</f>
        <v>0</v>
      </c>
      <c r="F16" s="73">
        <f t="shared" si="1"/>
        <v>0</v>
      </c>
      <c r="G16" s="73">
        <f t="shared" si="0"/>
        <v>0</v>
      </c>
    </row>
    <row r="17" spans="2:7">
      <c r="B17">
        <v>15</v>
      </c>
      <c r="C17" t="s">
        <v>457</v>
      </c>
      <c r="E17" s="214">
        <f>SUM('ხელშეკრულებები '!X42:X59)</f>
        <v>3691.59</v>
      </c>
      <c r="F17" s="73">
        <f t="shared" si="1"/>
        <v>0</v>
      </c>
      <c r="G17" s="73">
        <f t="shared" si="0"/>
        <v>0</v>
      </c>
    </row>
    <row r="18" spans="2:7">
      <c r="B18">
        <v>16</v>
      </c>
      <c r="C18" t="s">
        <v>456</v>
      </c>
      <c r="E18" s="214">
        <f>SUM('ხელშეკრულებები '!X18:X1961)</f>
        <v>658441.98</v>
      </c>
      <c r="F18" s="73">
        <f t="shared" si="1"/>
        <v>0</v>
      </c>
      <c r="G18" s="73">
        <f t="shared" si="0"/>
        <v>0</v>
      </c>
    </row>
    <row r="19" spans="2:7">
      <c r="B19">
        <v>17</v>
      </c>
      <c r="C19" t="s">
        <v>458</v>
      </c>
      <c r="E19" s="214">
        <f>SUM('ხელშეკრულებები '!X1962:X1962)</f>
        <v>0</v>
      </c>
      <c r="F19" s="73">
        <f t="shared" si="1"/>
        <v>0</v>
      </c>
      <c r="G19" s="73">
        <f t="shared" si="0"/>
        <v>0</v>
      </c>
    </row>
    <row r="20" spans="2:7">
      <c r="B20">
        <v>18</v>
      </c>
      <c r="C20" t="s">
        <v>462</v>
      </c>
      <c r="E20" s="214">
        <f>SUM('ხელშეკრულებები '!X45:X70)</f>
        <v>3691.59</v>
      </c>
      <c r="F20" s="73">
        <f t="shared" si="1"/>
        <v>0</v>
      </c>
      <c r="G20" s="73">
        <f t="shared" si="0"/>
        <v>0</v>
      </c>
    </row>
    <row r="21" spans="2:7">
      <c r="B21">
        <v>19</v>
      </c>
      <c r="C21" t="s">
        <v>460</v>
      </c>
      <c r="E21" s="214">
        <f>SUM('ხელშეკრულებები '!X22:X1893)</f>
        <v>632475.62</v>
      </c>
      <c r="F21" s="73">
        <f t="shared" si="1"/>
        <v>0</v>
      </c>
      <c r="G21" s="73">
        <f t="shared" si="0"/>
        <v>0</v>
      </c>
    </row>
    <row r="22" spans="2:7">
      <c r="B22">
        <v>20</v>
      </c>
      <c r="C22" t="s">
        <v>459</v>
      </c>
      <c r="E22" s="214">
        <f>SUM('ხელშეკრულებები '!X29:X30)</f>
        <v>2105.73</v>
      </c>
      <c r="F22" s="73">
        <f t="shared" si="1"/>
        <v>0</v>
      </c>
      <c r="G22" s="73">
        <f t="shared" si="0"/>
        <v>0</v>
      </c>
    </row>
    <row r="23" spans="2:7">
      <c r="B23">
        <v>21</v>
      </c>
      <c r="C23" t="s">
        <v>464</v>
      </c>
      <c r="E23" s="214">
        <f>SUM('ხელშეკრულებები '!X48:X76)</f>
        <v>4318.54</v>
      </c>
      <c r="F23" s="73">
        <f t="shared" si="1"/>
        <v>0</v>
      </c>
      <c r="G23" s="73">
        <f t="shared" si="0"/>
        <v>0</v>
      </c>
    </row>
    <row r="24" spans="2:7">
      <c r="B24">
        <v>22</v>
      </c>
      <c r="C24" t="s">
        <v>461</v>
      </c>
      <c r="E24" s="214">
        <f>SUM('ხელშეკრულებები '!X26:X1897)</f>
        <v>632475.62</v>
      </c>
      <c r="F24" s="73">
        <f t="shared" si="1"/>
        <v>0</v>
      </c>
      <c r="G24" s="73">
        <f t="shared" si="0"/>
        <v>0</v>
      </c>
    </row>
    <row r="25" spans="2:7">
      <c r="B25">
        <v>23</v>
      </c>
      <c r="C25" t="s">
        <v>465</v>
      </c>
      <c r="E25" s="214">
        <f>SUM('ხელშეკრულებები '!X29:X33)</f>
        <v>2105.73</v>
      </c>
      <c r="F25" s="73">
        <f t="shared" si="1"/>
        <v>0</v>
      </c>
      <c r="G25" s="73">
        <f t="shared" si="0"/>
        <v>0</v>
      </c>
    </row>
    <row r="26" spans="2:7">
      <c r="B26">
        <v>24</v>
      </c>
      <c r="C26" t="s">
        <v>474</v>
      </c>
      <c r="E26" s="214">
        <f>SUM('ხელშეკრულებები '!X59:X80)</f>
        <v>626.95000000000005</v>
      </c>
      <c r="F26" s="73">
        <f t="shared" si="1"/>
        <v>0</v>
      </c>
      <c r="G26" s="73">
        <f t="shared" si="0"/>
        <v>0</v>
      </c>
    </row>
    <row r="27" spans="2:7">
      <c r="B27">
        <v>25</v>
      </c>
      <c r="C27" t="s">
        <v>475</v>
      </c>
      <c r="E27" s="214">
        <f>SUM('ხელშეკრულებები '!X1955:X1962)</f>
        <v>990</v>
      </c>
      <c r="F27" s="73">
        <f t="shared" si="1"/>
        <v>0</v>
      </c>
      <c r="G27" s="73">
        <f t="shared" si="0"/>
        <v>0</v>
      </c>
    </row>
    <row r="28" spans="2:7">
      <c r="B28">
        <v>26</v>
      </c>
      <c r="C28" t="s">
        <v>476</v>
      </c>
      <c r="E28" s="214">
        <f>SUM('ხელშეკრულებები '!X29:X37)</f>
        <v>2105.73</v>
      </c>
      <c r="F28" s="73">
        <f t="shared" si="1"/>
        <v>0</v>
      </c>
      <c r="G28" s="73">
        <f t="shared" si="0"/>
        <v>0</v>
      </c>
    </row>
    <row r="29" spans="2:7">
      <c r="B29">
        <v>27</v>
      </c>
      <c r="C29" t="s">
        <v>477</v>
      </c>
      <c r="E29" s="214">
        <f>SUM('ხელშეკრულებები '!X70:X83)</f>
        <v>626.95000000000005</v>
      </c>
      <c r="F29" s="73">
        <f t="shared" si="1"/>
        <v>0</v>
      </c>
      <c r="G29" s="73">
        <f t="shared" si="0"/>
        <v>0</v>
      </c>
    </row>
    <row r="30" spans="2:7">
      <c r="B30">
        <v>28</v>
      </c>
      <c r="C30" t="s">
        <v>478</v>
      </c>
      <c r="E30" s="214">
        <f>SUM('ხელშეკრულებები '!X29:X31)</f>
        <v>2105.73</v>
      </c>
      <c r="F30" s="73">
        <f t="shared" si="1"/>
        <v>0</v>
      </c>
      <c r="G30" s="73">
        <f t="shared" si="0"/>
        <v>0</v>
      </c>
    </row>
    <row r="31" spans="2:7">
      <c r="B31">
        <v>29</v>
      </c>
      <c r="C31" t="s">
        <v>479</v>
      </c>
      <c r="E31" s="214">
        <f>SUM('ხელშეკრულებები '!X32:X40)</f>
        <v>23.29</v>
      </c>
      <c r="F31" s="73">
        <f t="shared" si="1"/>
        <v>0</v>
      </c>
      <c r="G31" s="73">
        <f t="shared" si="0"/>
        <v>0</v>
      </c>
    </row>
    <row r="32" spans="2:7">
      <c r="B32">
        <v>30</v>
      </c>
    </row>
    <row r="33" spans="2:2">
      <c r="B33">
        <v>31</v>
      </c>
    </row>
  </sheetData>
  <mergeCells count="10">
    <mergeCell ref="J1:K1"/>
    <mergeCell ref="L1:M1"/>
    <mergeCell ref="N1:O1"/>
    <mergeCell ref="A1:A2"/>
    <mergeCell ref="E1:E2"/>
    <mergeCell ref="C1:C2"/>
    <mergeCell ref="F1:G1"/>
    <mergeCell ref="H1:I1"/>
    <mergeCell ref="B1:B2"/>
    <mergeCell ref="D1:D2"/>
  </mergeCells>
  <phoneticPr fontId="5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7"/>
  <sheetViews>
    <sheetView topLeftCell="A36" workbookViewId="0">
      <selection activeCell="L73" sqref="L73"/>
    </sheetView>
  </sheetViews>
  <sheetFormatPr defaultRowHeight="15"/>
  <sheetData>
    <row r="1" spans="1:28">
      <c r="A1">
        <v>11325</v>
      </c>
      <c r="B1" s="204">
        <f>A1*20%</f>
        <v>2265</v>
      </c>
      <c r="C1" s="204">
        <f>A1-B1</f>
        <v>9060</v>
      </c>
    </row>
    <row r="2" spans="1:28" ht="15.75" thickBot="1"/>
    <row r="3" spans="1:28" ht="15.75" thickBot="1">
      <c r="A3" s="205">
        <v>30000</v>
      </c>
      <c r="B3" s="205">
        <v>0.16650000000000001</v>
      </c>
      <c r="C3" s="206">
        <v>4995</v>
      </c>
      <c r="D3" s="204">
        <f t="shared" ref="D3:D8" si="0">A3*B3</f>
        <v>4995</v>
      </c>
    </row>
    <row r="4" spans="1:28" ht="15.75" thickBot="1">
      <c r="A4" s="207">
        <v>1000</v>
      </c>
      <c r="B4" s="208">
        <v>0.4884</v>
      </c>
      <c r="C4" s="209">
        <v>488.4</v>
      </c>
      <c r="D4" s="204">
        <f t="shared" si="0"/>
        <v>488.4</v>
      </c>
    </row>
    <row r="5" spans="1:28" ht="15.75" thickBot="1">
      <c r="A5" s="207">
        <v>6000</v>
      </c>
      <c r="B5" s="208">
        <v>0.4773</v>
      </c>
      <c r="C5" s="210">
        <v>2863.8</v>
      </c>
      <c r="D5" s="204">
        <f t="shared" si="0"/>
        <v>2863.8</v>
      </c>
    </row>
    <row r="6" spans="1:28" ht="15.75" thickBot="1">
      <c r="A6" s="207">
        <v>8500</v>
      </c>
      <c r="B6" s="208">
        <v>0.4884</v>
      </c>
      <c r="C6" s="210">
        <v>4151.3999999999996</v>
      </c>
      <c r="D6" s="204">
        <f t="shared" si="0"/>
        <v>4151.3999999999996</v>
      </c>
      <c r="Z6">
        <v>11000</v>
      </c>
      <c r="AA6">
        <v>1.5</v>
      </c>
      <c r="AB6">
        <f>Z6*AA6</f>
        <v>16500</v>
      </c>
    </row>
    <row r="7" spans="1:28" ht="15.75" thickBot="1">
      <c r="A7" s="211">
        <v>1000</v>
      </c>
      <c r="B7" s="208">
        <v>0.47149999999999997</v>
      </c>
      <c r="C7" s="209">
        <v>471.53</v>
      </c>
      <c r="D7" s="204">
        <f t="shared" si="0"/>
        <v>471.5</v>
      </c>
      <c r="Z7">
        <v>500</v>
      </c>
      <c r="AA7">
        <v>2.5</v>
      </c>
      <c r="AB7">
        <f>Z7*AA7</f>
        <v>1250</v>
      </c>
    </row>
    <row r="8" spans="1:28" ht="15.75" thickBot="1">
      <c r="A8" s="207">
        <v>2500</v>
      </c>
      <c r="B8" s="208">
        <v>0.4884</v>
      </c>
      <c r="C8" s="210">
        <v>1221</v>
      </c>
      <c r="D8" s="204">
        <f t="shared" si="0"/>
        <v>1221</v>
      </c>
      <c r="AB8">
        <f>SUM(AB6:AB7)</f>
        <v>17750</v>
      </c>
    </row>
    <row r="9" spans="1:28">
      <c r="D9" s="204">
        <f>SUM(D3:D8)</f>
        <v>14191.1</v>
      </c>
    </row>
    <row r="11" spans="1:28">
      <c r="P11">
        <v>20</v>
      </c>
      <c r="Q11">
        <v>31</v>
      </c>
      <c r="R11">
        <f>Q11*P11</f>
        <v>620</v>
      </c>
    </row>
    <row r="12" spans="1:28">
      <c r="G12" s="73"/>
      <c r="J12" s="73"/>
      <c r="P12">
        <v>20</v>
      </c>
      <c r="Q12">
        <v>64.400000000000006</v>
      </c>
      <c r="R12">
        <f>Q12*P12</f>
        <v>1288</v>
      </c>
    </row>
    <row r="13" spans="1:28">
      <c r="P13">
        <v>40</v>
      </c>
      <c r="Q13">
        <v>22.4</v>
      </c>
      <c r="R13">
        <f>Q13*P13</f>
        <v>896</v>
      </c>
    </row>
    <row r="14" spans="1:28">
      <c r="R14">
        <f>SUM(R11:R13)</f>
        <v>2804</v>
      </c>
    </row>
    <row r="15" spans="1:28">
      <c r="G15" s="73"/>
    </row>
    <row r="20" spans="14:17">
      <c r="N20">
        <v>1</v>
      </c>
      <c r="O20">
        <v>0</v>
      </c>
      <c r="P20">
        <v>110.125</v>
      </c>
    </row>
    <row r="21" spans="14:17">
      <c r="N21">
        <v>2</v>
      </c>
      <c r="O21">
        <v>40000</v>
      </c>
      <c r="P21">
        <v>0.05</v>
      </c>
      <c r="Q21">
        <f>O21*P21</f>
        <v>2000</v>
      </c>
    </row>
    <row r="22" spans="14:17">
      <c r="N22">
        <v>3</v>
      </c>
      <c r="O22">
        <v>20000</v>
      </c>
      <c r="P22">
        <v>0.16500000000000001</v>
      </c>
      <c r="Q22">
        <f t="shared" ref="Q22:Q27" si="1">O22*P22</f>
        <v>3300</v>
      </c>
    </row>
    <row r="23" spans="14:17">
      <c r="N23">
        <v>4</v>
      </c>
      <c r="O23">
        <v>0</v>
      </c>
      <c r="P23">
        <v>0.22</v>
      </c>
      <c r="Q23">
        <f t="shared" si="1"/>
        <v>0</v>
      </c>
    </row>
    <row r="24" spans="14:17">
      <c r="N24">
        <v>5</v>
      </c>
      <c r="O24">
        <v>2000</v>
      </c>
      <c r="P24">
        <v>0.125</v>
      </c>
      <c r="Q24">
        <f t="shared" si="1"/>
        <v>250</v>
      </c>
    </row>
    <row r="25" spans="14:17">
      <c r="N25">
        <v>6</v>
      </c>
      <c r="O25">
        <v>6000</v>
      </c>
      <c r="P25">
        <v>0.2</v>
      </c>
      <c r="Q25">
        <f t="shared" si="1"/>
        <v>1200</v>
      </c>
    </row>
    <row r="26" spans="14:17">
      <c r="N26">
        <v>7</v>
      </c>
      <c r="O26">
        <v>1000</v>
      </c>
      <c r="P26">
        <v>0.25</v>
      </c>
      <c r="Q26">
        <f t="shared" si="1"/>
        <v>250</v>
      </c>
    </row>
    <row r="27" spans="14:17">
      <c r="N27">
        <v>8</v>
      </c>
      <c r="O27">
        <v>500</v>
      </c>
      <c r="P27">
        <v>0.16</v>
      </c>
      <c r="Q27">
        <f t="shared" si="1"/>
        <v>80</v>
      </c>
    </row>
    <row r="28" spans="14:17">
      <c r="Q28">
        <f>SUM(Q21:Q27)</f>
        <v>7080</v>
      </c>
    </row>
    <row r="33" spans="3:21">
      <c r="C33">
        <v>0.2</v>
      </c>
    </row>
    <row r="34" spans="3:21">
      <c r="C34">
        <v>819</v>
      </c>
    </row>
    <row r="35" spans="3:21">
      <c r="C35">
        <v>0.25</v>
      </c>
    </row>
    <row r="36" spans="3:21">
      <c r="C36">
        <v>170</v>
      </c>
    </row>
    <row r="37" spans="3:21">
      <c r="C37">
        <v>0.3</v>
      </c>
      <c r="S37" s="371" t="s">
        <v>483</v>
      </c>
      <c r="T37" s="371"/>
      <c r="U37" s="371"/>
    </row>
    <row r="38" spans="3:21">
      <c r="C38">
        <v>240</v>
      </c>
      <c r="S38">
        <v>100</v>
      </c>
      <c r="T38">
        <v>12</v>
      </c>
      <c r="U38">
        <f>T38*S38</f>
        <v>1200</v>
      </c>
    </row>
    <row r="39" spans="3:21">
      <c r="C39">
        <v>0.05</v>
      </c>
      <c r="S39">
        <v>1</v>
      </c>
      <c r="T39">
        <v>384</v>
      </c>
      <c r="U39">
        <f>T39*S39</f>
        <v>384</v>
      </c>
    </row>
    <row r="40" spans="3:21">
      <c r="C40">
        <v>20</v>
      </c>
      <c r="S40">
        <v>5</v>
      </c>
      <c r="T40">
        <v>15</v>
      </c>
      <c r="U40">
        <f>T40*S40</f>
        <v>75</v>
      </c>
    </row>
    <row r="41" spans="3:21">
      <c r="M41">
        <v>500</v>
      </c>
      <c r="N41">
        <v>2.1</v>
      </c>
      <c r="O41">
        <f>N41*M41</f>
        <v>1050</v>
      </c>
      <c r="S41">
        <v>300</v>
      </c>
      <c r="T41">
        <v>0.15</v>
      </c>
      <c r="U41">
        <f>T41*S41</f>
        <v>45</v>
      </c>
    </row>
    <row r="42" spans="3:21">
      <c r="M42">
        <v>500</v>
      </c>
      <c r="N42">
        <v>2.1</v>
      </c>
      <c r="O42">
        <f>N42*M42</f>
        <v>1050</v>
      </c>
      <c r="S42">
        <v>1</v>
      </c>
      <c r="T42">
        <v>13.5</v>
      </c>
      <c r="U42">
        <f>T42*S42</f>
        <v>13.5</v>
      </c>
    </row>
    <row r="43" spans="3:21">
      <c r="M43">
        <v>500</v>
      </c>
      <c r="N43">
        <v>2.1</v>
      </c>
      <c r="O43">
        <f>N43*M43</f>
        <v>1050</v>
      </c>
      <c r="U43">
        <f>SUM(U38:U42)</f>
        <v>1717.5</v>
      </c>
    </row>
    <row r="44" spans="3:21">
      <c r="M44">
        <v>0</v>
      </c>
      <c r="N44">
        <v>0.89</v>
      </c>
      <c r="O44">
        <f>N44*M44</f>
        <v>0</v>
      </c>
    </row>
    <row r="45" spans="3:21">
      <c r="M45">
        <v>1000</v>
      </c>
      <c r="N45">
        <v>2.2999999999999998</v>
      </c>
      <c r="O45">
        <f>N45*M45</f>
        <v>2300</v>
      </c>
    </row>
    <row r="46" spans="3:21">
      <c r="O46">
        <f>SUM(O41:O45)</f>
        <v>5450</v>
      </c>
    </row>
    <row r="52" spans="4:19">
      <c r="D52" t="s">
        <v>484</v>
      </c>
    </row>
    <row r="53" spans="4:19">
      <c r="D53">
        <v>10</v>
      </c>
      <c r="E53">
        <v>2.1</v>
      </c>
      <c r="F53">
        <f>E53*D53</f>
        <v>21</v>
      </c>
    </row>
    <row r="54" spans="4:19">
      <c r="D54">
        <v>200</v>
      </c>
      <c r="E54">
        <v>1.1000000000000001</v>
      </c>
      <c r="F54">
        <f t="shared" ref="F54:F66" si="2">E54*D54</f>
        <v>220.00000000000003</v>
      </c>
    </row>
    <row r="55" spans="4:19">
      <c r="D55">
        <v>30</v>
      </c>
      <c r="E55">
        <v>1.5</v>
      </c>
      <c r="F55">
        <f t="shared" si="2"/>
        <v>45</v>
      </c>
      <c r="Q55">
        <v>20</v>
      </c>
      <c r="R55">
        <v>31</v>
      </c>
      <c r="S55">
        <f>Q55*R55</f>
        <v>620</v>
      </c>
    </row>
    <row r="56" spans="4:19">
      <c r="D56">
        <v>100</v>
      </c>
      <c r="E56">
        <v>1.1000000000000001</v>
      </c>
      <c r="F56">
        <f t="shared" si="2"/>
        <v>110.00000000000001</v>
      </c>
      <c r="Q56">
        <v>70</v>
      </c>
      <c r="R56">
        <v>64.400000000000006</v>
      </c>
      <c r="S56">
        <f>Q56*R56</f>
        <v>4508</v>
      </c>
    </row>
    <row r="57" spans="4:19">
      <c r="D57">
        <v>50</v>
      </c>
      <c r="E57">
        <v>1.45</v>
      </c>
      <c r="F57">
        <f t="shared" si="2"/>
        <v>72.5</v>
      </c>
      <c r="Q57">
        <v>70</v>
      </c>
      <c r="R57">
        <v>22.4</v>
      </c>
      <c r="S57">
        <f>Q57*R57</f>
        <v>1568</v>
      </c>
    </row>
    <row r="58" spans="4:19">
      <c r="D58">
        <v>500</v>
      </c>
      <c r="E58">
        <v>1.5</v>
      </c>
      <c r="F58">
        <f t="shared" si="2"/>
        <v>750</v>
      </c>
      <c r="Q58">
        <v>0</v>
      </c>
      <c r="S58">
        <f>SUM(S55:S57)</f>
        <v>6696</v>
      </c>
    </row>
    <row r="59" spans="4:19">
      <c r="D59">
        <v>500</v>
      </c>
      <c r="E59">
        <v>2.1</v>
      </c>
      <c r="F59">
        <f t="shared" si="2"/>
        <v>1050</v>
      </c>
    </row>
    <row r="60" spans="4:19">
      <c r="D60">
        <v>300</v>
      </c>
      <c r="E60">
        <v>0.8</v>
      </c>
      <c r="F60">
        <f t="shared" si="2"/>
        <v>240</v>
      </c>
    </row>
    <row r="61" spans="4:19">
      <c r="D61">
        <v>1000</v>
      </c>
      <c r="E61">
        <v>0.5</v>
      </c>
      <c r="F61">
        <f t="shared" si="2"/>
        <v>500</v>
      </c>
    </row>
    <row r="62" spans="4:19">
      <c r="D62">
        <v>100</v>
      </c>
      <c r="E62">
        <v>1</v>
      </c>
      <c r="F62">
        <f t="shared" si="2"/>
        <v>100</v>
      </c>
    </row>
    <row r="63" spans="4:19">
      <c r="D63">
        <v>100</v>
      </c>
      <c r="E63">
        <v>1.3</v>
      </c>
      <c r="F63">
        <f t="shared" si="2"/>
        <v>130</v>
      </c>
    </row>
    <row r="64" spans="4:19">
      <c r="D64">
        <v>20</v>
      </c>
      <c r="E64">
        <v>2.2999999999999998</v>
      </c>
      <c r="F64">
        <f t="shared" si="2"/>
        <v>46</v>
      </c>
    </row>
    <row r="65" spans="4:6">
      <c r="D65">
        <v>300</v>
      </c>
      <c r="E65">
        <v>1.2</v>
      </c>
      <c r="F65">
        <f t="shared" si="2"/>
        <v>360</v>
      </c>
    </row>
    <row r="66" spans="4:6">
      <c r="D66">
        <v>200</v>
      </c>
      <c r="E66">
        <v>1.6</v>
      </c>
      <c r="F66">
        <f t="shared" si="2"/>
        <v>320</v>
      </c>
    </row>
    <row r="67" spans="4:6">
      <c r="F67">
        <f>SUM(F53:F66)</f>
        <v>3964.5</v>
      </c>
    </row>
  </sheetData>
  <mergeCells count="1">
    <mergeCell ref="S37:U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საბიუჯეტო</vt:lpstr>
      <vt:lpstr>შესყიდვების გეგმა</vt:lpstr>
      <vt:lpstr>ხელშეკრულებები </vt:lpstr>
      <vt:lpstr>1111</vt:lpstr>
      <vt:lpstr>Sheet1</vt:lpstr>
      <vt:lpstr>საბიუჯეტო!Print_Area</vt:lpstr>
      <vt:lpstr>'შესყიდვების გეგმა'!Print_Area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2021-11-15T09:07:05Z</dcterms:modified>
</cp:coreProperties>
</file>