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B4C7F2BE-59A4-406E-9345-024E9C0AD4A3}" xr6:coauthVersionLast="47" xr6:coauthVersionMax="47" xr10:uidLastSave="{00000000-0000-0000-0000-000000000000}"/>
  <bookViews>
    <workbookView xWindow="-120" yWindow="-120" windowWidth="29040" windowHeight="15840" tabRatio="817" firstSheet="2" activeTab="2" xr2:uid="{00000000-000D-0000-FFFF-FFFF00000000}"/>
  </bookViews>
  <sheets>
    <sheet name="საბიუჯეტო" sheetId="8" r:id="rId1"/>
    <sheet name="შესყიდვების გეგმა" sheetId="5" r:id="rId2"/>
    <sheet name="ხელშეკრულებები " sheetId="9" r:id="rId3"/>
    <sheet name="1111" sheetId="11" r:id="rId4"/>
    <sheet name="Sheet1" sheetId="10" r:id="rId5"/>
  </sheets>
  <definedNames>
    <definedName name="_xlnm._FilterDatabase" localSheetId="0" hidden="1">საბიუჯეტო!$A$5:$X$303</definedName>
    <definedName name="_xlnm._FilterDatabase" localSheetId="1" hidden="1">'შესყიდვების გეგმა'!$A$6:$M$84</definedName>
    <definedName name="_xlnm.Print_Area" localSheetId="0">საბიუჯეტო!$A$1:$U$303</definedName>
    <definedName name="_xlnm.Print_Area" localSheetId="1">'შესყიდვების გეგმა'!$A$1:$L$92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492" i="9" l="1"/>
  <c r="V1492" i="9"/>
  <c r="U1492" i="9"/>
  <c r="T1492" i="9"/>
  <c r="S1492" i="9"/>
  <c r="R1492" i="9"/>
  <c r="Q1492" i="9"/>
  <c r="P1492" i="9"/>
  <c r="W1458" i="9"/>
  <c r="V1458" i="9"/>
  <c r="U1458" i="9"/>
  <c r="T1458" i="9"/>
  <c r="S1458" i="9"/>
  <c r="R1458" i="9"/>
  <c r="Q1458" i="9"/>
  <c r="P1458" i="9"/>
  <c r="W1433" i="9"/>
  <c r="V1433" i="9"/>
  <c r="U1433" i="9"/>
  <c r="T1433" i="9"/>
  <c r="S1433" i="9"/>
  <c r="R1433" i="9"/>
  <c r="Q1433" i="9"/>
  <c r="P1433" i="9"/>
  <c r="W1316" i="9"/>
  <c r="V1316" i="9"/>
  <c r="U1316" i="9"/>
  <c r="T1316" i="9"/>
  <c r="S1316" i="9"/>
  <c r="R1316" i="9"/>
  <c r="Q1316" i="9"/>
  <c r="P1316" i="9"/>
  <c r="X1458" i="9" l="1"/>
  <c r="Z1458" i="9" s="1"/>
  <c r="X1492" i="9"/>
  <c r="Z1492" i="9" s="1"/>
  <c r="Y1492" i="9"/>
  <c r="AA1492" i="9" s="1"/>
  <c r="Y1458" i="9"/>
  <c r="AA1458" i="9" s="1"/>
  <c r="X1316" i="9"/>
  <c r="Z1316" i="9" s="1"/>
  <c r="Y1433" i="9"/>
  <c r="AA1433" i="9" s="1"/>
  <c r="X1433" i="9"/>
  <c r="Y1316" i="9"/>
  <c r="AA1316" i="9" s="1"/>
  <c r="W1395" i="9"/>
  <c r="V1395" i="9"/>
  <c r="U1395" i="9"/>
  <c r="T1395" i="9"/>
  <c r="S1395" i="9"/>
  <c r="R1395" i="9"/>
  <c r="Q1395" i="9"/>
  <c r="P1395" i="9"/>
  <c r="AB1316" i="9" l="1"/>
  <c r="Z1433" i="9"/>
  <c r="AB1433" i="9"/>
  <c r="X1395" i="9"/>
  <c r="Z1395" i="9" s="1"/>
  <c r="Y1395" i="9"/>
  <c r="AB1395" i="9" l="1"/>
  <c r="AA1395" i="9"/>
  <c r="W572" i="9" l="1"/>
  <c r="V572" i="9"/>
  <c r="U572" i="9"/>
  <c r="T572" i="9"/>
  <c r="S572" i="9"/>
  <c r="R572" i="9"/>
  <c r="Q572" i="9"/>
  <c r="P572" i="9"/>
  <c r="W564" i="9"/>
  <c r="V564" i="9"/>
  <c r="U564" i="9"/>
  <c r="T564" i="9"/>
  <c r="S564" i="9"/>
  <c r="R564" i="9"/>
  <c r="Q564" i="9"/>
  <c r="P564" i="9"/>
  <c r="G1103" i="9"/>
  <c r="G1095" i="9"/>
  <c r="G1441" i="9"/>
  <c r="G1085" i="9"/>
  <c r="P1085" i="9"/>
  <c r="X572" i="9" l="1"/>
  <c r="AB572" i="9" s="1"/>
  <c r="Y564" i="9"/>
  <c r="AA564" i="9" s="1"/>
  <c r="Y572" i="9"/>
  <c r="AA572" i="9" s="1"/>
  <c r="X564" i="9"/>
  <c r="AB564" i="9" s="1"/>
  <c r="N606" i="9"/>
  <c r="M606" i="9"/>
  <c r="W1512" i="9"/>
  <c r="V1512" i="9"/>
  <c r="U1512" i="9"/>
  <c r="T1512" i="9"/>
  <c r="S1512" i="9"/>
  <c r="R1512" i="9"/>
  <c r="Q1512" i="9"/>
  <c r="P1512" i="9"/>
  <c r="W1545" i="9"/>
  <c r="V1545" i="9"/>
  <c r="U1545" i="9"/>
  <c r="T1545" i="9"/>
  <c r="S1545" i="9"/>
  <c r="R1545" i="9"/>
  <c r="Q1545" i="9"/>
  <c r="P1545" i="9"/>
  <c r="R795" i="9"/>
  <c r="P1174" i="9"/>
  <c r="Z572" i="9" l="1"/>
  <c r="Z564" i="9"/>
  <c r="X1512" i="9"/>
  <c r="AB1512" i="9" s="1"/>
  <c r="Y1512" i="9"/>
  <c r="AA1512" i="9" s="1"/>
  <c r="Y1545" i="9"/>
  <c r="AA1545" i="9" s="1"/>
  <c r="X1545" i="9"/>
  <c r="AB1545" i="9" s="1"/>
  <c r="W914" i="9"/>
  <c r="V914" i="9"/>
  <c r="U914" i="9"/>
  <c r="T914" i="9"/>
  <c r="S914" i="9"/>
  <c r="R914" i="9"/>
  <c r="Q914" i="9"/>
  <c r="P914" i="9"/>
  <c r="W922" i="9"/>
  <c r="V922" i="9"/>
  <c r="U922" i="9"/>
  <c r="T922" i="9"/>
  <c r="S922" i="9"/>
  <c r="R922" i="9"/>
  <c r="Q922" i="9"/>
  <c r="P922" i="9"/>
  <c r="W906" i="9"/>
  <c r="V906" i="9"/>
  <c r="U906" i="9"/>
  <c r="T906" i="9"/>
  <c r="S906" i="9"/>
  <c r="R906" i="9"/>
  <c r="Q906" i="9"/>
  <c r="P906" i="9"/>
  <c r="W898" i="9"/>
  <c r="V898" i="9"/>
  <c r="U898" i="9"/>
  <c r="T898" i="9"/>
  <c r="S898" i="9"/>
  <c r="R898" i="9"/>
  <c r="Q898" i="9"/>
  <c r="P898" i="9"/>
  <c r="P943" i="9"/>
  <c r="Z1512" i="9" l="1"/>
  <c r="Z1545" i="9"/>
  <c r="X922" i="9"/>
  <c r="AB922" i="9" s="1"/>
  <c r="Y914" i="9"/>
  <c r="AA914" i="9" s="1"/>
  <c r="X914" i="9"/>
  <c r="Z914" i="9" s="1"/>
  <c r="Y898" i="9"/>
  <c r="AA898" i="9" s="1"/>
  <c r="Y922" i="9"/>
  <c r="AA922" i="9" s="1"/>
  <c r="X898" i="9"/>
  <c r="AB898" i="9" s="1"/>
  <c r="X906" i="9"/>
  <c r="Z906" i="9" s="1"/>
  <c r="Y906" i="9"/>
  <c r="AA906" i="9" s="1"/>
  <c r="AB906" i="9" l="1"/>
  <c r="Z922" i="9"/>
  <c r="AB914" i="9"/>
  <c r="Z898" i="9"/>
  <c r="W1264" i="9"/>
  <c r="V1264" i="9"/>
  <c r="U1264" i="9"/>
  <c r="T1264" i="9"/>
  <c r="S1264" i="9"/>
  <c r="R1264" i="9"/>
  <c r="Q1264" i="9"/>
  <c r="P1264" i="9"/>
  <c r="W849" i="9"/>
  <c r="V849" i="9"/>
  <c r="U849" i="9"/>
  <c r="T849" i="9"/>
  <c r="S849" i="9"/>
  <c r="R849" i="9"/>
  <c r="Q849" i="9"/>
  <c r="P849" i="9"/>
  <c r="W840" i="9"/>
  <c r="V840" i="9"/>
  <c r="U840" i="9"/>
  <c r="T840" i="9"/>
  <c r="S840" i="9"/>
  <c r="R840" i="9"/>
  <c r="Q840" i="9"/>
  <c r="P840" i="9"/>
  <c r="W829" i="9"/>
  <c r="V829" i="9"/>
  <c r="U829" i="9"/>
  <c r="T829" i="9"/>
  <c r="S829" i="9"/>
  <c r="R829" i="9"/>
  <c r="Q829" i="9"/>
  <c r="P829" i="9"/>
  <c r="W857" i="9"/>
  <c r="V857" i="9"/>
  <c r="U857" i="9"/>
  <c r="T857" i="9"/>
  <c r="S857" i="9"/>
  <c r="R857" i="9"/>
  <c r="Q857" i="9"/>
  <c r="P857" i="9"/>
  <c r="W866" i="9"/>
  <c r="V866" i="9"/>
  <c r="U866" i="9"/>
  <c r="T866" i="9"/>
  <c r="S866" i="9"/>
  <c r="R866" i="9"/>
  <c r="Q866" i="9"/>
  <c r="P866" i="9"/>
  <c r="W874" i="9"/>
  <c r="V874" i="9"/>
  <c r="U874" i="9"/>
  <c r="T874" i="9"/>
  <c r="S874" i="9"/>
  <c r="R874" i="9"/>
  <c r="Q874" i="9"/>
  <c r="P874" i="9"/>
  <c r="W882" i="9"/>
  <c r="V882" i="9"/>
  <c r="U882" i="9"/>
  <c r="T882" i="9"/>
  <c r="S882" i="9"/>
  <c r="R882" i="9"/>
  <c r="Q882" i="9"/>
  <c r="P882" i="9"/>
  <c r="W795" i="9"/>
  <c r="V795" i="9"/>
  <c r="U795" i="9"/>
  <c r="T795" i="9"/>
  <c r="S795" i="9"/>
  <c r="Q795" i="9"/>
  <c r="P795" i="9"/>
  <c r="W804" i="9"/>
  <c r="V804" i="9"/>
  <c r="U804" i="9"/>
  <c r="T804" i="9"/>
  <c r="S804" i="9"/>
  <c r="R804" i="9"/>
  <c r="Q804" i="9"/>
  <c r="P804" i="9"/>
  <c r="W812" i="9"/>
  <c r="V812" i="9"/>
  <c r="U812" i="9"/>
  <c r="T812" i="9"/>
  <c r="S812" i="9"/>
  <c r="R812" i="9"/>
  <c r="Q812" i="9"/>
  <c r="P812" i="9"/>
  <c r="W821" i="9"/>
  <c r="V821" i="9"/>
  <c r="U821" i="9"/>
  <c r="T821" i="9"/>
  <c r="S821" i="9"/>
  <c r="R821" i="9"/>
  <c r="Q821" i="9"/>
  <c r="P821" i="9"/>
  <c r="W787" i="9"/>
  <c r="V787" i="9"/>
  <c r="U787" i="9"/>
  <c r="T787" i="9"/>
  <c r="S787" i="9"/>
  <c r="R787" i="9"/>
  <c r="Q787" i="9"/>
  <c r="P787" i="9"/>
  <c r="Q1253" i="9"/>
  <c r="W739" i="9"/>
  <c r="V739" i="9"/>
  <c r="U739" i="9"/>
  <c r="T739" i="9"/>
  <c r="S739" i="9"/>
  <c r="R739" i="9"/>
  <c r="Q739" i="9"/>
  <c r="P739" i="9"/>
  <c r="W731" i="9"/>
  <c r="V731" i="9"/>
  <c r="U731" i="9"/>
  <c r="T731" i="9"/>
  <c r="S731" i="9"/>
  <c r="R731" i="9"/>
  <c r="Q731" i="9"/>
  <c r="P731" i="9"/>
  <c r="W755" i="9"/>
  <c r="V755" i="9"/>
  <c r="U755" i="9"/>
  <c r="T755" i="9"/>
  <c r="S755" i="9"/>
  <c r="R755" i="9"/>
  <c r="Q755" i="9"/>
  <c r="P755" i="9"/>
  <c r="W747" i="9"/>
  <c r="V747" i="9"/>
  <c r="U747" i="9"/>
  <c r="T747" i="9"/>
  <c r="S747" i="9"/>
  <c r="R747" i="9"/>
  <c r="Q747" i="9"/>
  <c r="P747" i="9"/>
  <c r="W771" i="9"/>
  <c r="V771" i="9"/>
  <c r="U771" i="9"/>
  <c r="T771" i="9"/>
  <c r="S771" i="9"/>
  <c r="R771" i="9"/>
  <c r="Q771" i="9"/>
  <c r="P771" i="9"/>
  <c r="W763" i="9"/>
  <c r="V763" i="9"/>
  <c r="U763" i="9"/>
  <c r="T763" i="9"/>
  <c r="S763" i="9"/>
  <c r="R763" i="9"/>
  <c r="Q763" i="9"/>
  <c r="P763" i="9"/>
  <c r="T588" i="9"/>
  <c r="U588" i="9"/>
  <c r="W665" i="9"/>
  <c r="V665" i="9"/>
  <c r="U665" i="9"/>
  <c r="T665" i="9"/>
  <c r="S665" i="9"/>
  <c r="R665" i="9"/>
  <c r="Q665" i="9"/>
  <c r="P665" i="9"/>
  <c r="W657" i="9"/>
  <c r="V657" i="9"/>
  <c r="U657" i="9"/>
  <c r="T657" i="9"/>
  <c r="S657" i="9"/>
  <c r="R657" i="9"/>
  <c r="Q657" i="9"/>
  <c r="P657" i="9"/>
  <c r="W681" i="9"/>
  <c r="V681" i="9"/>
  <c r="U681" i="9"/>
  <c r="T681" i="9"/>
  <c r="S681" i="9"/>
  <c r="R681" i="9"/>
  <c r="Q681" i="9"/>
  <c r="P681" i="9"/>
  <c r="W673" i="9"/>
  <c r="V673" i="9"/>
  <c r="U673" i="9"/>
  <c r="T673" i="9"/>
  <c r="S673" i="9"/>
  <c r="R673" i="9"/>
  <c r="Q673" i="9"/>
  <c r="P673" i="9"/>
  <c r="W700" i="9"/>
  <c r="V700" i="9"/>
  <c r="U700" i="9"/>
  <c r="T700" i="9"/>
  <c r="S700" i="9"/>
  <c r="R700" i="9"/>
  <c r="Q700" i="9"/>
  <c r="P700" i="9"/>
  <c r="W689" i="9"/>
  <c r="V689" i="9"/>
  <c r="U689" i="9"/>
  <c r="T689" i="9"/>
  <c r="S689" i="9"/>
  <c r="R689" i="9"/>
  <c r="Q689" i="9"/>
  <c r="P689" i="9"/>
  <c r="W710" i="9"/>
  <c r="V710" i="9"/>
  <c r="U710" i="9"/>
  <c r="T710" i="9"/>
  <c r="S710" i="9"/>
  <c r="R710" i="9"/>
  <c r="Q710" i="9"/>
  <c r="P710" i="9"/>
  <c r="W721" i="9"/>
  <c r="V721" i="9"/>
  <c r="U721" i="9"/>
  <c r="T721" i="9"/>
  <c r="S721" i="9"/>
  <c r="R721" i="9"/>
  <c r="Q721" i="9"/>
  <c r="P721" i="9"/>
  <c r="W779" i="9"/>
  <c r="V779" i="9"/>
  <c r="U779" i="9"/>
  <c r="T779" i="9"/>
  <c r="S779" i="9"/>
  <c r="R779" i="9"/>
  <c r="Q779" i="9"/>
  <c r="P779" i="9"/>
  <c r="W890" i="9"/>
  <c r="V890" i="9"/>
  <c r="U890" i="9"/>
  <c r="T890" i="9"/>
  <c r="S890" i="9"/>
  <c r="R890" i="9"/>
  <c r="Q890" i="9"/>
  <c r="P890" i="9"/>
  <c r="W647" i="9"/>
  <c r="V647" i="9"/>
  <c r="U647" i="9"/>
  <c r="T647" i="9"/>
  <c r="S647" i="9"/>
  <c r="R647" i="9"/>
  <c r="Q647" i="9"/>
  <c r="P647" i="9"/>
  <c r="W639" i="9"/>
  <c r="V639" i="9"/>
  <c r="U639" i="9"/>
  <c r="T639" i="9"/>
  <c r="S639" i="9"/>
  <c r="R639" i="9"/>
  <c r="Q639" i="9"/>
  <c r="P639" i="9"/>
  <c r="W598" i="9"/>
  <c r="V598" i="9"/>
  <c r="U598" i="9"/>
  <c r="T598" i="9"/>
  <c r="S598" i="9"/>
  <c r="R598" i="9"/>
  <c r="Q598" i="9"/>
  <c r="P598" i="9"/>
  <c r="W588" i="9"/>
  <c r="V588" i="9"/>
  <c r="S588" i="9"/>
  <c r="R588" i="9"/>
  <c r="Q588" i="9"/>
  <c r="P588" i="9"/>
  <c r="W580" i="9"/>
  <c r="V580" i="9"/>
  <c r="U580" i="9"/>
  <c r="T580" i="9"/>
  <c r="S580" i="9"/>
  <c r="R580" i="9"/>
  <c r="Q580" i="9"/>
  <c r="P580" i="9"/>
  <c r="W630" i="9"/>
  <c r="V630" i="9"/>
  <c r="U630" i="9"/>
  <c r="T630" i="9"/>
  <c r="S630" i="9"/>
  <c r="R630" i="9"/>
  <c r="Q630" i="9"/>
  <c r="P630" i="9"/>
  <c r="W622" i="9"/>
  <c r="V622" i="9"/>
  <c r="U622" i="9"/>
  <c r="T622" i="9"/>
  <c r="S622" i="9"/>
  <c r="R622" i="9"/>
  <c r="Q622" i="9"/>
  <c r="P622" i="9"/>
  <c r="W614" i="9"/>
  <c r="V614" i="9"/>
  <c r="U614" i="9"/>
  <c r="T614" i="9"/>
  <c r="S614" i="9"/>
  <c r="R614" i="9"/>
  <c r="Q614" i="9"/>
  <c r="P614" i="9"/>
  <c r="W606" i="9"/>
  <c r="V606" i="9"/>
  <c r="U606" i="9"/>
  <c r="T606" i="9"/>
  <c r="S606" i="9"/>
  <c r="R606" i="9"/>
  <c r="Q606" i="9"/>
  <c r="P606" i="9"/>
  <c r="W556" i="9"/>
  <c r="V556" i="9"/>
  <c r="U556" i="9"/>
  <c r="T556" i="9"/>
  <c r="S556" i="9"/>
  <c r="R556" i="9"/>
  <c r="Q556" i="9"/>
  <c r="P556" i="9"/>
  <c r="W548" i="9"/>
  <c r="V548" i="9"/>
  <c r="U548" i="9"/>
  <c r="T548" i="9"/>
  <c r="S548" i="9"/>
  <c r="R548" i="9"/>
  <c r="Q548" i="9"/>
  <c r="P548" i="9"/>
  <c r="W537" i="9"/>
  <c r="V537" i="9"/>
  <c r="U537" i="9"/>
  <c r="T537" i="9"/>
  <c r="S537" i="9"/>
  <c r="R537" i="9"/>
  <c r="Q537" i="9"/>
  <c r="P537" i="9"/>
  <c r="W527" i="9"/>
  <c r="V527" i="9"/>
  <c r="U527" i="9"/>
  <c r="T527" i="9"/>
  <c r="S527" i="9"/>
  <c r="R527" i="9"/>
  <c r="Q527" i="9"/>
  <c r="P527" i="9"/>
  <c r="W519" i="9"/>
  <c r="V519" i="9"/>
  <c r="U519" i="9"/>
  <c r="T519" i="9"/>
  <c r="S519" i="9"/>
  <c r="R519" i="9"/>
  <c r="Q519" i="9"/>
  <c r="P519" i="9"/>
  <c r="Y1264" i="9" l="1"/>
  <c r="AA1264" i="9" s="1"/>
  <c r="X1264" i="9"/>
  <c r="AB1264" i="9" s="1"/>
  <c r="X857" i="9"/>
  <c r="Z857" i="9" s="1"/>
  <c r="X829" i="9"/>
  <c r="AB829" i="9" s="1"/>
  <c r="X840" i="9"/>
  <c r="AB840" i="9" s="1"/>
  <c r="X849" i="9"/>
  <c r="AB849" i="9" s="1"/>
  <c r="Y829" i="9"/>
  <c r="AA829" i="9" s="1"/>
  <c r="Y849" i="9"/>
  <c r="AA849" i="9" s="1"/>
  <c r="Y840" i="9"/>
  <c r="AA840" i="9" s="1"/>
  <c r="Y882" i="9"/>
  <c r="AA882" i="9" s="1"/>
  <c r="Y866" i="9"/>
  <c r="AA866" i="9" s="1"/>
  <c r="Y857" i="9"/>
  <c r="AA857" i="9" s="1"/>
  <c r="X866" i="9"/>
  <c r="Z866" i="9" s="1"/>
  <c r="Y874" i="9"/>
  <c r="AA874" i="9" s="1"/>
  <c r="X874" i="9"/>
  <c r="AB874" i="9" s="1"/>
  <c r="X882" i="9"/>
  <c r="Z882" i="9" s="1"/>
  <c r="X795" i="9"/>
  <c r="Z795" i="9" s="1"/>
  <c r="Y821" i="9"/>
  <c r="AA821" i="9" s="1"/>
  <c r="Y812" i="9"/>
  <c r="AA812" i="9" s="1"/>
  <c r="Y804" i="9"/>
  <c r="AA804" i="9" s="1"/>
  <c r="Y795" i="9"/>
  <c r="AA795" i="9" s="1"/>
  <c r="X812" i="9"/>
  <c r="AB812" i="9" s="1"/>
  <c r="X804" i="9"/>
  <c r="AB804" i="9" s="1"/>
  <c r="X821" i="9"/>
  <c r="Z821" i="9" s="1"/>
  <c r="X787" i="9"/>
  <c r="AB787" i="9" s="1"/>
  <c r="Y787" i="9"/>
  <c r="AA787" i="9" s="1"/>
  <c r="Y739" i="9"/>
  <c r="AA739" i="9" s="1"/>
  <c r="X731" i="9"/>
  <c r="Z731" i="9" s="1"/>
  <c r="X739" i="9"/>
  <c r="AB739" i="9" s="1"/>
  <c r="Y771" i="9"/>
  <c r="AA771" i="9" s="1"/>
  <c r="Y731" i="9"/>
  <c r="AA731" i="9" s="1"/>
  <c r="X763" i="9"/>
  <c r="AB763" i="9" s="1"/>
  <c r="X771" i="9"/>
  <c r="Z771" i="9" s="1"/>
  <c r="X747" i="9"/>
  <c r="Z747" i="9" s="1"/>
  <c r="X755" i="9"/>
  <c r="AB755" i="9" s="1"/>
  <c r="Y747" i="9"/>
  <c r="AA747" i="9" s="1"/>
  <c r="Y755" i="9"/>
  <c r="AA755" i="9" s="1"/>
  <c r="Y763" i="9"/>
  <c r="AA763" i="9" s="1"/>
  <c r="Y700" i="9"/>
  <c r="AA700" i="9" s="1"/>
  <c r="X657" i="9"/>
  <c r="AB657" i="9" s="1"/>
  <c r="X665" i="9"/>
  <c r="AB665" i="9" s="1"/>
  <c r="Y665" i="9"/>
  <c r="AA665" i="9" s="1"/>
  <c r="Y657" i="9"/>
  <c r="AA657" i="9" s="1"/>
  <c r="X689" i="9"/>
  <c r="AB689" i="9" s="1"/>
  <c r="X700" i="9"/>
  <c r="X673" i="9"/>
  <c r="AB673" i="9" s="1"/>
  <c r="X681" i="9"/>
  <c r="AB681" i="9" s="1"/>
  <c r="Y673" i="9"/>
  <c r="AA673" i="9" s="1"/>
  <c r="Y681" i="9"/>
  <c r="AA681" i="9" s="1"/>
  <c r="Y689" i="9"/>
  <c r="AA689" i="9" s="1"/>
  <c r="X710" i="9"/>
  <c r="Z710" i="9" s="1"/>
  <c r="Y647" i="9"/>
  <c r="AA647" i="9" s="1"/>
  <c r="Y890" i="9"/>
  <c r="AA890" i="9" s="1"/>
  <c r="Y779" i="9"/>
  <c r="AA779" i="9" s="1"/>
  <c r="Y721" i="9"/>
  <c r="AA721" i="9" s="1"/>
  <c r="Y710" i="9"/>
  <c r="AA710" i="9" s="1"/>
  <c r="X721" i="9"/>
  <c r="Z721" i="9" s="1"/>
  <c r="X779" i="9"/>
  <c r="Z779" i="9" s="1"/>
  <c r="X890" i="9"/>
  <c r="AB890" i="9" s="1"/>
  <c r="X647" i="9"/>
  <c r="Z647" i="9" s="1"/>
  <c r="Y639" i="9"/>
  <c r="AA639" i="9" s="1"/>
  <c r="X639" i="9"/>
  <c r="AB639" i="9" s="1"/>
  <c r="Y598" i="9"/>
  <c r="AA598" i="9" s="1"/>
  <c r="Y588" i="9"/>
  <c r="AA588" i="9" s="1"/>
  <c r="Y580" i="9"/>
  <c r="AA580" i="9" s="1"/>
  <c r="Y630" i="9"/>
  <c r="AA630" i="9" s="1"/>
  <c r="Y556" i="9"/>
  <c r="AA556" i="9" s="1"/>
  <c r="Y622" i="9"/>
  <c r="AA622" i="9" s="1"/>
  <c r="Y519" i="9"/>
  <c r="AA519" i="9" s="1"/>
  <c r="Y527" i="9"/>
  <c r="AA527" i="9" s="1"/>
  <c r="Y548" i="9"/>
  <c r="AA548" i="9" s="1"/>
  <c r="Y606" i="9"/>
  <c r="AA606" i="9" s="1"/>
  <c r="Y614" i="9"/>
  <c r="AA614" i="9" s="1"/>
  <c r="X556" i="9"/>
  <c r="AB556" i="9" s="1"/>
  <c r="X606" i="9"/>
  <c r="AB606" i="9" s="1"/>
  <c r="X614" i="9"/>
  <c r="AB614" i="9" s="1"/>
  <c r="X622" i="9"/>
  <c r="AB622" i="9" s="1"/>
  <c r="X630" i="9"/>
  <c r="AB630" i="9" s="1"/>
  <c r="X580" i="9"/>
  <c r="Z580" i="9" s="1"/>
  <c r="X588" i="9"/>
  <c r="Z588" i="9" s="1"/>
  <c r="X598" i="9"/>
  <c r="Z598" i="9" s="1"/>
  <c r="Y537" i="9"/>
  <c r="AA537" i="9" s="1"/>
  <c r="X548" i="9"/>
  <c r="AB548" i="9" s="1"/>
  <c r="X537" i="9"/>
  <c r="Z537" i="9" s="1"/>
  <c r="X527" i="9"/>
  <c r="Z527" i="9" s="1"/>
  <c r="X519" i="9"/>
  <c r="Z519" i="9" s="1"/>
  <c r="Z700" i="9" l="1"/>
  <c r="AB700" i="9"/>
  <c r="Z1264" i="9"/>
  <c r="Z840" i="9"/>
  <c r="Z829" i="9"/>
  <c r="Z849" i="9"/>
  <c r="AB857" i="9"/>
  <c r="AB866" i="9"/>
  <c r="AB882" i="9"/>
  <c r="Z874" i="9"/>
  <c r="AB795" i="9"/>
  <c r="Z812" i="9"/>
  <c r="AB821" i="9"/>
  <c r="Z804" i="9"/>
  <c r="Z787" i="9"/>
  <c r="AB731" i="9"/>
  <c r="Z763" i="9"/>
  <c r="AB771" i="9"/>
  <c r="AB747" i="9"/>
  <c r="Z739" i="9"/>
  <c r="Z755" i="9"/>
  <c r="Z665" i="9"/>
  <c r="Z689" i="9"/>
  <c r="Z657" i="9"/>
  <c r="AB721" i="9"/>
  <c r="Z673" i="9"/>
  <c r="AB710" i="9"/>
  <c r="Z681" i="9"/>
  <c r="AB779" i="9"/>
  <c r="Z890" i="9"/>
  <c r="AB647" i="9"/>
  <c r="Z639" i="9"/>
  <c r="Z614" i="9"/>
  <c r="AB580" i="9"/>
  <c r="Z622" i="9"/>
  <c r="Z630" i="9"/>
  <c r="Z556" i="9"/>
  <c r="AB598" i="9"/>
  <c r="AB588" i="9"/>
  <c r="Z606" i="9"/>
  <c r="Z548" i="9"/>
  <c r="AB527" i="9"/>
  <c r="AB537" i="9"/>
  <c r="AB519" i="9"/>
  <c r="W502" i="9"/>
  <c r="V502" i="9"/>
  <c r="U502" i="9"/>
  <c r="T502" i="9"/>
  <c r="S502" i="9"/>
  <c r="R502" i="9"/>
  <c r="Q502" i="9"/>
  <c r="P502" i="9"/>
  <c r="W510" i="9"/>
  <c r="V510" i="9"/>
  <c r="U510" i="9"/>
  <c r="T510" i="9"/>
  <c r="S510" i="9"/>
  <c r="R510" i="9"/>
  <c r="Q510" i="9"/>
  <c r="P510" i="9"/>
  <c r="W459" i="9"/>
  <c r="V459" i="9"/>
  <c r="U459" i="9"/>
  <c r="T459" i="9"/>
  <c r="S459" i="9"/>
  <c r="R459" i="9"/>
  <c r="Q459" i="9"/>
  <c r="P459" i="9"/>
  <c r="W467" i="9"/>
  <c r="V467" i="9"/>
  <c r="U467" i="9"/>
  <c r="T467" i="9"/>
  <c r="S467" i="9"/>
  <c r="R467" i="9"/>
  <c r="Q467" i="9"/>
  <c r="P467" i="9"/>
  <c r="W475" i="9"/>
  <c r="V475" i="9"/>
  <c r="U475" i="9"/>
  <c r="T475" i="9"/>
  <c r="S475" i="9"/>
  <c r="R475" i="9"/>
  <c r="Q475" i="9"/>
  <c r="P475" i="9"/>
  <c r="W483" i="9"/>
  <c r="V483" i="9"/>
  <c r="U483" i="9"/>
  <c r="T483" i="9"/>
  <c r="S483" i="9"/>
  <c r="R483" i="9"/>
  <c r="Q483" i="9"/>
  <c r="P483" i="9"/>
  <c r="W494" i="9"/>
  <c r="V494" i="9"/>
  <c r="U494" i="9"/>
  <c r="T494" i="9"/>
  <c r="S494" i="9"/>
  <c r="R494" i="9"/>
  <c r="Q494" i="9"/>
  <c r="P494" i="9"/>
  <c r="Y510" i="9" l="1"/>
  <c r="AA510" i="9" s="1"/>
  <c r="Y502" i="9"/>
  <c r="AA502" i="9" s="1"/>
  <c r="X502" i="9"/>
  <c r="Z502" i="9" s="1"/>
  <c r="X510" i="9"/>
  <c r="AB510" i="9" s="1"/>
  <c r="Y483" i="9"/>
  <c r="AA483" i="9" s="1"/>
  <c r="Y475" i="9"/>
  <c r="AA475" i="9" s="1"/>
  <c r="Y467" i="9"/>
  <c r="AA467" i="9" s="1"/>
  <c r="Y459" i="9"/>
  <c r="AA459" i="9" s="1"/>
  <c r="Y494" i="9"/>
  <c r="AA494" i="9" s="1"/>
  <c r="X459" i="9"/>
  <c r="AB459" i="9" s="1"/>
  <c r="X467" i="9"/>
  <c r="Z467" i="9" s="1"/>
  <c r="X494" i="9"/>
  <c r="AB494" i="9" s="1"/>
  <c r="X475" i="9"/>
  <c r="AB475" i="9" s="1"/>
  <c r="X483" i="9"/>
  <c r="Z483" i="9" s="1"/>
  <c r="AB502" i="9" l="1"/>
  <c r="Z510" i="9"/>
  <c r="Z494" i="9"/>
  <c r="Z459" i="9"/>
  <c r="AB467" i="9"/>
  <c r="AB483" i="9"/>
  <c r="Z475" i="9"/>
  <c r="W1534" i="9"/>
  <c r="V1534" i="9"/>
  <c r="U1534" i="9"/>
  <c r="T1534" i="9"/>
  <c r="S1534" i="9"/>
  <c r="R1534" i="9"/>
  <c r="Q1534" i="9"/>
  <c r="P1534" i="9"/>
  <c r="X1534" i="9" l="1"/>
  <c r="Y1534" i="9"/>
  <c r="AA1534" i="9" l="1"/>
  <c r="AB1534" i="9"/>
  <c r="Z1534" i="9"/>
  <c r="W1253" i="9"/>
  <c r="V1253" i="9"/>
  <c r="U1253" i="9"/>
  <c r="T1253" i="9"/>
  <c r="S1253" i="9"/>
  <c r="R1253" i="9"/>
  <c r="P1253" i="9"/>
  <c r="W1245" i="9"/>
  <c r="V1245" i="9"/>
  <c r="U1245" i="9"/>
  <c r="T1245" i="9"/>
  <c r="S1245" i="9"/>
  <c r="R1245" i="9"/>
  <c r="Q1245" i="9"/>
  <c r="P1245" i="9"/>
  <c r="W1166" i="9"/>
  <c r="V1166" i="9"/>
  <c r="U1166" i="9"/>
  <c r="T1166" i="9"/>
  <c r="S1166" i="9"/>
  <c r="R1166" i="9"/>
  <c r="Q1166" i="9"/>
  <c r="P1166" i="9"/>
  <c r="W1174" i="9"/>
  <c r="V1174" i="9"/>
  <c r="U1174" i="9"/>
  <c r="T1174" i="9"/>
  <c r="S1174" i="9"/>
  <c r="R1174" i="9"/>
  <c r="Q1174" i="9"/>
  <c r="W1217" i="9"/>
  <c r="V1217" i="9"/>
  <c r="U1217" i="9"/>
  <c r="T1217" i="9"/>
  <c r="S1217" i="9"/>
  <c r="R1217" i="9"/>
  <c r="Q1217" i="9"/>
  <c r="P1217" i="9"/>
  <c r="W1226" i="9"/>
  <c r="V1226" i="9"/>
  <c r="U1226" i="9"/>
  <c r="T1226" i="9"/>
  <c r="S1226" i="9"/>
  <c r="R1226" i="9"/>
  <c r="Q1226" i="9"/>
  <c r="P1226" i="9"/>
  <c r="W1111" i="9"/>
  <c r="V1111" i="9"/>
  <c r="U1111" i="9"/>
  <c r="T1111" i="9"/>
  <c r="S1111" i="9"/>
  <c r="R1111" i="9"/>
  <c r="Q1111" i="9"/>
  <c r="P1111" i="9"/>
  <c r="W1119" i="9"/>
  <c r="V1119" i="9"/>
  <c r="U1119" i="9"/>
  <c r="T1119" i="9"/>
  <c r="S1119" i="9"/>
  <c r="R1119" i="9"/>
  <c r="Q1119" i="9"/>
  <c r="P1119" i="9"/>
  <c r="W1138" i="9"/>
  <c r="V1138" i="9"/>
  <c r="U1138" i="9"/>
  <c r="T1138" i="9"/>
  <c r="S1138" i="9"/>
  <c r="R1138" i="9"/>
  <c r="Q1138" i="9"/>
  <c r="P1138" i="9"/>
  <c r="W1152" i="9"/>
  <c r="V1152" i="9"/>
  <c r="U1152" i="9"/>
  <c r="T1152" i="9"/>
  <c r="S1152" i="9"/>
  <c r="R1152" i="9"/>
  <c r="Q1152" i="9"/>
  <c r="P1152" i="9"/>
  <c r="X1174" i="9" l="1"/>
  <c r="Z1174" i="9" s="1"/>
  <c r="Y1245" i="9"/>
  <c r="AA1245" i="9" s="1"/>
  <c r="Y1253" i="9"/>
  <c r="AA1253" i="9" s="1"/>
  <c r="X1245" i="9"/>
  <c r="Z1245" i="9" s="1"/>
  <c r="X1253" i="9"/>
  <c r="AB1253" i="9" s="1"/>
  <c r="Y1152" i="9"/>
  <c r="AA1152" i="9" s="1"/>
  <c r="Y1119" i="9"/>
  <c r="AA1119" i="9" s="1"/>
  <c r="Y1226" i="9"/>
  <c r="AA1226" i="9" s="1"/>
  <c r="Y1217" i="9"/>
  <c r="AA1217" i="9" s="1"/>
  <c r="Y1174" i="9"/>
  <c r="AA1174" i="9" s="1"/>
  <c r="Y1166" i="9"/>
  <c r="AA1166" i="9" s="1"/>
  <c r="X1166" i="9"/>
  <c r="Z1166" i="9" s="1"/>
  <c r="Y1138" i="9"/>
  <c r="AA1138" i="9" s="1"/>
  <c r="X1217" i="9"/>
  <c r="Z1217" i="9" s="1"/>
  <c r="X1226" i="9"/>
  <c r="Z1226" i="9" s="1"/>
  <c r="Y1111" i="9"/>
  <c r="AA1111" i="9" s="1"/>
  <c r="X1111" i="9"/>
  <c r="AB1111" i="9" s="1"/>
  <c r="X1119" i="9"/>
  <c r="Z1119" i="9" s="1"/>
  <c r="X1138" i="9"/>
  <c r="Z1138" i="9" s="1"/>
  <c r="X1152" i="9"/>
  <c r="Z1152" i="9" s="1"/>
  <c r="AB1245" i="9" l="1"/>
  <c r="Z1253" i="9"/>
  <c r="AB1166" i="9"/>
  <c r="AB1174" i="9"/>
  <c r="AB1217" i="9"/>
  <c r="AB1226" i="9"/>
  <c r="AB1119" i="9"/>
  <c r="AB1138" i="9"/>
  <c r="Z1111" i="9"/>
  <c r="AB1152" i="9"/>
  <c r="W930" i="9" l="1"/>
  <c r="V930" i="9"/>
  <c r="U930" i="9"/>
  <c r="T930" i="9"/>
  <c r="S930" i="9"/>
  <c r="R930" i="9"/>
  <c r="Q930" i="9"/>
  <c r="P930" i="9"/>
  <c r="X930" i="9" l="1"/>
  <c r="AB930" i="9" s="1"/>
  <c r="Y930" i="9"/>
  <c r="AA930" i="9" s="1"/>
  <c r="Z930" i="9" l="1"/>
  <c r="W1556" i="9"/>
  <c r="V1556" i="9"/>
  <c r="U1556" i="9"/>
  <c r="T1556" i="9"/>
  <c r="S1556" i="9"/>
  <c r="R1556" i="9"/>
  <c r="Q1556" i="9"/>
  <c r="P1556" i="9"/>
  <c r="Y1556" i="9" l="1"/>
  <c r="AA1556" i="9" s="1"/>
  <c r="X1556" i="9"/>
  <c r="Z1556" i="9" s="1"/>
  <c r="AB1556" i="9" l="1"/>
  <c r="W450" i="9" l="1"/>
  <c r="V450" i="9"/>
  <c r="U450" i="9"/>
  <c r="T450" i="9"/>
  <c r="S450" i="9"/>
  <c r="R450" i="9"/>
  <c r="Q450" i="9"/>
  <c r="P450" i="9"/>
  <c r="W399" i="9"/>
  <c r="V399" i="9"/>
  <c r="U399" i="9"/>
  <c r="T399" i="9"/>
  <c r="S399" i="9"/>
  <c r="R399" i="9"/>
  <c r="Q399" i="9"/>
  <c r="P399" i="9"/>
  <c r="X399" i="9" l="1"/>
  <c r="AB399" i="9" s="1"/>
  <c r="X450" i="9"/>
  <c r="AB450" i="9" s="1"/>
  <c r="Y450" i="9"/>
  <c r="AA450" i="9" s="1"/>
  <c r="Y399" i="9"/>
  <c r="AA399" i="9" s="1"/>
  <c r="Z399" i="9" l="1"/>
  <c r="Z450" i="9"/>
  <c r="U1403" i="9" l="1"/>
  <c r="T1403" i="9"/>
  <c r="S1403" i="9"/>
  <c r="R1403" i="9"/>
  <c r="P1403" i="9"/>
  <c r="S1524" i="9"/>
  <c r="R1524" i="9"/>
  <c r="W1403" i="9" l="1"/>
  <c r="V1403" i="9"/>
  <c r="Q1403" i="9"/>
  <c r="X1403" i="9" l="1"/>
  <c r="Z1403" i="9" s="1"/>
  <c r="Y1403" i="9"/>
  <c r="AA1403" i="9" s="1"/>
  <c r="AB1403" i="9" l="1"/>
  <c r="W1300" i="9" l="1"/>
  <c r="V1300" i="9"/>
  <c r="U1300" i="9"/>
  <c r="T1300" i="9"/>
  <c r="S1300" i="9"/>
  <c r="R1300" i="9"/>
  <c r="Q1300" i="9"/>
  <c r="P1300" i="9"/>
  <c r="X1300" i="9" l="1"/>
  <c r="AB1300" i="9" s="1"/>
  <c r="Y1300" i="9"/>
  <c r="AA1300" i="9" s="1"/>
  <c r="Z1300" i="9" l="1"/>
  <c r="W439" i="9"/>
  <c r="V439" i="9"/>
  <c r="U439" i="9"/>
  <c r="T439" i="9"/>
  <c r="S439" i="9"/>
  <c r="R439" i="9"/>
  <c r="Q439" i="9"/>
  <c r="P439" i="9"/>
  <c r="W391" i="9"/>
  <c r="V391" i="9"/>
  <c r="U391" i="9"/>
  <c r="T391" i="9"/>
  <c r="S391" i="9"/>
  <c r="R391" i="9"/>
  <c r="Q391" i="9"/>
  <c r="P391" i="9"/>
  <c r="X391" i="9" l="1"/>
  <c r="Z391" i="9" s="1"/>
  <c r="Y391" i="9"/>
  <c r="AA391" i="9" s="1"/>
  <c r="Y439" i="9"/>
  <c r="AA439" i="9" s="1"/>
  <c r="X439" i="9"/>
  <c r="Z439" i="9" s="1"/>
  <c r="W431" i="9"/>
  <c r="V431" i="9"/>
  <c r="U431" i="9"/>
  <c r="T431" i="9"/>
  <c r="S431" i="9"/>
  <c r="R431" i="9"/>
  <c r="Q431" i="9"/>
  <c r="P431" i="9"/>
  <c r="AB391" i="9" l="1"/>
  <c r="AB439" i="9"/>
  <c r="Y431" i="9"/>
  <c r="AA431" i="9" s="1"/>
  <c r="X431" i="9"/>
  <c r="Z431" i="9" s="1"/>
  <c r="AB431" i="9" l="1"/>
  <c r="W415" i="9" l="1"/>
  <c r="V415" i="9"/>
  <c r="U415" i="9"/>
  <c r="T415" i="9"/>
  <c r="S415" i="9"/>
  <c r="R415" i="9"/>
  <c r="Q415" i="9"/>
  <c r="P415" i="9"/>
  <c r="W407" i="9"/>
  <c r="V407" i="9"/>
  <c r="U407" i="9"/>
  <c r="T407" i="9"/>
  <c r="S407" i="9"/>
  <c r="R407" i="9"/>
  <c r="Q407" i="9"/>
  <c r="P407" i="9"/>
  <c r="W383" i="9"/>
  <c r="V383" i="9"/>
  <c r="U383" i="9"/>
  <c r="T383" i="9"/>
  <c r="S383" i="9"/>
  <c r="R383" i="9"/>
  <c r="Q383" i="9"/>
  <c r="P383" i="9"/>
  <c r="W374" i="9"/>
  <c r="V374" i="9"/>
  <c r="U374" i="9"/>
  <c r="T374" i="9"/>
  <c r="S374" i="9"/>
  <c r="R374" i="9"/>
  <c r="Q374" i="9"/>
  <c r="P374" i="9"/>
  <c r="X407" i="9" l="1"/>
  <c r="AB407" i="9" s="1"/>
  <c r="X415" i="9"/>
  <c r="AB415" i="9" s="1"/>
  <c r="X374" i="9"/>
  <c r="AB374" i="9" s="1"/>
  <c r="X383" i="9"/>
  <c r="AB383" i="9" s="1"/>
  <c r="Y374" i="9"/>
  <c r="AA374" i="9" s="1"/>
  <c r="Y383" i="9"/>
  <c r="AA383" i="9" s="1"/>
  <c r="Y407" i="9"/>
  <c r="AA407" i="9" s="1"/>
  <c r="Y415" i="9"/>
  <c r="AA415" i="9" s="1"/>
  <c r="Z407" i="9" l="1"/>
  <c r="Z383" i="9"/>
  <c r="Z374" i="9"/>
  <c r="Z415" i="9"/>
  <c r="W366" i="9" l="1"/>
  <c r="V366" i="9"/>
  <c r="U366" i="9"/>
  <c r="T366" i="9"/>
  <c r="S366" i="9"/>
  <c r="R366" i="9"/>
  <c r="Q366" i="9"/>
  <c r="P366" i="9"/>
  <c r="X366" i="9" l="1"/>
  <c r="Z366" i="9" s="1"/>
  <c r="Y366" i="9"/>
  <c r="AA366" i="9" s="1"/>
  <c r="W1286" i="9"/>
  <c r="V1286" i="9"/>
  <c r="U1286" i="9"/>
  <c r="T1286" i="9"/>
  <c r="S1286" i="9"/>
  <c r="R1286" i="9"/>
  <c r="Q1286" i="9"/>
  <c r="P1286" i="9"/>
  <c r="AB366" i="9" l="1"/>
  <c r="Y1286" i="9"/>
  <c r="AA1286" i="9" s="1"/>
  <c r="X1286" i="9"/>
  <c r="Z1286" i="9" s="1"/>
  <c r="S1348" i="9"/>
  <c r="R1348" i="9"/>
  <c r="Q1348" i="9"/>
  <c r="P1348" i="9"/>
  <c r="AB1286" i="9" l="1"/>
  <c r="W331" i="9" l="1"/>
  <c r="V331" i="9"/>
  <c r="U331" i="9"/>
  <c r="T331" i="9"/>
  <c r="S331" i="9"/>
  <c r="R331" i="9"/>
  <c r="Q331" i="9"/>
  <c r="P331" i="9"/>
  <c r="W358" i="9"/>
  <c r="V358" i="9"/>
  <c r="U358" i="9"/>
  <c r="T358" i="9"/>
  <c r="S358" i="9"/>
  <c r="R358" i="9"/>
  <c r="Q358" i="9"/>
  <c r="P358" i="9"/>
  <c r="W350" i="9"/>
  <c r="V350" i="9"/>
  <c r="U350" i="9"/>
  <c r="T350" i="9"/>
  <c r="S350" i="9"/>
  <c r="R350" i="9"/>
  <c r="Q350" i="9"/>
  <c r="P350" i="9"/>
  <c r="W341" i="9"/>
  <c r="V341" i="9"/>
  <c r="U341" i="9"/>
  <c r="T341" i="9"/>
  <c r="S341" i="9"/>
  <c r="R341" i="9"/>
  <c r="Q341" i="9"/>
  <c r="P341" i="9"/>
  <c r="X350" i="9" l="1"/>
  <c r="AB350" i="9" s="1"/>
  <c r="X358" i="9"/>
  <c r="AB358" i="9" s="1"/>
  <c r="X331" i="9"/>
  <c r="AB331" i="9" s="1"/>
  <c r="X341" i="9"/>
  <c r="AB341" i="9" s="1"/>
  <c r="Y341" i="9"/>
  <c r="AA341" i="9" s="1"/>
  <c r="Y350" i="9"/>
  <c r="AA350" i="9" s="1"/>
  <c r="Y358" i="9"/>
  <c r="AA358" i="9" s="1"/>
  <c r="Y331" i="9"/>
  <c r="AA331" i="9" s="1"/>
  <c r="Z350" i="9" l="1"/>
  <c r="Z341" i="9"/>
  <c r="Z358" i="9"/>
  <c r="Z331" i="9"/>
  <c r="W1484" i="9" l="1"/>
  <c r="V1484" i="9"/>
  <c r="U1484" i="9"/>
  <c r="T1484" i="9"/>
  <c r="S1484" i="9"/>
  <c r="R1484" i="9"/>
  <c r="Q1484" i="9"/>
  <c r="P1484" i="9"/>
  <c r="Y1484" i="9" l="1"/>
  <c r="AA1484" i="9" s="1"/>
  <c r="X1484" i="9"/>
  <c r="Z1484" i="9" s="1"/>
  <c r="W1524" i="9" l="1"/>
  <c r="V1524" i="9"/>
  <c r="U1524" i="9"/>
  <c r="T1524" i="9"/>
  <c r="Q1524" i="9"/>
  <c r="P1524" i="9"/>
  <c r="X1524" i="9" l="1"/>
  <c r="Y1524" i="9"/>
  <c r="Z1524" i="9" l="1"/>
  <c r="AB1524" i="9"/>
  <c r="AA1524" i="9"/>
  <c r="S56" i="10"/>
  <c r="S57" i="10"/>
  <c r="S58" i="10" s="1"/>
  <c r="S55" i="10"/>
  <c r="F54" i="10" l="1"/>
  <c r="F67" i="10" s="1"/>
  <c r="F55" i="10"/>
  <c r="F56" i="10"/>
  <c r="F57" i="10"/>
  <c r="F58" i="10"/>
  <c r="F59" i="10"/>
  <c r="F60" i="10"/>
  <c r="F61" i="10"/>
  <c r="F62" i="10"/>
  <c r="F63" i="10"/>
  <c r="F64" i="10"/>
  <c r="F65" i="10"/>
  <c r="F66" i="10"/>
  <c r="F53" i="10"/>
  <c r="W1500" i="9" l="1"/>
  <c r="V1500" i="9"/>
  <c r="U1500" i="9"/>
  <c r="T1500" i="9"/>
  <c r="S1500" i="9"/>
  <c r="R1500" i="9"/>
  <c r="P1500" i="9"/>
  <c r="Q1500" i="9"/>
  <c r="Y1500" i="9" l="1"/>
  <c r="X1500" i="9"/>
  <c r="Z1500" i="9" l="1"/>
  <c r="AB1500" i="9"/>
  <c r="AA1500" i="9"/>
  <c r="U39" i="10"/>
  <c r="U40" i="10"/>
  <c r="U41" i="10"/>
  <c r="U42" i="10"/>
  <c r="U38" i="10"/>
  <c r="U43" i="10" s="1"/>
  <c r="O42" i="10"/>
  <c r="O43" i="10"/>
  <c r="O44" i="10"/>
  <c r="O45" i="10"/>
  <c r="O41" i="10"/>
  <c r="O46" i="10" s="1"/>
  <c r="W1471" i="9"/>
  <c r="V1471" i="9"/>
  <c r="U1471" i="9"/>
  <c r="T1471" i="9"/>
  <c r="S1471" i="9"/>
  <c r="R1471" i="9"/>
  <c r="Q1471" i="9"/>
  <c r="P1471" i="9"/>
  <c r="W1374" i="9"/>
  <c r="V1374" i="9"/>
  <c r="U1374" i="9"/>
  <c r="T1374" i="9"/>
  <c r="S1374" i="9"/>
  <c r="R1374" i="9"/>
  <c r="Q1374" i="9"/>
  <c r="P1374" i="9"/>
  <c r="X1374" i="9" l="1"/>
  <c r="Z1374" i="9" s="1"/>
  <c r="Y1471" i="9"/>
  <c r="AA1471" i="9" s="1"/>
  <c r="Y1374" i="9"/>
  <c r="AA1374" i="9" s="1"/>
  <c r="X1471" i="9"/>
  <c r="Z1471" i="9" s="1"/>
  <c r="AB1374" i="9" l="1"/>
  <c r="R12" i="10" l="1"/>
  <c r="R13" i="10"/>
  <c r="R11" i="10"/>
  <c r="R14" i="10" s="1"/>
  <c r="AB7" i="10"/>
  <c r="AB6" i="10"/>
  <c r="AB8" i="10" s="1"/>
  <c r="F9" i="11" l="1"/>
  <c r="G9" i="11" l="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P6" i="9" l="1"/>
  <c r="H3" i="11" l="1"/>
  <c r="W323" i="9" l="1"/>
  <c r="V323" i="9"/>
  <c r="U323" i="9"/>
  <c r="T323" i="9"/>
  <c r="S323" i="9"/>
  <c r="R323" i="9"/>
  <c r="Q323" i="9"/>
  <c r="P323" i="9"/>
  <c r="W296" i="9"/>
  <c r="V296" i="9"/>
  <c r="U296" i="9"/>
  <c r="T296" i="9"/>
  <c r="S296" i="9"/>
  <c r="R296" i="9"/>
  <c r="Q296" i="9"/>
  <c r="P296" i="9"/>
  <c r="W315" i="9"/>
  <c r="V315" i="9"/>
  <c r="U315" i="9"/>
  <c r="T315" i="9"/>
  <c r="S315" i="9"/>
  <c r="R315" i="9"/>
  <c r="Q315" i="9"/>
  <c r="P315" i="9"/>
  <c r="X315" i="9" l="1"/>
  <c r="AB315" i="9" s="1"/>
  <c r="X296" i="9"/>
  <c r="AB296" i="9" s="1"/>
  <c r="X323" i="9"/>
  <c r="Z323" i="9" s="1"/>
  <c r="Y315" i="9"/>
  <c r="AA315" i="9" s="1"/>
  <c r="Y296" i="9"/>
  <c r="AA296" i="9" s="1"/>
  <c r="Y323" i="9"/>
  <c r="AA323" i="9" s="1"/>
  <c r="Q22" i="10"/>
  <c r="Q23" i="10"/>
  <c r="Q24" i="10"/>
  <c r="Q25" i="10"/>
  <c r="Q26" i="10"/>
  <c r="Q27" i="10"/>
  <c r="Q21" i="10"/>
  <c r="Q28" i="10" l="1"/>
  <c r="Z296" i="9"/>
  <c r="Z315" i="9"/>
  <c r="AB323" i="9"/>
  <c r="D4" i="10"/>
  <c r="D5" i="10"/>
  <c r="D6" i="10"/>
  <c r="D7" i="10"/>
  <c r="D8" i="10"/>
  <c r="D3" i="10"/>
  <c r="D9" i="10" l="1"/>
  <c r="W1085" i="9"/>
  <c r="V1085" i="9"/>
  <c r="U1085" i="9"/>
  <c r="T1085" i="9"/>
  <c r="S1085" i="9"/>
  <c r="R1085" i="9"/>
  <c r="Q1085" i="9"/>
  <c r="W1095" i="9"/>
  <c r="V1095" i="9"/>
  <c r="U1095" i="9"/>
  <c r="T1095" i="9"/>
  <c r="S1095" i="9"/>
  <c r="R1095" i="9"/>
  <c r="Q1095" i="9"/>
  <c r="P1095" i="9"/>
  <c r="W1236" i="9"/>
  <c r="V1236" i="9"/>
  <c r="U1236" i="9"/>
  <c r="T1236" i="9"/>
  <c r="S1236" i="9"/>
  <c r="R1236" i="9"/>
  <c r="Q1236" i="9"/>
  <c r="P1236" i="9"/>
  <c r="W1103" i="9"/>
  <c r="V1103" i="9"/>
  <c r="U1103" i="9"/>
  <c r="T1103" i="9"/>
  <c r="S1103" i="9"/>
  <c r="R1103" i="9"/>
  <c r="Q1103" i="9"/>
  <c r="P1103" i="9"/>
  <c r="X1103" i="9" l="1"/>
  <c r="AB1103" i="9" s="1"/>
  <c r="X1095" i="9"/>
  <c r="AB1095" i="9" s="1"/>
  <c r="Y1103" i="9"/>
  <c r="AA1103" i="9" s="1"/>
  <c r="Y1095" i="9"/>
  <c r="AA1095" i="9" s="1"/>
  <c r="Y1085" i="9"/>
  <c r="AA1085" i="9" s="1"/>
  <c r="X1085" i="9"/>
  <c r="AB1085" i="9" s="1"/>
  <c r="Y1236" i="9"/>
  <c r="AA1236" i="9" s="1"/>
  <c r="X1236" i="9"/>
  <c r="Z1236" i="9" s="1"/>
  <c r="Z1103" i="9" l="1"/>
  <c r="Z1095" i="9"/>
  <c r="Z1085" i="9"/>
  <c r="AB1236" i="9"/>
  <c r="W1308" i="9"/>
  <c r="V1308" i="9"/>
  <c r="U1308" i="9"/>
  <c r="T1308" i="9"/>
  <c r="S1308" i="9"/>
  <c r="R1308" i="9"/>
  <c r="Q1308" i="9"/>
  <c r="P1308" i="9"/>
  <c r="Y1308" i="9" l="1"/>
  <c r="AA1308" i="9" s="1"/>
  <c r="X1308" i="9"/>
  <c r="AB1308" i="9" s="1"/>
  <c r="Z1308" i="9" l="1"/>
  <c r="W1348" i="9" l="1"/>
  <c r="V1348" i="9"/>
  <c r="U1348" i="9"/>
  <c r="T1348" i="9"/>
  <c r="W1336" i="9"/>
  <c r="V1336" i="9"/>
  <c r="U1336" i="9"/>
  <c r="T1336" i="9"/>
  <c r="S1336" i="9"/>
  <c r="R1336" i="9"/>
  <c r="Q1336" i="9"/>
  <c r="P1336" i="9"/>
  <c r="X1336" i="9" l="1"/>
  <c r="AB1336" i="9" s="1"/>
  <c r="X1348" i="9"/>
  <c r="AB1348" i="9" s="1"/>
  <c r="Y1336" i="9"/>
  <c r="AA1336" i="9" s="1"/>
  <c r="Y1348" i="9"/>
  <c r="AA1348" i="9" s="1"/>
  <c r="W278" i="9"/>
  <c r="V278" i="9"/>
  <c r="U278" i="9"/>
  <c r="T278" i="9"/>
  <c r="S278" i="9"/>
  <c r="R278" i="9"/>
  <c r="Q278" i="9"/>
  <c r="P278" i="9"/>
  <c r="W266" i="9"/>
  <c r="V266" i="9"/>
  <c r="U266" i="9"/>
  <c r="T266" i="9"/>
  <c r="S266" i="9"/>
  <c r="R266" i="9"/>
  <c r="Q266" i="9"/>
  <c r="P266" i="9"/>
  <c r="W258" i="9"/>
  <c r="V258" i="9"/>
  <c r="U258" i="9"/>
  <c r="T258" i="9"/>
  <c r="S258" i="9"/>
  <c r="R258" i="9"/>
  <c r="Q258" i="9"/>
  <c r="P258" i="9"/>
  <c r="W239" i="9"/>
  <c r="V239" i="9"/>
  <c r="U239" i="9"/>
  <c r="T239" i="9"/>
  <c r="S239" i="9"/>
  <c r="R239" i="9"/>
  <c r="Q239" i="9"/>
  <c r="P239" i="9"/>
  <c r="W231" i="9"/>
  <c r="V231" i="9"/>
  <c r="U231" i="9"/>
  <c r="T231" i="9"/>
  <c r="S231" i="9"/>
  <c r="R231" i="9"/>
  <c r="Q231" i="9"/>
  <c r="P231" i="9"/>
  <c r="W220" i="9"/>
  <c r="V220" i="9"/>
  <c r="U220" i="9"/>
  <c r="T220" i="9"/>
  <c r="S220" i="9"/>
  <c r="R220" i="9"/>
  <c r="Q220" i="9"/>
  <c r="P220" i="9"/>
  <c r="W209" i="9"/>
  <c r="V209" i="9"/>
  <c r="U209" i="9"/>
  <c r="T209" i="9"/>
  <c r="S209" i="9"/>
  <c r="R209" i="9"/>
  <c r="Q209" i="9"/>
  <c r="P209" i="9"/>
  <c r="W201" i="9"/>
  <c r="V201" i="9"/>
  <c r="U201" i="9"/>
  <c r="T201" i="9"/>
  <c r="S201" i="9"/>
  <c r="R201" i="9"/>
  <c r="Q201" i="9"/>
  <c r="P201" i="9"/>
  <c r="W193" i="9"/>
  <c r="V193" i="9"/>
  <c r="U193" i="9"/>
  <c r="T193" i="9"/>
  <c r="S193" i="9"/>
  <c r="R193" i="9"/>
  <c r="Q193" i="9"/>
  <c r="P193" i="9"/>
  <c r="Z1348" i="9" l="1"/>
  <c r="X193" i="9"/>
  <c r="AB193" i="9" s="1"/>
  <c r="X209" i="9"/>
  <c r="Z209" i="9" s="1"/>
  <c r="X220" i="9"/>
  <c r="AB220" i="9" s="1"/>
  <c r="X231" i="9"/>
  <c r="AB231" i="9" s="1"/>
  <c r="X239" i="9"/>
  <c r="Z239" i="9" s="1"/>
  <c r="X258" i="9"/>
  <c r="AB258" i="9" s="1"/>
  <c r="X266" i="9"/>
  <c r="AB266" i="9" s="1"/>
  <c r="X278" i="9"/>
  <c r="Z278" i="9" s="1"/>
  <c r="Y193" i="9"/>
  <c r="AA193" i="9" s="1"/>
  <c r="Y201" i="9"/>
  <c r="AA201" i="9" s="1"/>
  <c r="Y209" i="9"/>
  <c r="AA209" i="9" s="1"/>
  <c r="Y220" i="9"/>
  <c r="AA220" i="9" s="1"/>
  <c r="Y231" i="9"/>
  <c r="AA231" i="9" s="1"/>
  <c r="Y239" i="9"/>
  <c r="AA239" i="9" s="1"/>
  <c r="Y258" i="9"/>
  <c r="AA258" i="9" s="1"/>
  <c r="Y266" i="9"/>
  <c r="AA266" i="9" s="1"/>
  <c r="Y278" i="9"/>
  <c r="AA278" i="9" s="1"/>
  <c r="Z1336" i="9"/>
  <c r="X201" i="9"/>
  <c r="AB201" i="9" s="1"/>
  <c r="W1361" i="9"/>
  <c r="V1361" i="9"/>
  <c r="U1361" i="9"/>
  <c r="T1361" i="9"/>
  <c r="S1361" i="9"/>
  <c r="R1361" i="9"/>
  <c r="Q1361" i="9"/>
  <c r="P1361" i="9"/>
  <c r="Z193" i="9" l="1"/>
  <c r="Z258" i="9"/>
  <c r="AB209" i="9"/>
  <c r="Y1361" i="9"/>
  <c r="Z220" i="9"/>
  <c r="Z231" i="9"/>
  <c r="AB278" i="9"/>
  <c r="AB239" i="9"/>
  <c r="Z266" i="9"/>
  <c r="X1361" i="9"/>
  <c r="Z201" i="9"/>
  <c r="W1324" i="9"/>
  <c r="V1324" i="9"/>
  <c r="U1324" i="9"/>
  <c r="T1324" i="9"/>
  <c r="S1324" i="9"/>
  <c r="R1324" i="9"/>
  <c r="Q1324" i="9"/>
  <c r="P1324" i="9"/>
  <c r="AA1361" i="9" l="1"/>
  <c r="AB1361" i="9"/>
  <c r="Z1361" i="9"/>
  <c r="Y1324" i="9"/>
  <c r="AA1324" i="9" s="1"/>
  <c r="X1324" i="9"/>
  <c r="Z1324" i="9" s="1"/>
  <c r="AB1324" i="9" l="1"/>
  <c r="W1441" i="9"/>
  <c r="V1441" i="9"/>
  <c r="U1441" i="9"/>
  <c r="T1441" i="9"/>
  <c r="S1441" i="9"/>
  <c r="R1441" i="9"/>
  <c r="Q1441" i="9"/>
  <c r="P1441" i="9"/>
  <c r="Y1441" i="9" l="1"/>
  <c r="AA1441" i="9" s="1"/>
  <c r="X1441" i="9"/>
  <c r="AB1441" i="9" s="1"/>
  <c r="Z1441" i="9" l="1"/>
  <c r="W184" i="9" l="1"/>
  <c r="V184" i="9"/>
  <c r="U184" i="9"/>
  <c r="T184" i="9"/>
  <c r="S184" i="9"/>
  <c r="R184" i="9"/>
  <c r="Q184" i="9"/>
  <c r="P184" i="9"/>
  <c r="W176" i="9"/>
  <c r="V176" i="9"/>
  <c r="U176" i="9"/>
  <c r="T176" i="9"/>
  <c r="S176" i="9"/>
  <c r="R176" i="9"/>
  <c r="Q176" i="9"/>
  <c r="P176" i="9"/>
  <c r="W167" i="9"/>
  <c r="V167" i="9"/>
  <c r="U167" i="9"/>
  <c r="T167" i="9"/>
  <c r="S167" i="9"/>
  <c r="R167" i="9"/>
  <c r="Q167" i="9"/>
  <c r="P167" i="9"/>
  <c r="W158" i="9"/>
  <c r="V158" i="9"/>
  <c r="U158" i="9"/>
  <c r="T158" i="9"/>
  <c r="S158" i="9"/>
  <c r="R158" i="9"/>
  <c r="Q158" i="9"/>
  <c r="P158" i="9"/>
  <c r="W143" i="9"/>
  <c r="V143" i="9"/>
  <c r="U143" i="9"/>
  <c r="T143" i="9"/>
  <c r="S143" i="9"/>
  <c r="R143" i="9"/>
  <c r="Q143" i="9"/>
  <c r="P143" i="9"/>
  <c r="W134" i="9"/>
  <c r="V134" i="9"/>
  <c r="U134" i="9"/>
  <c r="T134" i="9"/>
  <c r="S134" i="9"/>
  <c r="R134" i="9"/>
  <c r="Q134" i="9"/>
  <c r="P134" i="9"/>
  <c r="W123" i="9"/>
  <c r="V123" i="9"/>
  <c r="U123" i="9"/>
  <c r="T123" i="9"/>
  <c r="S123" i="9"/>
  <c r="R123" i="9"/>
  <c r="Q123" i="9"/>
  <c r="P123" i="9"/>
  <c r="X143" i="9" l="1"/>
  <c r="AB143" i="9" s="1"/>
  <c r="X167" i="9"/>
  <c r="Z167" i="9" s="1"/>
  <c r="X176" i="9"/>
  <c r="Z176" i="9" s="1"/>
  <c r="X184" i="9"/>
  <c r="AB184" i="9" s="1"/>
  <c r="X158" i="9"/>
  <c r="Z158" i="9" s="1"/>
  <c r="X123" i="9"/>
  <c r="AB123" i="9" s="1"/>
  <c r="X134" i="9"/>
  <c r="AB134" i="9" s="1"/>
  <c r="Y134" i="9"/>
  <c r="AA134" i="9" s="1"/>
  <c r="Y143" i="9"/>
  <c r="AA143" i="9" s="1"/>
  <c r="Y158" i="9"/>
  <c r="AA158" i="9" s="1"/>
  <c r="Y167" i="9"/>
  <c r="AA167" i="9" s="1"/>
  <c r="Y176" i="9"/>
  <c r="AA176" i="9" s="1"/>
  <c r="Y184" i="9"/>
  <c r="AA184" i="9" s="1"/>
  <c r="Y123" i="9"/>
  <c r="AA123" i="9" s="1"/>
  <c r="AB167" i="9" l="1"/>
  <c r="Z123" i="9"/>
  <c r="Z184" i="9"/>
  <c r="Z143" i="9"/>
  <c r="AB176" i="9"/>
  <c r="Z134" i="9"/>
  <c r="B1" i="10"/>
  <c r="C1" i="10" s="1"/>
  <c r="R114" i="9" l="1"/>
  <c r="W106" i="9" l="1"/>
  <c r="V106" i="9"/>
  <c r="U106" i="9"/>
  <c r="T106" i="9"/>
  <c r="S106" i="9"/>
  <c r="R106" i="9"/>
  <c r="Q106" i="9"/>
  <c r="P106" i="9"/>
  <c r="W1387" i="9"/>
  <c r="V1387" i="9"/>
  <c r="U1387" i="9"/>
  <c r="T1387" i="9"/>
  <c r="S1387" i="9"/>
  <c r="R1387" i="9"/>
  <c r="Q1387" i="9"/>
  <c r="P1387" i="9"/>
  <c r="Y106" i="9" l="1"/>
  <c r="AA106" i="9" s="1"/>
  <c r="X106" i="9"/>
  <c r="AB106" i="9" s="1"/>
  <c r="X1387" i="9"/>
  <c r="Y1387" i="9"/>
  <c r="W53" i="9"/>
  <c r="O7" i="11" s="1"/>
  <c r="V53" i="9"/>
  <c r="N7" i="11" s="1"/>
  <c r="U53" i="9"/>
  <c r="M7" i="11" s="1"/>
  <c r="T53" i="9"/>
  <c r="L7" i="11" s="1"/>
  <c r="S53" i="9"/>
  <c r="K7" i="11" s="1"/>
  <c r="R53" i="9"/>
  <c r="J7" i="11" s="1"/>
  <c r="Q53" i="9"/>
  <c r="I7" i="11" s="1"/>
  <c r="P53" i="9"/>
  <c r="AA1387" i="9" l="1"/>
  <c r="AB1387" i="9"/>
  <c r="G7" i="11"/>
  <c r="Z106" i="9"/>
  <c r="Z1387" i="9"/>
  <c r="X53" i="9"/>
  <c r="Y53" i="9"/>
  <c r="AA53" i="9" s="1"/>
  <c r="AB53" i="9" l="1"/>
  <c r="H7" i="11"/>
  <c r="F7" i="11" s="1"/>
  <c r="E17" i="11"/>
  <c r="E20" i="11"/>
  <c r="Z53" i="9"/>
  <c r="W43" i="9" l="1"/>
  <c r="O6" i="11" s="1"/>
  <c r="V43" i="9"/>
  <c r="N6" i="11" s="1"/>
  <c r="U43" i="9"/>
  <c r="M6" i="11" s="1"/>
  <c r="T43" i="9"/>
  <c r="L6" i="11" s="1"/>
  <c r="S43" i="9"/>
  <c r="K6" i="11" s="1"/>
  <c r="R43" i="9"/>
  <c r="J6" i="11" s="1"/>
  <c r="Q43" i="9"/>
  <c r="I6" i="11" s="1"/>
  <c r="P43" i="9"/>
  <c r="H6" i="11" s="1"/>
  <c r="G6" i="11" l="1"/>
  <c r="F6" i="11"/>
  <c r="Y43" i="9"/>
  <c r="AA43" i="9" s="1"/>
  <c r="X43" i="9"/>
  <c r="AB43" i="9" l="1"/>
  <c r="E6" i="11"/>
  <c r="E31" i="11"/>
  <c r="E14" i="11"/>
  <c r="E11" i="11"/>
  <c r="Z43" i="9"/>
  <c r="F158" i="8"/>
  <c r="S158" i="8"/>
  <c r="P158" i="8"/>
  <c r="M158" i="8"/>
  <c r="G158" i="8" l="1"/>
  <c r="J158" i="8"/>
  <c r="F114" i="8" l="1"/>
  <c r="W98" i="9" l="1"/>
  <c r="O8" i="11" s="1"/>
  <c r="V98" i="9"/>
  <c r="N8" i="11" s="1"/>
  <c r="U98" i="9"/>
  <c r="M8" i="11" s="1"/>
  <c r="T98" i="9"/>
  <c r="L8" i="11" s="1"/>
  <c r="S98" i="9"/>
  <c r="K8" i="11" s="1"/>
  <c r="R98" i="9"/>
  <c r="J8" i="11" s="1"/>
  <c r="Q98" i="9"/>
  <c r="I8" i="11" s="1"/>
  <c r="P98" i="9"/>
  <c r="H8" i="11" s="1"/>
  <c r="G8" i="11" l="1"/>
  <c r="F8" i="11"/>
  <c r="X98" i="9"/>
  <c r="Y98" i="9"/>
  <c r="AA98" i="9" s="1"/>
  <c r="Z98" i="9" l="1"/>
  <c r="E8" i="11"/>
  <c r="AB98" i="9"/>
  <c r="W114" i="9" l="1"/>
  <c r="V114" i="9"/>
  <c r="U114" i="9"/>
  <c r="T114" i="9"/>
  <c r="S114" i="9"/>
  <c r="Q114" i="9"/>
  <c r="P114" i="9"/>
  <c r="X114" i="9" l="1"/>
  <c r="Z114" i="9" s="1"/>
  <c r="Y114" i="9"/>
  <c r="AA114" i="9" s="1"/>
  <c r="S114" i="8"/>
  <c r="P114" i="8"/>
  <c r="M114" i="8"/>
  <c r="AB114" i="9" l="1"/>
  <c r="J114" i="8"/>
  <c r="G114" i="8" l="1"/>
  <c r="F270" i="8" l="1"/>
  <c r="W90" i="9" l="1"/>
  <c r="V90" i="9"/>
  <c r="U90" i="9"/>
  <c r="T90" i="9"/>
  <c r="S90" i="9"/>
  <c r="R90" i="9"/>
  <c r="Q90" i="9"/>
  <c r="P90" i="9"/>
  <c r="X90" i="9" l="1"/>
  <c r="Z90" i="9" s="1"/>
  <c r="Y90" i="9"/>
  <c r="AA90" i="9" s="1"/>
  <c r="F156" i="8"/>
  <c r="F141" i="8" l="1"/>
  <c r="S156" i="8" l="1"/>
  <c r="P156" i="8"/>
  <c r="M156" i="8"/>
  <c r="J156" i="8"/>
  <c r="G156" i="8" l="1"/>
  <c r="F53" i="8"/>
  <c r="S53" i="8" l="1"/>
  <c r="P53" i="8"/>
  <c r="M53" i="8"/>
  <c r="J53" i="8" l="1"/>
  <c r="G53" i="8" l="1"/>
  <c r="F132" i="8"/>
  <c r="S132" i="8" l="1"/>
  <c r="P132" i="8"/>
  <c r="M132" i="8"/>
  <c r="J132" i="8" l="1"/>
  <c r="F155" i="8"/>
  <c r="W81" i="9"/>
  <c r="V81" i="9"/>
  <c r="U81" i="9"/>
  <c r="T81" i="9"/>
  <c r="S81" i="9"/>
  <c r="R81" i="9"/>
  <c r="Q81" i="9"/>
  <c r="P81" i="9"/>
  <c r="M155" i="8" l="1"/>
  <c r="S155" i="8"/>
  <c r="X81" i="9"/>
  <c r="G132" i="8"/>
  <c r="Y81" i="9"/>
  <c r="AA81" i="9" s="1"/>
  <c r="P155" i="8"/>
  <c r="J155" i="8"/>
  <c r="Z81" i="9" l="1"/>
  <c r="E29" i="11"/>
  <c r="E26" i="11"/>
  <c r="E23" i="11"/>
  <c r="G155" i="8"/>
  <c r="R155" i="8" l="1"/>
  <c r="I155" i="8"/>
  <c r="F151" i="8"/>
  <c r="E151" i="8" s="1"/>
  <c r="F153" i="8"/>
  <c r="E153" i="8" s="1"/>
  <c r="E155" i="8"/>
  <c r="F120" i="8"/>
  <c r="E120" i="8" s="1"/>
  <c r="F55" i="8"/>
  <c r="E55" i="8" s="1"/>
  <c r="F133" i="8"/>
  <c r="E133" i="8" s="1"/>
  <c r="F194" i="8"/>
  <c r="E194" i="8" s="1"/>
  <c r="F161" i="8"/>
  <c r="E161" i="8" s="1"/>
  <c r="F162" i="8"/>
  <c r="E162" i="8" s="1"/>
  <c r="F113" i="8"/>
  <c r="E113" i="8" s="1"/>
  <c r="L244" i="8"/>
  <c r="H147" i="8"/>
  <c r="R294" i="8"/>
  <c r="O294" i="8"/>
  <c r="L294" i="8"/>
  <c r="I294" i="8"/>
  <c r="E294" i="8"/>
  <c r="R293" i="8"/>
  <c r="O293" i="8"/>
  <c r="L293" i="8"/>
  <c r="I293" i="8"/>
  <c r="E293" i="8"/>
  <c r="R292" i="8"/>
  <c r="O292" i="8"/>
  <c r="L292" i="8"/>
  <c r="I292" i="8"/>
  <c r="E292" i="8"/>
  <c r="R290" i="8"/>
  <c r="O290" i="8"/>
  <c r="L290" i="8"/>
  <c r="I290" i="8"/>
  <c r="E290" i="8"/>
  <c r="R289" i="8"/>
  <c r="O289" i="8"/>
  <c r="L289" i="8"/>
  <c r="I289" i="8"/>
  <c r="E289" i="8"/>
  <c r="R288" i="8"/>
  <c r="O288" i="8"/>
  <c r="L288" i="8"/>
  <c r="I288" i="8"/>
  <c r="E288" i="8"/>
  <c r="R287" i="8"/>
  <c r="O287" i="8"/>
  <c r="L287" i="8"/>
  <c r="I287" i="8"/>
  <c r="E287" i="8"/>
  <c r="R286" i="8"/>
  <c r="O286" i="8"/>
  <c r="L286" i="8"/>
  <c r="I286" i="8"/>
  <c r="E286" i="8"/>
  <c r="R285" i="8"/>
  <c r="O285" i="8"/>
  <c r="L285" i="8"/>
  <c r="I285" i="8"/>
  <c r="E285" i="8"/>
  <c r="R284" i="8"/>
  <c r="O284" i="8"/>
  <c r="L284" i="8"/>
  <c r="I284" i="8"/>
  <c r="E284" i="8"/>
  <c r="R283" i="8"/>
  <c r="O283" i="8"/>
  <c r="L283" i="8"/>
  <c r="I283" i="8"/>
  <c r="E283" i="8"/>
  <c r="R282" i="8"/>
  <c r="O282" i="8"/>
  <c r="L282" i="8"/>
  <c r="I282" i="8"/>
  <c r="E282" i="8"/>
  <c r="R281" i="8"/>
  <c r="O281" i="8"/>
  <c r="L281" i="8"/>
  <c r="I281" i="8"/>
  <c r="E281" i="8"/>
  <c r="R280" i="8"/>
  <c r="O280" i="8"/>
  <c r="L280" i="8"/>
  <c r="I280" i="8"/>
  <c r="E280" i="8"/>
  <c r="R279" i="8"/>
  <c r="O279" i="8"/>
  <c r="L279" i="8"/>
  <c r="I279" i="8"/>
  <c r="E279" i="8"/>
  <c r="R278" i="8"/>
  <c r="O278" i="8"/>
  <c r="L278" i="8"/>
  <c r="I278" i="8"/>
  <c r="E278" i="8"/>
  <c r="R277" i="8"/>
  <c r="O277" i="8"/>
  <c r="L277" i="8"/>
  <c r="I277" i="8"/>
  <c r="R276" i="8"/>
  <c r="O276" i="8"/>
  <c r="L276" i="8"/>
  <c r="I276" i="8"/>
  <c r="E276" i="8"/>
  <c r="R275" i="8"/>
  <c r="O275" i="8"/>
  <c r="L275" i="8"/>
  <c r="I275" i="8"/>
  <c r="E275" i="8"/>
  <c r="R274" i="8"/>
  <c r="O274" i="8"/>
  <c r="L274" i="8"/>
  <c r="I274" i="8"/>
  <c r="E274" i="8"/>
  <c r="R273" i="8"/>
  <c r="O273" i="8"/>
  <c r="L273" i="8"/>
  <c r="I273" i="8"/>
  <c r="E273" i="8"/>
  <c r="R272" i="8"/>
  <c r="O272" i="8"/>
  <c r="L272" i="8"/>
  <c r="I272" i="8"/>
  <c r="E272" i="8"/>
  <c r="R271" i="8"/>
  <c r="O271" i="8"/>
  <c r="L271" i="8"/>
  <c r="I271" i="8"/>
  <c r="E271" i="8"/>
  <c r="E270" i="8"/>
  <c r="R269" i="8"/>
  <c r="O269" i="8"/>
  <c r="L269" i="8"/>
  <c r="I269" i="8"/>
  <c r="E269" i="8"/>
  <c r="R268" i="8"/>
  <c r="O268" i="8"/>
  <c r="L268" i="8"/>
  <c r="I268" i="8"/>
  <c r="E268" i="8"/>
  <c r="R266" i="8"/>
  <c r="O266" i="8"/>
  <c r="L266" i="8"/>
  <c r="I266" i="8"/>
  <c r="E266" i="8"/>
  <c r="R265" i="8"/>
  <c r="O265" i="8"/>
  <c r="L265" i="8"/>
  <c r="I265" i="8"/>
  <c r="E265" i="8"/>
  <c r="R264" i="8"/>
  <c r="O264" i="8"/>
  <c r="L264" i="8"/>
  <c r="I264" i="8"/>
  <c r="E264" i="8"/>
  <c r="R261" i="8"/>
  <c r="O261" i="8"/>
  <c r="L261" i="8"/>
  <c r="I261" i="8"/>
  <c r="E261" i="8"/>
  <c r="R260" i="8"/>
  <c r="O260" i="8"/>
  <c r="L260" i="8"/>
  <c r="I260" i="8"/>
  <c r="E260" i="8"/>
  <c r="R259" i="8"/>
  <c r="O259" i="8"/>
  <c r="L259" i="8"/>
  <c r="I259" i="8"/>
  <c r="E259" i="8"/>
  <c r="R258" i="8"/>
  <c r="O258" i="8"/>
  <c r="L258" i="8"/>
  <c r="I258" i="8"/>
  <c r="E258" i="8"/>
  <c r="R257" i="8"/>
  <c r="O257" i="8"/>
  <c r="L257" i="8"/>
  <c r="I257" i="8"/>
  <c r="E257" i="8"/>
  <c r="R256" i="8"/>
  <c r="O256" i="8"/>
  <c r="L256" i="8"/>
  <c r="I256" i="8"/>
  <c r="R255" i="8"/>
  <c r="O255" i="8"/>
  <c r="L255" i="8"/>
  <c r="I255" i="8"/>
  <c r="E255" i="8"/>
  <c r="R254" i="8"/>
  <c r="O254" i="8"/>
  <c r="L254" i="8"/>
  <c r="I254" i="8"/>
  <c r="E254" i="8"/>
  <c r="R253" i="8"/>
  <c r="O253" i="8"/>
  <c r="L253" i="8"/>
  <c r="I253" i="8"/>
  <c r="E253" i="8"/>
  <c r="R252" i="8"/>
  <c r="O252" i="8"/>
  <c r="L252" i="8"/>
  <c r="I252" i="8"/>
  <c r="E252" i="8"/>
  <c r="R243" i="8"/>
  <c r="O243" i="8"/>
  <c r="L243" i="8"/>
  <c r="I243" i="8"/>
  <c r="E243" i="8"/>
  <c r="R242" i="8"/>
  <c r="O242" i="8"/>
  <c r="L242" i="8"/>
  <c r="I242" i="8"/>
  <c r="E242" i="8"/>
  <c r="R241" i="8"/>
  <c r="O241" i="8"/>
  <c r="L241" i="8"/>
  <c r="I241" i="8"/>
  <c r="E241" i="8"/>
  <c r="R240" i="8"/>
  <c r="O240" i="8"/>
  <c r="L240" i="8"/>
  <c r="I240" i="8"/>
  <c r="E240" i="8"/>
  <c r="R239" i="8"/>
  <c r="O239" i="8"/>
  <c r="L239" i="8"/>
  <c r="I239" i="8"/>
  <c r="E239" i="8"/>
  <c r="R238" i="8"/>
  <c r="O238" i="8"/>
  <c r="L238" i="8"/>
  <c r="I238" i="8"/>
  <c r="E238" i="8"/>
  <c r="R237" i="8"/>
  <c r="O237" i="8"/>
  <c r="L237" i="8"/>
  <c r="I237" i="8"/>
  <c r="E237" i="8"/>
  <c r="R236" i="8"/>
  <c r="O236" i="8"/>
  <c r="L236" i="8"/>
  <c r="I236" i="8"/>
  <c r="E236" i="8"/>
  <c r="R235" i="8"/>
  <c r="O235" i="8"/>
  <c r="L235" i="8"/>
  <c r="I235" i="8"/>
  <c r="E235" i="8"/>
  <c r="R234" i="8"/>
  <c r="O234" i="8"/>
  <c r="L234" i="8"/>
  <c r="I234" i="8"/>
  <c r="E234" i="8"/>
  <c r="R233" i="8"/>
  <c r="O233" i="8"/>
  <c r="L233" i="8"/>
  <c r="I233" i="8"/>
  <c r="E233" i="8"/>
  <c r="R232" i="8"/>
  <c r="O232" i="8"/>
  <c r="L232" i="8"/>
  <c r="I232" i="8"/>
  <c r="E232" i="8"/>
  <c r="R231" i="8"/>
  <c r="O231" i="8"/>
  <c r="L231" i="8"/>
  <c r="I231" i="8"/>
  <c r="E231" i="8"/>
  <c r="R227" i="8"/>
  <c r="O227" i="8"/>
  <c r="L227" i="8"/>
  <c r="I227" i="8"/>
  <c r="E227" i="8"/>
  <c r="R226" i="8"/>
  <c r="O226" i="8"/>
  <c r="L226" i="8"/>
  <c r="I226" i="8"/>
  <c r="E226" i="8"/>
  <c r="R225" i="8"/>
  <c r="O225" i="8"/>
  <c r="L225" i="8"/>
  <c r="I225" i="8"/>
  <c r="E225" i="8"/>
  <c r="R224" i="8"/>
  <c r="O224" i="8"/>
  <c r="L224" i="8"/>
  <c r="I224" i="8"/>
  <c r="E224" i="8"/>
  <c r="R223" i="8"/>
  <c r="O223" i="8"/>
  <c r="L223" i="8"/>
  <c r="I223" i="8"/>
  <c r="E223" i="8"/>
  <c r="R222" i="8"/>
  <c r="O222" i="8"/>
  <c r="L222" i="8"/>
  <c r="I222" i="8"/>
  <c r="E222" i="8"/>
  <c r="R221" i="8"/>
  <c r="O221" i="8"/>
  <c r="L221" i="8"/>
  <c r="I221" i="8"/>
  <c r="E221" i="8"/>
  <c r="R220" i="8"/>
  <c r="O220" i="8"/>
  <c r="L220" i="8"/>
  <c r="I220" i="8"/>
  <c r="E220" i="8"/>
  <c r="R219" i="8"/>
  <c r="O219" i="8"/>
  <c r="L219" i="8"/>
  <c r="I219" i="8"/>
  <c r="E219" i="8"/>
  <c r="R218" i="8"/>
  <c r="O218" i="8"/>
  <c r="L218" i="8"/>
  <c r="I218" i="8"/>
  <c r="E218" i="8"/>
  <c r="R217" i="8"/>
  <c r="O217" i="8"/>
  <c r="L217" i="8"/>
  <c r="I217" i="8"/>
  <c r="E217" i="8"/>
  <c r="R216" i="8"/>
  <c r="O216" i="8"/>
  <c r="L216" i="8"/>
  <c r="I216" i="8"/>
  <c r="E216" i="8"/>
  <c r="R215" i="8"/>
  <c r="O215" i="8"/>
  <c r="L215" i="8"/>
  <c r="I215" i="8"/>
  <c r="E215" i="8"/>
  <c r="R214" i="8"/>
  <c r="O214" i="8"/>
  <c r="L214" i="8"/>
  <c r="I214" i="8"/>
  <c r="E214" i="8"/>
  <c r="R213" i="8"/>
  <c r="O213" i="8"/>
  <c r="L213" i="8"/>
  <c r="I213" i="8"/>
  <c r="E213" i="8"/>
  <c r="R212" i="8"/>
  <c r="O212" i="8"/>
  <c r="L212" i="8"/>
  <c r="I212" i="8"/>
  <c r="E212" i="8"/>
  <c r="R211" i="8"/>
  <c r="O211" i="8"/>
  <c r="L211" i="8"/>
  <c r="I211" i="8"/>
  <c r="E211" i="8"/>
  <c r="R210" i="8"/>
  <c r="O210" i="8"/>
  <c r="L210" i="8"/>
  <c r="I210" i="8"/>
  <c r="E210" i="8"/>
  <c r="R209" i="8"/>
  <c r="O209" i="8"/>
  <c r="L209" i="8"/>
  <c r="I209" i="8"/>
  <c r="E209" i="8"/>
  <c r="R208" i="8"/>
  <c r="O208" i="8"/>
  <c r="L208" i="8"/>
  <c r="I208" i="8"/>
  <c r="E208" i="8"/>
  <c r="R207" i="8"/>
  <c r="O207" i="8"/>
  <c r="L207" i="8"/>
  <c r="I207" i="8"/>
  <c r="E207" i="8"/>
  <c r="R206" i="8"/>
  <c r="O206" i="8"/>
  <c r="L206" i="8"/>
  <c r="I206" i="8"/>
  <c r="E206" i="8"/>
  <c r="R205" i="8"/>
  <c r="O205" i="8"/>
  <c r="L205" i="8"/>
  <c r="I205" i="8"/>
  <c r="E205" i="8"/>
  <c r="R204" i="8"/>
  <c r="O204" i="8"/>
  <c r="L204" i="8"/>
  <c r="I204" i="8"/>
  <c r="E204" i="8"/>
  <c r="R203" i="8"/>
  <c r="O203" i="8"/>
  <c r="L203" i="8"/>
  <c r="I203" i="8"/>
  <c r="E203" i="8"/>
  <c r="R202" i="8"/>
  <c r="O202" i="8"/>
  <c r="L202" i="8"/>
  <c r="I202" i="8"/>
  <c r="E202" i="8"/>
  <c r="R201" i="8"/>
  <c r="O201" i="8"/>
  <c r="L201" i="8"/>
  <c r="I201" i="8"/>
  <c r="E201" i="8"/>
  <c r="R199" i="8"/>
  <c r="O199" i="8"/>
  <c r="L199" i="8"/>
  <c r="I199" i="8"/>
  <c r="E199" i="8"/>
  <c r="R198" i="8"/>
  <c r="O198" i="8"/>
  <c r="L198" i="8"/>
  <c r="I198" i="8"/>
  <c r="E198" i="8"/>
  <c r="R197" i="8"/>
  <c r="O197" i="8"/>
  <c r="L197" i="8"/>
  <c r="I197" i="8"/>
  <c r="E197" i="8"/>
  <c r="R196" i="8"/>
  <c r="O196" i="8"/>
  <c r="L196" i="8"/>
  <c r="I196" i="8"/>
  <c r="E196" i="8"/>
  <c r="R195" i="8"/>
  <c r="O195" i="8"/>
  <c r="L195" i="8"/>
  <c r="I195" i="8"/>
  <c r="E195" i="8"/>
  <c r="R193" i="8"/>
  <c r="O193" i="8"/>
  <c r="L193" i="8"/>
  <c r="I193" i="8"/>
  <c r="E193" i="8"/>
  <c r="R192" i="8"/>
  <c r="O192" i="8"/>
  <c r="L192" i="8"/>
  <c r="I192" i="8"/>
  <c r="E192" i="8"/>
  <c r="R191" i="8"/>
  <c r="O191" i="8"/>
  <c r="L191" i="8"/>
  <c r="I191" i="8"/>
  <c r="E191" i="8"/>
  <c r="R190" i="8"/>
  <c r="O190" i="8"/>
  <c r="L190" i="8"/>
  <c r="I190" i="8"/>
  <c r="E190" i="8"/>
  <c r="R189" i="8"/>
  <c r="O189" i="8"/>
  <c r="L189" i="8"/>
  <c r="I189" i="8"/>
  <c r="E189" i="8"/>
  <c r="R188" i="8"/>
  <c r="O188" i="8"/>
  <c r="L188" i="8"/>
  <c r="I188" i="8"/>
  <c r="E188" i="8"/>
  <c r="R187" i="8"/>
  <c r="O187" i="8"/>
  <c r="L187" i="8"/>
  <c r="I187" i="8"/>
  <c r="E187" i="8"/>
  <c r="R186" i="8"/>
  <c r="O186" i="8"/>
  <c r="L186" i="8"/>
  <c r="I186" i="8"/>
  <c r="E186" i="8"/>
  <c r="R183" i="8"/>
  <c r="O183" i="8"/>
  <c r="L183" i="8"/>
  <c r="I183" i="8"/>
  <c r="E183" i="8"/>
  <c r="R182" i="8"/>
  <c r="O182" i="8"/>
  <c r="L182" i="8"/>
  <c r="I182" i="8"/>
  <c r="E182" i="8"/>
  <c r="R181" i="8"/>
  <c r="O181" i="8"/>
  <c r="L181" i="8"/>
  <c r="I181" i="8"/>
  <c r="E181" i="8"/>
  <c r="R180" i="8"/>
  <c r="O180" i="8"/>
  <c r="L180" i="8"/>
  <c r="I180" i="8"/>
  <c r="E180" i="8"/>
  <c r="R179" i="8"/>
  <c r="O179" i="8"/>
  <c r="L179" i="8"/>
  <c r="I179" i="8"/>
  <c r="E179" i="8"/>
  <c r="R178" i="8"/>
  <c r="O178" i="8"/>
  <c r="L178" i="8"/>
  <c r="I178" i="8"/>
  <c r="E178" i="8"/>
  <c r="R177" i="8"/>
  <c r="O177" i="8"/>
  <c r="L177" i="8"/>
  <c r="I177" i="8"/>
  <c r="E177" i="8"/>
  <c r="R176" i="8"/>
  <c r="O176" i="8"/>
  <c r="L176" i="8"/>
  <c r="I176" i="8"/>
  <c r="E176" i="8"/>
  <c r="R175" i="8"/>
  <c r="O175" i="8"/>
  <c r="L175" i="8"/>
  <c r="I175" i="8"/>
  <c r="E175" i="8"/>
  <c r="R174" i="8"/>
  <c r="O174" i="8"/>
  <c r="L174" i="8"/>
  <c r="I174" i="8"/>
  <c r="E174" i="8"/>
  <c r="R172" i="8"/>
  <c r="O172" i="8"/>
  <c r="L172" i="8"/>
  <c r="I172" i="8"/>
  <c r="E172" i="8"/>
  <c r="R171" i="8"/>
  <c r="O171" i="8"/>
  <c r="L171" i="8"/>
  <c r="I171" i="8"/>
  <c r="E171" i="8"/>
  <c r="R170" i="8"/>
  <c r="O170" i="8"/>
  <c r="L170" i="8"/>
  <c r="I170" i="8"/>
  <c r="E170" i="8"/>
  <c r="R169" i="8"/>
  <c r="O169" i="8"/>
  <c r="L169" i="8"/>
  <c r="I169" i="8"/>
  <c r="E169" i="8"/>
  <c r="R168" i="8"/>
  <c r="O168" i="8"/>
  <c r="L168" i="8"/>
  <c r="I168" i="8"/>
  <c r="E168" i="8"/>
  <c r="R167" i="8"/>
  <c r="O167" i="8"/>
  <c r="L167" i="8"/>
  <c r="I167" i="8"/>
  <c r="E167" i="8"/>
  <c r="R166" i="8"/>
  <c r="O166" i="8"/>
  <c r="L166" i="8"/>
  <c r="I166" i="8"/>
  <c r="E166" i="8"/>
  <c r="R165" i="8"/>
  <c r="O165" i="8"/>
  <c r="L165" i="8"/>
  <c r="I165" i="8"/>
  <c r="E165" i="8"/>
  <c r="R163" i="8"/>
  <c r="O163" i="8"/>
  <c r="L163" i="8"/>
  <c r="I163" i="8"/>
  <c r="E163" i="8"/>
  <c r="R160" i="8"/>
  <c r="O160" i="8"/>
  <c r="L160" i="8"/>
  <c r="I160" i="8"/>
  <c r="E160" i="8"/>
  <c r="R159" i="8"/>
  <c r="O159" i="8"/>
  <c r="L159" i="8"/>
  <c r="I159" i="8"/>
  <c r="E159" i="8"/>
  <c r="R158" i="8"/>
  <c r="O158" i="8"/>
  <c r="L158" i="8"/>
  <c r="I158" i="8"/>
  <c r="E158" i="8"/>
  <c r="R157" i="8"/>
  <c r="O157" i="8"/>
  <c r="L157" i="8"/>
  <c r="I157" i="8"/>
  <c r="E157" i="8"/>
  <c r="R156" i="8"/>
  <c r="O156" i="8"/>
  <c r="L156" i="8"/>
  <c r="I156" i="8"/>
  <c r="E156" i="8"/>
  <c r="O155" i="8"/>
  <c r="L155" i="8"/>
  <c r="R154" i="8"/>
  <c r="O154" i="8"/>
  <c r="L154" i="8"/>
  <c r="I154" i="8"/>
  <c r="E154" i="8"/>
  <c r="R152" i="8"/>
  <c r="O152" i="8"/>
  <c r="L152" i="8"/>
  <c r="I152" i="8"/>
  <c r="E152" i="8"/>
  <c r="R150" i="8"/>
  <c r="O150" i="8"/>
  <c r="L150" i="8"/>
  <c r="I150" i="8"/>
  <c r="E150" i="8"/>
  <c r="R148" i="8"/>
  <c r="O148" i="8"/>
  <c r="L148" i="8"/>
  <c r="I148" i="8"/>
  <c r="E148" i="8"/>
  <c r="R146" i="8"/>
  <c r="O146" i="8"/>
  <c r="L146" i="8"/>
  <c r="I146" i="8"/>
  <c r="E146" i="8"/>
  <c r="R144" i="8"/>
  <c r="O144" i="8"/>
  <c r="L144" i="8"/>
  <c r="I144" i="8"/>
  <c r="E144" i="8"/>
  <c r="R143" i="8"/>
  <c r="O143" i="8"/>
  <c r="L143" i="8"/>
  <c r="I143" i="8"/>
  <c r="E143" i="8"/>
  <c r="R142" i="8"/>
  <c r="O142" i="8"/>
  <c r="L142" i="8"/>
  <c r="I142" i="8"/>
  <c r="E142" i="8"/>
  <c r="E141" i="8"/>
  <c r="R140" i="8"/>
  <c r="O140" i="8"/>
  <c r="L140" i="8"/>
  <c r="I140" i="8"/>
  <c r="E140" i="8"/>
  <c r="R135" i="8"/>
  <c r="O135" i="8"/>
  <c r="L135" i="8"/>
  <c r="I135" i="8"/>
  <c r="E135" i="8"/>
  <c r="R132" i="8"/>
  <c r="O132" i="8"/>
  <c r="L132" i="8"/>
  <c r="I132" i="8"/>
  <c r="E132" i="8"/>
  <c r="R131" i="8"/>
  <c r="O131" i="8"/>
  <c r="L131" i="8"/>
  <c r="I131" i="8"/>
  <c r="E131" i="8"/>
  <c r="R129" i="8"/>
  <c r="O129" i="8"/>
  <c r="L129" i="8"/>
  <c r="I129" i="8"/>
  <c r="E129" i="8"/>
  <c r="R128" i="8"/>
  <c r="O128" i="8"/>
  <c r="L128" i="8"/>
  <c r="I128" i="8"/>
  <c r="E128" i="8"/>
  <c r="R127" i="8"/>
  <c r="O127" i="8"/>
  <c r="L127" i="8"/>
  <c r="I127" i="8"/>
  <c r="E127" i="8"/>
  <c r="R126" i="8"/>
  <c r="O126" i="8"/>
  <c r="L126" i="8"/>
  <c r="I126" i="8"/>
  <c r="E126" i="8"/>
  <c r="R125" i="8"/>
  <c r="O125" i="8"/>
  <c r="L125" i="8"/>
  <c r="I125" i="8"/>
  <c r="E125" i="8"/>
  <c r="R124" i="8"/>
  <c r="O124" i="8"/>
  <c r="L124" i="8"/>
  <c r="I124" i="8"/>
  <c r="E124" i="8"/>
  <c r="R123" i="8"/>
  <c r="O123" i="8"/>
  <c r="L123" i="8"/>
  <c r="I123" i="8"/>
  <c r="E123" i="8"/>
  <c r="R122" i="8"/>
  <c r="O122" i="8"/>
  <c r="L122" i="8"/>
  <c r="I122" i="8"/>
  <c r="E122" i="8"/>
  <c r="R121" i="8"/>
  <c r="O121" i="8"/>
  <c r="L121" i="8"/>
  <c r="I121" i="8"/>
  <c r="E121" i="8"/>
  <c r="R119" i="8"/>
  <c r="O119" i="8"/>
  <c r="L119" i="8"/>
  <c r="I119" i="8"/>
  <c r="E119" i="8"/>
  <c r="R12" i="8"/>
  <c r="O12" i="8"/>
  <c r="L12" i="8"/>
  <c r="I12" i="8"/>
  <c r="E12" i="8"/>
  <c r="R21" i="8"/>
  <c r="O21" i="8"/>
  <c r="L21" i="8"/>
  <c r="I21" i="8"/>
  <c r="E21" i="8"/>
  <c r="R20" i="8"/>
  <c r="O20" i="8"/>
  <c r="L20" i="8"/>
  <c r="I20" i="8"/>
  <c r="E20" i="8"/>
  <c r="R19" i="8"/>
  <c r="O19" i="8"/>
  <c r="L19" i="8"/>
  <c r="I19" i="8"/>
  <c r="E19" i="8"/>
  <c r="R18" i="8"/>
  <c r="O18" i="8"/>
  <c r="L18" i="8"/>
  <c r="I18" i="8"/>
  <c r="E18" i="8"/>
  <c r="R17" i="8"/>
  <c r="O17" i="8"/>
  <c r="L17" i="8"/>
  <c r="I17" i="8"/>
  <c r="E17" i="8"/>
  <c r="R16" i="8"/>
  <c r="O16" i="8"/>
  <c r="L16" i="8"/>
  <c r="I16" i="8"/>
  <c r="E16" i="8"/>
  <c r="R15" i="8"/>
  <c r="O15" i="8"/>
  <c r="L15" i="8"/>
  <c r="I15" i="8"/>
  <c r="E15" i="8"/>
  <c r="R14" i="8"/>
  <c r="O14" i="8"/>
  <c r="L14" i="8"/>
  <c r="I14" i="8"/>
  <c r="E14" i="8"/>
  <c r="R29" i="8"/>
  <c r="O29" i="8"/>
  <c r="L29" i="8"/>
  <c r="I29" i="8"/>
  <c r="R28" i="8"/>
  <c r="O28" i="8"/>
  <c r="L28" i="8"/>
  <c r="I28" i="8"/>
  <c r="R27" i="8"/>
  <c r="O27" i="8"/>
  <c r="L27" i="8"/>
  <c r="I27" i="8"/>
  <c r="R26" i="8"/>
  <c r="O26" i="8"/>
  <c r="L26" i="8"/>
  <c r="I26" i="8"/>
  <c r="R25" i="8"/>
  <c r="O25" i="8"/>
  <c r="L25" i="8"/>
  <c r="I25" i="8"/>
  <c r="R24" i="8"/>
  <c r="O24" i="8"/>
  <c r="L24" i="8"/>
  <c r="I24" i="8"/>
  <c r="R23" i="8"/>
  <c r="O23" i="8"/>
  <c r="L23" i="8"/>
  <c r="I23" i="8"/>
  <c r="R34" i="8"/>
  <c r="O34" i="8"/>
  <c r="L34" i="8"/>
  <c r="I34" i="8"/>
  <c r="E34" i="8"/>
  <c r="R33" i="8"/>
  <c r="O33" i="8"/>
  <c r="L33" i="8"/>
  <c r="I33" i="8"/>
  <c r="E33" i="8"/>
  <c r="R32" i="8"/>
  <c r="O32" i="8"/>
  <c r="L32" i="8"/>
  <c r="I32" i="8"/>
  <c r="R31" i="8"/>
  <c r="O31" i="8"/>
  <c r="L31" i="8"/>
  <c r="I31" i="8"/>
  <c r="E31" i="8"/>
  <c r="R38" i="8"/>
  <c r="O38" i="8"/>
  <c r="L38" i="8"/>
  <c r="I38" i="8"/>
  <c r="E38" i="8"/>
  <c r="R37" i="8"/>
  <c r="O37" i="8"/>
  <c r="L37" i="8"/>
  <c r="I37" i="8"/>
  <c r="E37" i="8"/>
  <c r="R41" i="8"/>
  <c r="O41" i="8"/>
  <c r="L41" i="8"/>
  <c r="I41" i="8"/>
  <c r="E41" i="8"/>
  <c r="R40" i="8"/>
  <c r="O40" i="8"/>
  <c r="L40" i="8"/>
  <c r="I40" i="8"/>
  <c r="E40" i="8"/>
  <c r="R49" i="8"/>
  <c r="O49" i="8"/>
  <c r="L49" i="8"/>
  <c r="I49" i="8"/>
  <c r="E49" i="8"/>
  <c r="R48" i="8"/>
  <c r="O48" i="8"/>
  <c r="L48" i="8"/>
  <c r="I48" i="8"/>
  <c r="E48" i="8"/>
  <c r="R47" i="8"/>
  <c r="O47" i="8"/>
  <c r="L47" i="8"/>
  <c r="I47" i="8"/>
  <c r="E47" i="8"/>
  <c r="R46" i="8"/>
  <c r="O46" i="8"/>
  <c r="L46" i="8"/>
  <c r="I46" i="8"/>
  <c r="E46" i="8"/>
  <c r="R45" i="8"/>
  <c r="O45" i="8"/>
  <c r="L45" i="8"/>
  <c r="I45" i="8"/>
  <c r="E45" i="8"/>
  <c r="R44" i="8"/>
  <c r="O44" i="8"/>
  <c r="L44" i="8"/>
  <c r="I44" i="8"/>
  <c r="E44" i="8"/>
  <c r="R43" i="8"/>
  <c r="O43" i="8"/>
  <c r="L43" i="8"/>
  <c r="I43" i="8"/>
  <c r="E43" i="8"/>
  <c r="R62" i="8"/>
  <c r="O62" i="8"/>
  <c r="L62" i="8"/>
  <c r="I62" i="8"/>
  <c r="E62" i="8"/>
  <c r="R61" i="8"/>
  <c r="O61" i="8"/>
  <c r="L61" i="8"/>
  <c r="I61" i="8"/>
  <c r="E61" i="8"/>
  <c r="R60" i="8"/>
  <c r="O60" i="8"/>
  <c r="L60" i="8"/>
  <c r="I60" i="8"/>
  <c r="E60" i="8"/>
  <c r="R59" i="8"/>
  <c r="O59" i="8"/>
  <c r="L59" i="8"/>
  <c r="I59" i="8"/>
  <c r="E59" i="8"/>
  <c r="R58" i="8"/>
  <c r="O58" i="8"/>
  <c r="L58" i="8"/>
  <c r="I58" i="8"/>
  <c r="E58" i="8"/>
  <c r="R57" i="8"/>
  <c r="O57" i="8"/>
  <c r="L57" i="8"/>
  <c r="I57" i="8"/>
  <c r="E57" i="8"/>
  <c r="R56" i="8"/>
  <c r="O56" i="8"/>
  <c r="L56" i="8"/>
  <c r="I56" i="8"/>
  <c r="E56" i="8"/>
  <c r="R54" i="8"/>
  <c r="O54" i="8"/>
  <c r="L54" i="8"/>
  <c r="I54" i="8"/>
  <c r="E54" i="8"/>
  <c r="R53" i="8"/>
  <c r="O53" i="8"/>
  <c r="L53" i="8"/>
  <c r="I53" i="8"/>
  <c r="E53" i="8"/>
  <c r="R52" i="8"/>
  <c r="O52" i="8"/>
  <c r="L52" i="8"/>
  <c r="I52" i="8"/>
  <c r="E52" i="8"/>
  <c r="R51" i="8"/>
  <c r="O51" i="8"/>
  <c r="L51" i="8"/>
  <c r="I51" i="8"/>
  <c r="E51" i="8"/>
  <c r="R73" i="8"/>
  <c r="O73" i="8"/>
  <c r="L73" i="8"/>
  <c r="I73" i="8"/>
  <c r="E73" i="8"/>
  <c r="R72" i="8"/>
  <c r="O72" i="8"/>
  <c r="L72" i="8"/>
  <c r="I72" i="8"/>
  <c r="E72" i="8"/>
  <c r="R71" i="8"/>
  <c r="O71" i="8"/>
  <c r="L71" i="8"/>
  <c r="I71" i="8"/>
  <c r="E71" i="8"/>
  <c r="R70" i="8"/>
  <c r="O70" i="8"/>
  <c r="L70" i="8"/>
  <c r="I70" i="8"/>
  <c r="E70" i="8"/>
  <c r="R69" i="8"/>
  <c r="O69" i="8"/>
  <c r="L69" i="8"/>
  <c r="I69" i="8"/>
  <c r="E69" i="8"/>
  <c r="R68" i="8"/>
  <c r="O68" i="8"/>
  <c r="L68" i="8"/>
  <c r="I68" i="8"/>
  <c r="E68" i="8"/>
  <c r="R67" i="8"/>
  <c r="O67" i="8"/>
  <c r="L67" i="8"/>
  <c r="I67" i="8"/>
  <c r="E67" i="8"/>
  <c r="R66" i="8"/>
  <c r="O66" i="8"/>
  <c r="L66" i="8"/>
  <c r="I66" i="8"/>
  <c r="E66" i="8"/>
  <c r="R65" i="8"/>
  <c r="O65" i="8"/>
  <c r="L65" i="8"/>
  <c r="I65" i="8"/>
  <c r="E65" i="8"/>
  <c r="R64" i="8"/>
  <c r="O64" i="8"/>
  <c r="L64" i="8"/>
  <c r="I64" i="8"/>
  <c r="E64" i="8"/>
  <c r="R76" i="8"/>
  <c r="O76" i="8"/>
  <c r="L76" i="8"/>
  <c r="I76" i="8"/>
  <c r="E76" i="8"/>
  <c r="R75" i="8"/>
  <c r="O75" i="8"/>
  <c r="L75" i="8"/>
  <c r="I75" i="8"/>
  <c r="E75" i="8"/>
  <c r="R85" i="8"/>
  <c r="O85" i="8"/>
  <c r="L85" i="8"/>
  <c r="I85" i="8"/>
  <c r="E85" i="8"/>
  <c r="R84" i="8"/>
  <c r="O84" i="8"/>
  <c r="L84" i="8"/>
  <c r="I84" i="8"/>
  <c r="E84" i="8"/>
  <c r="R83" i="8"/>
  <c r="O83" i="8"/>
  <c r="L83" i="8"/>
  <c r="I83" i="8"/>
  <c r="E83" i="8"/>
  <c r="R82" i="8"/>
  <c r="O82" i="8"/>
  <c r="L82" i="8"/>
  <c r="I82" i="8"/>
  <c r="E82" i="8"/>
  <c r="R81" i="8"/>
  <c r="O81" i="8"/>
  <c r="L81" i="8"/>
  <c r="I81" i="8"/>
  <c r="E81" i="8"/>
  <c r="R80" i="8"/>
  <c r="O80" i="8"/>
  <c r="L80" i="8"/>
  <c r="I80" i="8"/>
  <c r="E80" i="8"/>
  <c r="R79" i="8"/>
  <c r="O79" i="8"/>
  <c r="L79" i="8"/>
  <c r="I79" i="8"/>
  <c r="E79" i="8"/>
  <c r="R78" i="8"/>
  <c r="O78" i="8"/>
  <c r="L78" i="8"/>
  <c r="I78" i="8"/>
  <c r="E78" i="8"/>
  <c r="R110" i="8"/>
  <c r="O110" i="8"/>
  <c r="L110" i="8"/>
  <c r="I110" i="8"/>
  <c r="E110" i="8"/>
  <c r="R109" i="8"/>
  <c r="O109" i="8"/>
  <c r="L109" i="8"/>
  <c r="I109" i="8"/>
  <c r="E109" i="8"/>
  <c r="R108" i="8"/>
  <c r="O108" i="8"/>
  <c r="L108" i="8"/>
  <c r="I108" i="8"/>
  <c r="E108" i="8"/>
  <c r="R107" i="8"/>
  <c r="O107" i="8"/>
  <c r="L107" i="8"/>
  <c r="I107" i="8"/>
  <c r="E107" i="8"/>
  <c r="R106" i="8"/>
  <c r="O106" i="8"/>
  <c r="L106" i="8"/>
  <c r="I106" i="8"/>
  <c r="E106" i="8"/>
  <c r="R105" i="8"/>
  <c r="O105" i="8"/>
  <c r="L105" i="8"/>
  <c r="I105" i="8"/>
  <c r="E105" i="8"/>
  <c r="R104" i="8"/>
  <c r="O104" i="8"/>
  <c r="L104" i="8"/>
  <c r="I104" i="8"/>
  <c r="E104" i="8"/>
  <c r="R103" i="8"/>
  <c r="O103" i="8"/>
  <c r="L103" i="8"/>
  <c r="I103" i="8"/>
  <c r="E103" i="8"/>
  <c r="R102" i="8"/>
  <c r="O102" i="8"/>
  <c r="L102" i="8"/>
  <c r="I102" i="8"/>
  <c r="E102" i="8"/>
  <c r="R101" i="8"/>
  <c r="O101" i="8"/>
  <c r="L101" i="8"/>
  <c r="I101" i="8"/>
  <c r="E101" i="8"/>
  <c r="R100" i="8"/>
  <c r="O100" i="8"/>
  <c r="L100" i="8"/>
  <c r="I100" i="8"/>
  <c r="E100" i="8"/>
  <c r="R99" i="8"/>
  <c r="O99" i="8"/>
  <c r="L99" i="8"/>
  <c r="I99" i="8"/>
  <c r="E99" i="8"/>
  <c r="R98" i="8"/>
  <c r="O98" i="8"/>
  <c r="L98" i="8"/>
  <c r="I98" i="8"/>
  <c r="E98" i="8"/>
  <c r="R97" i="8"/>
  <c r="O97" i="8"/>
  <c r="L97" i="8"/>
  <c r="I97" i="8"/>
  <c r="E97" i="8"/>
  <c r="R96" i="8"/>
  <c r="O96" i="8"/>
  <c r="L96" i="8"/>
  <c r="I96" i="8"/>
  <c r="E96" i="8"/>
  <c r="R95" i="8"/>
  <c r="O95" i="8"/>
  <c r="L95" i="8"/>
  <c r="I95" i="8"/>
  <c r="E95" i="8"/>
  <c r="R94" i="8"/>
  <c r="O94" i="8"/>
  <c r="L94" i="8"/>
  <c r="I94" i="8"/>
  <c r="E94" i="8"/>
  <c r="R93" i="8"/>
  <c r="O93" i="8"/>
  <c r="L93" i="8"/>
  <c r="I93" i="8"/>
  <c r="E93" i="8"/>
  <c r="R92" i="8"/>
  <c r="O92" i="8"/>
  <c r="L92" i="8"/>
  <c r="I92" i="8"/>
  <c r="E92" i="8"/>
  <c r="R91" i="8"/>
  <c r="O91" i="8"/>
  <c r="L91" i="8"/>
  <c r="I91" i="8"/>
  <c r="E91" i="8"/>
  <c r="R90" i="8"/>
  <c r="O90" i="8"/>
  <c r="L90" i="8"/>
  <c r="I90" i="8"/>
  <c r="E90" i="8"/>
  <c r="R89" i="8"/>
  <c r="O89" i="8"/>
  <c r="L89" i="8"/>
  <c r="I89" i="8"/>
  <c r="E89" i="8"/>
  <c r="R88" i="8"/>
  <c r="O88" i="8"/>
  <c r="L88" i="8"/>
  <c r="I88" i="8"/>
  <c r="E88" i="8"/>
  <c r="R87" i="8"/>
  <c r="O87" i="8"/>
  <c r="L87" i="8"/>
  <c r="I87" i="8"/>
  <c r="E87" i="8"/>
  <c r="R115" i="8"/>
  <c r="O115" i="8"/>
  <c r="L115" i="8"/>
  <c r="I115" i="8"/>
  <c r="E115" i="8"/>
  <c r="R114" i="8"/>
  <c r="O114" i="8"/>
  <c r="L114" i="8"/>
  <c r="I114" i="8"/>
  <c r="E114" i="8"/>
  <c r="R112" i="8"/>
  <c r="O112" i="8"/>
  <c r="L112" i="8"/>
  <c r="I112" i="8"/>
  <c r="E112" i="8"/>
  <c r="P1274" i="9" l="1"/>
  <c r="Q1274" i="9"/>
  <c r="R1274" i="9"/>
  <c r="S1274" i="9"/>
  <c r="T1274" i="9"/>
  <c r="U1274" i="9"/>
  <c r="V1274" i="9"/>
  <c r="W1274" i="9"/>
  <c r="P30" i="9"/>
  <c r="H5" i="11" s="1"/>
  <c r="Q30" i="9"/>
  <c r="I5" i="11" s="1"/>
  <c r="R30" i="9"/>
  <c r="J5" i="11" s="1"/>
  <c r="S30" i="9"/>
  <c r="K5" i="11" s="1"/>
  <c r="T30" i="9"/>
  <c r="L5" i="11" s="1"/>
  <c r="U30" i="9"/>
  <c r="M5" i="11" s="1"/>
  <c r="V30" i="9"/>
  <c r="N5" i="11" s="1"/>
  <c r="W30" i="9"/>
  <c r="O5" i="11" s="1"/>
  <c r="G5" i="11" l="1"/>
  <c r="F5" i="11"/>
  <c r="S270" i="8"/>
  <c r="R270" i="8" s="1"/>
  <c r="P270" i="8"/>
  <c r="O270" i="8" s="1"/>
  <c r="J270" i="8"/>
  <c r="I270" i="8" s="1"/>
  <c r="M270" i="8"/>
  <c r="L270" i="8" s="1"/>
  <c r="Y1274" i="9"/>
  <c r="X1274" i="9"/>
  <c r="Y30" i="9"/>
  <c r="AA30" i="9" s="1"/>
  <c r="X30" i="9"/>
  <c r="Z1274" i="9" l="1"/>
  <c r="E13" i="11"/>
  <c r="E16" i="11"/>
  <c r="E19" i="11"/>
  <c r="Z30" i="9"/>
  <c r="E25" i="11"/>
  <c r="E22" i="11"/>
  <c r="E28" i="11"/>
  <c r="E30" i="11"/>
  <c r="E5" i="11"/>
  <c r="AA1274" i="9"/>
  <c r="G270" i="8"/>
  <c r="AB1274" i="9"/>
  <c r="AB30" i="9"/>
  <c r="S113" i="8" l="1"/>
  <c r="R113" i="8" s="1"/>
  <c r="P113" i="8"/>
  <c r="O113" i="8" s="1"/>
  <c r="M113" i="8"/>
  <c r="L113" i="8" s="1"/>
  <c r="W943" i="9"/>
  <c r="V943" i="9"/>
  <c r="U943" i="9"/>
  <c r="T943" i="9"/>
  <c r="S943" i="9"/>
  <c r="R943" i="9"/>
  <c r="Q943" i="9"/>
  <c r="S194" i="8"/>
  <c r="R194" i="8" s="1"/>
  <c r="P194" i="8"/>
  <c r="O194" i="8" s="1"/>
  <c r="M194" i="8"/>
  <c r="L194" i="8" s="1"/>
  <c r="J194" i="8"/>
  <c r="I194" i="8" s="1"/>
  <c r="S133" i="8"/>
  <c r="R133" i="8" s="1"/>
  <c r="P133" i="8"/>
  <c r="O133" i="8" s="1"/>
  <c r="M133" i="8"/>
  <c r="L133" i="8" s="1"/>
  <c r="J133" i="8"/>
  <c r="I133" i="8" s="1"/>
  <c r="S120" i="8"/>
  <c r="R120" i="8" s="1"/>
  <c r="P120" i="8"/>
  <c r="O120" i="8" s="1"/>
  <c r="M120" i="8"/>
  <c r="L120" i="8" s="1"/>
  <c r="J120" i="8"/>
  <c r="I120" i="8" s="1"/>
  <c r="J55" i="8" l="1"/>
  <c r="I55" i="8" s="1"/>
  <c r="P55" i="8"/>
  <c r="O55" i="8" s="1"/>
  <c r="M162" i="8"/>
  <c r="L162" i="8" s="1"/>
  <c r="S162" i="8"/>
  <c r="R162" i="8" s="1"/>
  <c r="J113" i="8"/>
  <c r="I113" i="8" s="1"/>
  <c r="M55" i="8"/>
  <c r="L55" i="8" s="1"/>
  <c r="S55" i="8"/>
  <c r="R55" i="8" s="1"/>
  <c r="Y943" i="9"/>
  <c r="AA943" i="9" s="1"/>
  <c r="J162" i="8"/>
  <c r="I162" i="8" s="1"/>
  <c r="P162" i="8"/>
  <c r="O162" i="8" s="1"/>
  <c r="X943" i="9"/>
  <c r="AB943" i="9" s="1"/>
  <c r="Z943" i="9" l="1"/>
  <c r="G162" i="8"/>
  <c r="G55" i="8"/>
  <c r="G194" i="8"/>
  <c r="G113" i="8"/>
  <c r="G133" i="8"/>
  <c r="G120" i="8"/>
  <c r="S153" i="8" l="1"/>
  <c r="R153" i="8" s="1"/>
  <c r="P153" i="8"/>
  <c r="O153" i="8" s="1"/>
  <c r="M153" i="8"/>
  <c r="L153" i="8" s="1"/>
  <c r="J153" i="8"/>
  <c r="I153" i="8" s="1"/>
  <c r="E27" i="11" l="1"/>
  <c r="G153" i="8"/>
  <c r="S77" i="8"/>
  <c r="T92" i="8" l="1"/>
  <c r="U92" i="8" s="1"/>
  <c r="V92" i="8" l="1"/>
  <c r="D29" i="8" l="1"/>
  <c r="E29" i="8" s="1"/>
  <c r="D28" i="8"/>
  <c r="E28" i="8" s="1"/>
  <c r="D244" i="8"/>
  <c r="D256" i="8"/>
  <c r="E256" i="8" s="1"/>
  <c r="D277" i="8"/>
  <c r="E277" i="8" s="1"/>
  <c r="S161" i="8" l="1"/>
  <c r="R161" i="8" s="1"/>
  <c r="P161" i="8"/>
  <c r="O161" i="8" s="1"/>
  <c r="M161" i="8"/>
  <c r="L161" i="8" s="1"/>
  <c r="J161" i="8"/>
  <c r="I161" i="8" s="1"/>
  <c r="G161" i="8" l="1"/>
  <c r="T159" i="8" l="1"/>
  <c r="U159" i="8" s="1"/>
  <c r="D58" i="5"/>
  <c r="E58" i="5"/>
  <c r="F58" i="5"/>
  <c r="G58" i="5"/>
  <c r="H58" i="5"/>
  <c r="V295" i="8"/>
  <c r="V296" i="8"/>
  <c r="V278" i="8"/>
  <c r="V279" i="8"/>
  <c r="V280" i="8"/>
  <c r="V281" i="8"/>
  <c r="V282" i="8"/>
  <c r="V283" i="8"/>
  <c r="V284" i="8"/>
  <c r="V285" i="8"/>
  <c r="V286" i="8"/>
  <c r="V288" i="8"/>
  <c r="V289" i="8"/>
  <c r="V290" i="8"/>
  <c r="V292" i="8"/>
  <c r="V293" i="8"/>
  <c r="V294" i="8"/>
  <c r="V268" i="8"/>
  <c r="V269" i="8"/>
  <c r="V270" i="8"/>
  <c r="V271" i="8"/>
  <c r="V272" i="8"/>
  <c r="V273" i="8"/>
  <c r="V274" i="8"/>
  <c r="V275" i="8"/>
  <c r="V276" i="8"/>
  <c r="V264" i="8"/>
  <c r="V265" i="8"/>
  <c r="V266" i="8"/>
  <c r="V245" i="8"/>
  <c r="V246" i="8"/>
  <c r="V247" i="8"/>
  <c r="V248" i="8"/>
  <c r="V252" i="8"/>
  <c r="V253" i="8"/>
  <c r="V254" i="8"/>
  <c r="V255" i="8"/>
  <c r="V257" i="8"/>
  <c r="V258" i="8"/>
  <c r="V259" i="8"/>
  <c r="V260" i="8"/>
  <c r="V261" i="8"/>
  <c r="V196" i="8"/>
  <c r="V197" i="8"/>
  <c r="V198" i="8"/>
  <c r="V202" i="8"/>
  <c r="V203" i="8"/>
  <c r="V204" i="8"/>
  <c r="V205" i="8"/>
  <c r="V206" i="8"/>
  <c r="V207" i="8"/>
  <c r="V208" i="8"/>
  <c r="V209" i="8"/>
  <c r="V210" i="8"/>
  <c r="V211" i="8"/>
  <c r="V212" i="8"/>
  <c r="V213" i="8"/>
  <c r="V214" i="8"/>
  <c r="V215" i="8"/>
  <c r="V216" i="8"/>
  <c r="V217" i="8"/>
  <c r="V218" i="8"/>
  <c r="V219" i="8"/>
  <c r="V220" i="8"/>
  <c r="V221" i="8"/>
  <c r="V222" i="8"/>
  <c r="V223" i="8"/>
  <c r="V224" i="8"/>
  <c r="V225" i="8"/>
  <c r="V226" i="8"/>
  <c r="V227" i="8"/>
  <c r="V228" i="8"/>
  <c r="V229" i="8"/>
  <c r="V231" i="8"/>
  <c r="V232" i="8"/>
  <c r="V233" i="8"/>
  <c r="V234" i="8"/>
  <c r="V235" i="8"/>
  <c r="V236" i="8"/>
  <c r="V237" i="8"/>
  <c r="V238" i="8"/>
  <c r="V239" i="8"/>
  <c r="V240" i="8"/>
  <c r="V241" i="8"/>
  <c r="V242" i="8"/>
  <c r="V243" i="8"/>
  <c r="V244" i="8"/>
  <c r="V165" i="8"/>
  <c r="V166" i="8"/>
  <c r="V167" i="8"/>
  <c r="V168" i="8"/>
  <c r="V169" i="8"/>
  <c r="V170" i="8"/>
  <c r="V171" i="8"/>
  <c r="V172" i="8"/>
  <c r="V174" i="8"/>
  <c r="V175" i="8"/>
  <c r="V176" i="8"/>
  <c r="V178" i="8"/>
  <c r="V179" i="8"/>
  <c r="V180" i="8"/>
  <c r="V181" i="8"/>
  <c r="V182" i="8"/>
  <c r="V183" i="8"/>
  <c r="V186" i="8"/>
  <c r="V187" i="8"/>
  <c r="V188" i="8"/>
  <c r="V189" i="8"/>
  <c r="V190" i="8"/>
  <c r="V191" i="8"/>
  <c r="V192" i="8"/>
  <c r="V193" i="8"/>
  <c r="V195" i="8"/>
  <c r="V150" i="8"/>
  <c r="V152" i="8"/>
  <c r="V154" i="8"/>
  <c r="V157" i="8"/>
  <c r="V158" i="8"/>
  <c r="V160" i="8"/>
  <c r="V163" i="8"/>
  <c r="V132" i="8"/>
  <c r="V135" i="8"/>
  <c r="V137" i="8"/>
  <c r="V138" i="8"/>
  <c r="V139" i="8"/>
  <c r="V140" i="8"/>
  <c r="V142" i="8"/>
  <c r="V143" i="8"/>
  <c r="V144" i="8"/>
  <c r="V93" i="8"/>
  <c r="V94" i="8"/>
  <c r="V95" i="8"/>
  <c r="V97" i="8"/>
  <c r="V98" i="8"/>
  <c r="V99" i="8"/>
  <c r="V100" i="8"/>
  <c r="V101" i="8"/>
  <c r="V103" i="8"/>
  <c r="V104" i="8"/>
  <c r="V105" i="8"/>
  <c r="V107" i="8"/>
  <c r="V109" i="8"/>
  <c r="V110" i="8"/>
  <c r="V112" i="8"/>
  <c r="V114" i="8"/>
  <c r="V115" i="8"/>
  <c r="V117" i="8"/>
  <c r="V119" i="8"/>
  <c r="V120" i="8"/>
  <c r="V121" i="8"/>
  <c r="V122" i="8"/>
  <c r="V123" i="8"/>
  <c r="V124" i="8"/>
  <c r="V125" i="8"/>
  <c r="V126" i="8"/>
  <c r="V127" i="8"/>
  <c r="V128" i="8"/>
  <c r="V129" i="8"/>
  <c r="V43" i="8"/>
  <c r="V44" i="8"/>
  <c r="V45" i="8"/>
  <c r="V46" i="8"/>
  <c r="V48" i="8"/>
  <c r="V49" i="8"/>
  <c r="V51" i="8"/>
  <c r="V52" i="8"/>
  <c r="V54" i="8"/>
  <c r="V56" i="8"/>
  <c r="V57" i="8"/>
  <c r="V58" i="8"/>
  <c r="V59" i="8"/>
  <c r="V60" i="8"/>
  <c r="V61" i="8"/>
  <c r="V62" i="8"/>
  <c r="V64" i="8"/>
  <c r="V65" i="8"/>
  <c r="V66" i="8"/>
  <c r="V67" i="8"/>
  <c r="V68" i="8"/>
  <c r="V69" i="8"/>
  <c r="V70" i="8"/>
  <c r="V71" i="8"/>
  <c r="V72" i="8"/>
  <c r="V73" i="8"/>
  <c r="V75" i="8"/>
  <c r="V76" i="8"/>
  <c r="V78" i="8"/>
  <c r="V79" i="8"/>
  <c r="V80" i="8"/>
  <c r="V81" i="8"/>
  <c r="V82" i="8"/>
  <c r="V83" i="8"/>
  <c r="V84" i="8"/>
  <c r="V85" i="8"/>
  <c r="V24" i="8"/>
  <c r="V25" i="8"/>
  <c r="V26" i="8"/>
  <c r="V27" i="8"/>
  <c r="V28" i="8"/>
  <c r="V29" i="8"/>
  <c r="V31" i="8"/>
  <c r="V32" i="8"/>
  <c r="V33" i="8"/>
  <c r="V34" i="8"/>
  <c r="V37" i="8"/>
  <c r="V38" i="8"/>
  <c r="V40" i="8"/>
  <c r="V41" i="8"/>
  <c r="V14" i="8"/>
  <c r="V15" i="8"/>
  <c r="V16" i="8"/>
  <c r="V17" i="8"/>
  <c r="V18" i="8"/>
  <c r="V19" i="8"/>
  <c r="V20" i="8"/>
  <c r="V21" i="8"/>
  <c r="V7" i="8"/>
  <c r="V8" i="8"/>
  <c r="V9" i="8"/>
  <c r="V10" i="8"/>
  <c r="V11" i="8"/>
  <c r="V12" i="8"/>
  <c r="V6" i="8"/>
  <c r="V87" i="8" l="1"/>
  <c r="V108" i="8" l="1"/>
  <c r="V91" i="8"/>
  <c r="V96" i="8"/>
  <c r="V102" i="8"/>
  <c r="F267" i="8" l="1"/>
  <c r="V47" i="8" l="1"/>
  <c r="V89" i="8" l="1"/>
  <c r="V88" i="8" l="1"/>
  <c r="V106" i="8"/>
  <c r="V90" i="8" l="1"/>
  <c r="D25" i="8"/>
  <c r="E25" i="8" s="1"/>
  <c r="D26" i="8"/>
  <c r="E26" i="8" s="1"/>
  <c r="D27" i="8"/>
  <c r="E27" i="8" s="1"/>
  <c r="D24" i="8"/>
  <c r="E24" i="8" s="1"/>
  <c r="T148" i="8" l="1"/>
  <c r="T147" i="8" s="1"/>
  <c r="H47" i="5"/>
  <c r="G47" i="5"/>
  <c r="F47" i="5"/>
  <c r="E47" i="5"/>
  <c r="D47" i="5"/>
  <c r="Q147" i="8"/>
  <c r="N147" i="8"/>
  <c r="K147" i="8"/>
  <c r="U148" i="8" l="1"/>
  <c r="U147" i="8" s="1"/>
  <c r="S63" i="8"/>
  <c r="F147" i="8" l="1"/>
  <c r="R147" i="8"/>
  <c r="S147" i="8"/>
  <c r="O147" i="8"/>
  <c r="P147" i="8"/>
  <c r="L147" i="8"/>
  <c r="M147" i="8"/>
  <c r="I147" i="8" l="1"/>
  <c r="J147" i="8"/>
  <c r="V131" i="8" l="1"/>
  <c r="G147" i="8"/>
  <c r="V147" i="8" s="1"/>
  <c r="V148" i="8"/>
  <c r="V53" i="8" l="1"/>
  <c r="V177" i="8" l="1"/>
  <c r="T256" i="8" l="1"/>
  <c r="U256" i="8" s="1"/>
  <c r="H60" i="5"/>
  <c r="G60" i="5"/>
  <c r="F60" i="5"/>
  <c r="E60" i="5"/>
  <c r="D60" i="5"/>
  <c r="V146" i="8" l="1"/>
  <c r="V256" i="8" l="1"/>
  <c r="V159" i="8" l="1"/>
  <c r="V55" i="8" l="1"/>
  <c r="V287" i="8" l="1"/>
  <c r="V133" i="8" l="1"/>
  <c r="Q77" i="8"/>
  <c r="Q74" i="8" s="1"/>
  <c r="N77" i="8"/>
  <c r="N74" i="8" s="1"/>
  <c r="K77" i="8"/>
  <c r="K74" i="8" s="1"/>
  <c r="H77" i="8"/>
  <c r="H74" i="8" s="1"/>
  <c r="D77" i="8"/>
  <c r="D74" i="8" s="1"/>
  <c r="Q63" i="8"/>
  <c r="Q50" i="8" s="1"/>
  <c r="N63" i="8"/>
  <c r="N50" i="8" s="1"/>
  <c r="K63" i="8"/>
  <c r="K50" i="8" s="1"/>
  <c r="H63" i="8"/>
  <c r="H50" i="8" s="1"/>
  <c r="D63" i="8"/>
  <c r="D50" i="8" s="1"/>
  <c r="D7" i="8"/>
  <c r="D6" i="8"/>
  <c r="V277" i="8" l="1"/>
  <c r="V194" i="8"/>
  <c r="V199" i="8"/>
  <c r="V156" i="8"/>
  <c r="V155" i="8"/>
  <c r="H116" i="8" l="1"/>
  <c r="S116" i="8"/>
  <c r="Q116" i="8"/>
  <c r="P116" i="8"/>
  <c r="N116" i="8"/>
  <c r="M116" i="8"/>
  <c r="K116" i="8"/>
  <c r="T68" i="8" l="1"/>
  <c r="U68" i="8" s="1"/>
  <c r="H48" i="5"/>
  <c r="G48" i="5"/>
  <c r="F48" i="5"/>
  <c r="E48" i="5"/>
  <c r="D48" i="5"/>
  <c r="T101" i="8"/>
  <c r="U101" i="8" s="1"/>
  <c r="T168" i="8"/>
  <c r="U168" i="8" s="1"/>
  <c r="H44" i="5"/>
  <c r="G44" i="5"/>
  <c r="F44" i="5"/>
  <c r="E44" i="5"/>
  <c r="D44" i="5"/>
  <c r="T80" i="8"/>
  <c r="U80" i="8" s="1"/>
  <c r="T79" i="8"/>
  <c r="U79" i="8" s="1"/>
  <c r="H33" i="5"/>
  <c r="G33" i="5"/>
  <c r="D33" i="5"/>
  <c r="T126" i="8"/>
  <c r="U126" i="8" s="1"/>
  <c r="T81" i="8"/>
  <c r="U81" i="8" s="1"/>
  <c r="T215" i="8"/>
  <c r="U215" i="8" s="1"/>
  <c r="H20" i="5"/>
  <c r="G20" i="5"/>
  <c r="F20" i="5"/>
  <c r="E20" i="5"/>
  <c r="D20" i="5"/>
  <c r="H84" i="5" l="1"/>
  <c r="G84" i="5"/>
  <c r="F84" i="5"/>
  <c r="E84" i="5"/>
  <c r="D84" i="5"/>
  <c r="H80" i="5"/>
  <c r="G80" i="5"/>
  <c r="F80" i="5"/>
  <c r="E80" i="5"/>
  <c r="D80" i="5"/>
  <c r="V201" i="8" l="1"/>
  <c r="T151" i="8" l="1"/>
  <c r="U151" i="8" s="1"/>
  <c r="D8" i="5" l="1"/>
  <c r="H8" i="5"/>
  <c r="G8" i="5"/>
  <c r="F8" i="5"/>
  <c r="E8" i="5"/>
  <c r="W20" i="9" l="1"/>
  <c r="V20" i="9"/>
  <c r="N4" i="11" s="1"/>
  <c r="U20" i="9"/>
  <c r="T20" i="9"/>
  <c r="L4" i="11" s="1"/>
  <c r="S20" i="9"/>
  <c r="R20" i="9"/>
  <c r="J4" i="11" s="1"/>
  <c r="Q20" i="9"/>
  <c r="J151" i="8" s="1"/>
  <c r="I151" i="8" s="1"/>
  <c r="P20" i="9"/>
  <c r="I4" i="11" l="1"/>
  <c r="H4" i="11"/>
  <c r="F4" i="11" s="1"/>
  <c r="P151" i="8"/>
  <c r="O151" i="8" s="1"/>
  <c r="M4" i="11"/>
  <c r="M151" i="8"/>
  <c r="L151" i="8" s="1"/>
  <c r="K4" i="11"/>
  <c r="S151" i="8"/>
  <c r="R151" i="8" s="1"/>
  <c r="O4" i="11"/>
  <c r="X20" i="9"/>
  <c r="Y20" i="9"/>
  <c r="G151" i="8" s="1"/>
  <c r="E9" i="11" l="1"/>
  <c r="E4" i="11"/>
  <c r="G4" i="11"/>
  <c r="Z20" i="9"/>
  <c r="AB20" i="9"/>
  <c r="AA20" i="9"/>
  <c r="V151" i="8"/>
  <c r="T82" i="8" l="1"/>
  <c r="U82" i="8" s="1"/>
  <c r="H59" i="5" l="1"/>
  <c r="G59" i="5"/>
  <c r="F59" i="5"/>
  <c r="E59" i="5"/>
  <c r="D59" i="5"/>
  <c r="H36" i="5"/>
  <c r="G36" i="5"/>
  <c r="F36" i="5"/>
  <c r="E36" i="5"/>
  <c r="D36" i="5"/>
  <c r="T158" i="8"/>
  <c r="U158" i="8" s="1"/>
  <c r="F33" i="5"/>
  <c r="T178" i="8" l="1"/>
  <c r="U178" i="8" s="1"/>
  <c r="H37" i="5" l="1"/>
  <c r="G37" i="5"/>
  <c r="F37" i="5"/>
  <c r="E37" i="5"/>
  <c r="D37" i="5"/>
  <c r="T220" i="8"/>
  <c r="U220" i="8" s="1"/>
  <c r="H67" i="5" l="1"/>
  <c r="G67" i="5"/>
  <c r="F67" i="5"/>
  <c r="E67" i="5"/>
  <c r="D67" i="5"/>
  <c r="T160" i="8"/>
  <c r="U160" i="8" s="1"/>
  <c r="E33" i="5" l="1"/>
  <c r="G291" i="8"/>
  <c r="G263" i="8"/>
  <c r="G230" i="8"/>
  <c r="G145" i="8"/>
  <c r="G134" i="8"/>
  <c r="G118" i="8"/>
  <c r="G116" i="8"/>
  <c r="S291" i="8"/>
  <c r="S263" i="8"/>
  <c r="R248" i="8"/>
  <c r="R247" i="8"/>
  <c r="R246" i="8"/>
  <c r="R245" i="8"/>
  <c r="R244" i="8"/>
  <c r="S230" i="8"/>
  <c r="R229" i="8"/>
  <c r="R228" i="8"/>
  <c r="R145" i="8"/>
  <c r="S145" i="8"/>
  <c r="R139" i="8"/>
  <c r="R138" i="8"/>
  <c r="R137" i="8"/>
  <c r="R134" i="8"/>
  <c r="S134" i="8"/>
  <c r="S118" i="8"/>
  <c r="R117" i="8"/>
  <c r="R116" i="8" s="1"/>
  <c r="R10" i="8"/>
  <c r="R9" i="8"/>
  <c r="R8" i="8"/>
  <c r="R7" i="8"/>
  <c r="R6" i="8"/>
  <c r="P291" i="8"/>
  <c r="P263" i="8"/>
  <c r="O248" i="8"/>
  <c r="O247" i="8"/>
  <c r="O246" i="8"/>
  <c r="O245" i="8"/>
  <c r="O244" i="8"/>
  <c r="P230" i="8"/>
  <c r="O229" i="8"/>
  <c r="O228" i="8"/>
  <c r="O145" i="8"/>
  <c r="P145" i="8"/>
  <c r="O139" i="8"/>
  <c r="O138" i="8"/>
  <c r="O137" i="8"/>
  <c r="O134" i="8"/>
  <c r="P134" i="8"/>
  <c r="P118" i="8"/>
  <c r="O117" i="8"/>
  <c r="O116" i="8" s="1"/>
  <c r="O10" i="8"/>
  <c r="O9" i="8"/>
  <c r="O8" i="8"/>
  <c r="O7" i="8"/>
  <c r="M291" i="8"/>
  <c r="M263" i="8"/>
  <c r="L248" i="8"/>
  <c r="L247" i="8"/>
  <c r="L246" i="8"/>
  <c r="L245" i="8"/>
  <c r="M230" i="8"/>
  <c r="L229" i="8"/>
  <c r="L228" i="8"/>
  <c r="L145" i="8"/>
  <c r="M145" i="8"/>
  <c r="L139" i="8"/>
  <c r="L138" i="8"/>
  <c r="L137" i="8"/>
  <c r="L134" i="8"/>
  <c r="M134" i="8"/>
  <c r="M118" i="8"/>
  <c r="L117" i="8"/>
  <c r="L116" i="8" s="1"/>
  <c r="L10" i="8"/>
  <c r="L9" i="8"/>
  <c r="L8" i="8"/>
  <c r="L7" i="8"/>
  <c r="J291" i="8"/>
  <c r="J263" i="8"/>
  <c r="I248" i="8"/>
  <c r="I247" i="8"/>
  <c r="I246" i="8"/>
  <c r="I245" i="8"/>
  <c r="I244" i="8"/>
  <c r="J230" i="8"/>
  <c r="I229" i="8"/>
  <c r="I228" i="8"/>
  <c r="I145" i="8"/>
  <c r="J145" i="8"/>
  <c r="I139" i="8"/>
  <c r="I138" i="8"/>
  <c r="I137" i="8"/>
  <c r="I134" i="8"/>
  <c r="J134" i="8"/>
  <c r="J118" i="8"/>
  <c r="I117" i="8"/>
  <c r="J116" i="8"/>
  <c r="I116" i="8" s="1"/>
  <c r="I10" i="8"/>
  <c r="I9" i="8"/>
  <c r="I8" i="8"/>
  <c r="I7" i="8"/>
  <c r="Q11" i="8"/>
  <c r="R11" i="8" s="1"/>
  <c r="N11" i="8"/>
  <c r="O11" i="8" s="1"/>
  <c r="K11" i="8"/>
  <c r="L11" i="8" s="1"/>
  <c r="H11" i="8"/>
  <c r="I11" i="8" s="1"/>
  <c r="D11" i="8"/>
  <c r="V116" i="8" l="1"/>
  <c r="V230" i="8"/>
  <c r="V263" i="8"/>
  <c r="V134" i="8"/>
  <c r="V291" i="8"/>
  <c r="V118" i="8"/>
  <c r="V23" i="8"/>
  <c r="V145" i="8"/>
  <c r="L118" i="8"/>
  <c r="R230" i="8"/>
  <c r="R291" i="8"/>
  <c r="O118" i="8"/>
  <c r="I291" i="8"/>
  <c r="I230" i="8"/>
  <c r="L291" i="8"/>
  <c r="O291" i="8"/>
  <c r="R118" i="8"/>
  <c r="I118" i="8"/>
  <c r="L230" i="8"/>
  <c r="O230" i="8"/>
  <c r="T108" i="8" l="1"/>
  <c r="U108" i="8" s="1"/>
  <c r="H68" i="5" l="1"/>
  <c r="G68" i="5"/>
  <c r="F68" i="5"/>
  <c r="E68" i="5"/>
  <c r="D68" i="5" l="1"/>
  <c r="H79" i="5"/>
  <c r="G79" i="5"/>
  <c r="F79" i="5"/>
  <c r="E79" i="5"/>
  <c r="D79" i="5"/>
  <c r="T48" i="8" l="1"/>
  <c r="U48" i="8" s="1"/>
  <c r="R36" i="8" l="1"/>
  <c r="S36" i="8"/>
  <c r="J36" i="8"/>
  <c r="I36" i="8"/>
  <c r="O36" i="8"/>
  <c r="P36" i="8"/>
  <c r="L36" i="8"/>
  <c r="M36" i="8"/>
  <c r="I86" i="8" l="1"/>
  <c r="J86" i="8"/>
  <c r="L86" i="8"/>
  <c r="M86" i="8"/>
  <c r="R86" i="8"/>
  <c r="S86" i="8"/>
  <c r="G36" i="8"/>
  <c r="V36" i="8" s="1"/>
  <c r="G86" i="8" l="1"/>
  <c r="V86" i="8" s="1"/>
  <c r="G164" i="8" l="1"/>
  <c r="O164" i="8" l="1"/>
  <c r="P164" i="8"/>
  <c r="R164" i="8"/>
  <c r="S164" i="8"/>
  <c r="I164" i="8"/>
  <c r="J164" i="8"/>
  <c r="V164" i="8" s="1"/>
  <c r="L164" i="8"/>
  <c r="M164" i="8"/>
  <c r="S39" i="8"/>
  <c r="R39" i="8"/>
  <c r="L39" i="8"/>
  <c r="M39" i="8"/>
  <c r="I39" i="8"/>
  <c r="J39" i="8"/>
  <c r="O39" i="8"/>
  <c r="P39" i="8"/>
  <c r="G39" i="8" l="1"/>
  <c r="V39" i="8" s="1"/>
  <c r="S42" i="8" l="1"/>
  <c r="R42" i="8"/>
  <c r="L42" i="8"/>
  <c r="M42" i="8"/>
  <c r="I42" i="8"/>
  <c r="J42" i="8"/>
  <c r="P42" i="8"/>
  <c r="O42" i="8"/>
  <c r="G42" i="8" l="1"/>
  <c r="V42" i="8" s="1"/>
  <c r="H54" i="5" l="1"/>
  <c r="G54" i="5"/>
  <c r="F54" i="5"/>
  <c r="E54" i="5"/>
  <c r="D54" i="5"/>
  <c r="P77" i="8" l="1"/>
  <c r="P74" i="8" s="1"/>
  <c r="M77" i="8"/>
  <c r="M74" i="8" s="1"/>
  <c r="J77" i="8"/>
  <c r="J74" i="8" l="1"/>
  <c r="V77" i="8"/>
  <c r="L77" i="8"/>
  <c r="L74" i="8" s="1"/>
  <c r="S74" i="8"/>
  <c r="I77" i="8"/>
  <c r="I74" i="8" s="1"/>
  <c r="O77" i="8"/>
  <c r="O74" i="8" s="1"/>
  <c r="G74" i="8"/>
  <c r="R77" i="8" l="1"/>
  <c r="R74" i="8" s="1"/>
  <c r="V74" i="8"/>
  <c r="O200" i="8" l="1"/>
  <c r="P200" i="8"/>
  <c r="L200" i="8"/>
  <c r="M200" i="8"/>
  <c r="R200" i="8"/>
  <c r="S200" i="8"/>
  <c r="I200" i="8" l="1"/>
  <c r="J200" i="8"/>
  <c r="G200" i="8"/>
  <c r="V200" i="8" l="1"/>
  <c r="W6" i="9" l="1"/>
  <c r="V6" i="9"/>
  <c r="U6" i="9"/>
  <c r="T6" i="9"/>
  <c r="S6" i="9"/>
  <c r="R6" i="9"/>
  <c r="Q6" i="9"/>
  <c r="I3" i="11" l="1"/>
  <c r="L3" i="11"/>
  <c r="M141" i="8"/>
  <c r="L141" i="8" s="1"/>
  <c r="X6" i="9"/>
  <c r="AB6" i="9" s="1"/>
  <c r="P141" i="8"/>
  <c r="O141" i="8" s="1"/>
  <c r="M3" i="11"/>
  <c r="J3" i="11"/>
  <c r="N3" i="11"/>
  <c r="K3" i="11"/>
  <c r="S141" i="8"/>
  <c r="R141" i="8" s="1"/>
  <c r="O3" i="11"/>
  <c r="J141" i="8"/>
  <c r="I141" i="8" s="1"/>
  <c r="I136" i="8" s="1"/>
  <c r="Y6" i="9"/>
  <c r="P173" i="8"/>
  <c r="S173" i="8"/>
  <c r="M173" i="8"/>
  <c r="I173" i="8"/>
  <c r="J173" i="8"/>
  <c r="E3" i="11" l="1"/>
  <c r="F3" i="11"/>
  <c r="G3" i="11"/>
  <c r="J136" i="8"/>
  <c r="G141" i="8"/>
  <c r="V141" i="8" s="1"/>
  <c r="L136" i="8"/>
  <c r="M136" i="8"/>
  <c r="P136" i="8"/>
  <c r="O136" i="8"/>
  <c r="R136" i="8"/>
  <c r="S136" i="8"/>
  <c r="AA6" i="9"/>
  <c r="G173" i="8"/>
  <c r="V173" i="8" s="1"/>
  <c r="Z6" i="9"/>
  <c r="H50" i="5"/>
  <c r="G50" i="5"/>
  <c r="F50" i="5"/>
  <c r="E50" i="5"/>
  <c r="D50" i="5"/>
  <c r="T71" i="8"/>
  <c r="U71" i="8" s="1"/>
  <c r="R63" i="8"/>
  <c r="G136" i="8" l="1"/>
  <c r="V136" i="8" s="1"/>
  <c r="O63" i="8"/>
  <c r="P63" i="8"/>
  <c r="I63" i="8"/>
  <c r="J63" i="8"/>
  <c r="V63" i="8" s="1"/>
  <c r="L63" i="8"/>
  <c r="M63" i="8"/>
  <c r="V161" i="8" l="1"/>
  <c r="R267" i="8"/>
  <c r="M50" i="8"/>
  <c r="J50" i="8"/>
  <c r="P50" i="8"/>
  <c r="O130" i="8"/>
  <c r="L267" i="8"/>
  <c r="S267" i="8"/>
  <c r="S262" i="8" s="1"/>
  <c r="I267" i="8"/>
  <c r="J267" i="8"/>
  <c r="J262" i="8" s="1"/>
  <c r="O267" i="8"/>
  <c r="P267" i="8"/>
  <c r="P262" i="8" s="1"/>
  <c r="L251" i="8"/>
  <c r="M251" i="8"/>
  <c r="R251" i="8"/>
  <c r="S251" i="8"/>
  <c r="R50" i="8"/>
  <c r="S50" i="8"/>
  <c r="L130" i="8"/>
  <c r="M130" i="8"/>
  <c r="R130" i="8"/>
  <c r="S130" i="8"/>
  <c r="L185" i="8"/>
  <c r="L184" i="8" s="1"/>
  <c r="M185" i="8"/>
  <c r="M184" i="8" s="1"/>
  <c r="R185" i="8"/>
  <c r="R184" i="8" s="1"/>
  <c r="S185" i="8"/>
  <c r="S184" i="8" s="1"/>
  <c r="M111" i="8"/>
  <c r="L111" i="8"/>
  <c r="S111" i="8"/>
  <c r="R111" i="8"/>
  <c r="I251" i="8"/>
  <c r="J251" i="8"/>
  <c r="O251" i="8"/>
  <c r="P251" i="8"/>
  <c r="O50" i="8"/>
  <c r="I130" i="8"/>
  <c r="J130" i="8"/>
  <c r="I185" i="8"/>
  <c r="I184" i="8" s="1"/>
  <c r="J185" i="8"/>
  <c r="J184" i="8" s="1"/>
  <c r="O185" i="8"/>
  <c r="O184" i="8" s="1"/>
  <c r="P185" i="8"/>
  <c r="P184" i="8" s="1"/>
  <c r="I111" i="8"/>
  <c r="J111" i="8"/>
  <c r="O111" i="8"/>
  <c r="P111" i="8"/>
  <c r="I50" i="8"/>
  <c r="L50" i="8"/>
  <c r="J35" i="8" l="1"/>
  <c r="P130" i="8"/>
  <c r="G267" i="8"/>
  <c r="R149" i="8"/>
  <c r="O149" i="8"/>
  <c r="I149" i="8"/>
  <c r="S149" i="8"/>
  <c r="M267" i="8"/>
  <c r="M262" i="8" s="1"/>
  <c r="M250" i="8" s="1"/>
  <c r="M249" i="8" s="1"/>
  <c r="J250" i="8"/>
  <c r="J249" i="8" s="1"/>
  <c r="I35" i="8"/>
  <c r="L149" i="8"/>
  <c r="M149" i="8"/>
  <c r="L35" i="8"/>
  <c r="S250" i="8"/>
  <c r="S249" i="8" s="1"/>
  <c r="P250" i="8"/>
  <c r="P249" i="8" s="1"/>
  <c r="M35" i="8"/>
  <c r="V162" i="8"/>
  <c r="G130" i="8"/>
  <c r="V130" i="8" s="1"/>
  <c r="P149" i="8"/>
  <c r="V153" i="8"/>
  <c r="G185" i="8"/>
  <c r="G251" i="8"/>
  <c r="V251" i="8" s="1"/>
  <c r="S35" i="8"/>
  <c r="J149" i="8"/>
  <c r="R35" i="8"/>
  <c r="G184" i="8" l="1"/>
  <c r="V184" i="8" s="1"/>
  <c r="V185" i="8"/>
  <c r="G262" i="8"/>
  <c r="V262" i="8" s="1"/>
  <c r="V267" i="8"/>
  <c r="G111" i="8"/>
  <c r="V111" i="8" s="1"/>
  <c r="V113" i="8"/>
  <c r="J30" i="8"/>
  <c r="J22" i="8" s="1"/>
  <c r="J13" i="8" s="1"/>
  <c r="S30" i="8"/>
  <c r="S22" i="8" s="1"/>
  <c r="S13" i="8" s="1"/>
  <c r="G50" i="8"/>
  <c r="M30" i="8"/>
  <c r="M22" i="8" s="1"/>
  <c r="M13" i="8" s="1"/>
  <c r="G149" i="8"/>
  <c r="V149" i="8" s="1"/>
  <c r="G250" i="8" l="1"/>
  <c r="G35" i="8"/>
  <c r="V35" i="8" s="1"/>
  <c r="V50" i="8"/>
  <c r="J297" i="8"/>
  <c r="J298" i="8" s="1"/>
  <c r="J300" i="8" s="1"/>
  <c r="S297" i="8"/>
  <c r="S298" i="8" s="1"/>
  <c r="S300" i="8" s="1"/>
  <c r="M297" i="8"/>
  <c r="M298" i="8" s="1"/>
  <c r="M300" i="8" s="1"/>
  <c r="G249" i="8" l="1"/>
  <c r="V249" i="8" s="1"/>
  <c r="V250" i="8"/>
  <c r="H22" i="5"/>
  <c r="G22" i="5"/>
  <c r="F22" i="5"/>
  <c r="E22" i="5"/>
  <c r="D22" i="5"/>
  <c r="T123" i="8" l="1"/>
  <c r="T124" i="8"/>
  <c r="T96" i="8"/>
  <c r="T97" i="8"/>
  <c r="T98" i="8"/>
  <c r="T99" i="8"/>
  <c r="T100" i="8"/>
  <c r="T12" i="8"/>
  <c r="T8" i="8"/>
  <c r="T9" i="8"/>
  <c r="T10" i="8"/>
  <c r="H81" i="5"/>
  <c r="G81" i="5"/>
  <c r="F81" i="5"/>
  <c r="E81" i="5"/>
  <c r="H78" i="5"/>
  <c r="G78" i="5"/>
  <c r="F78" i="5"/>
  <c r="E78" i="5"/>
  <c r="H76" i="5"/>
  <c r="G76" i="5"/>
  <c r="F76" i="5"/>
  <c r="E76" i="5"/>
  <c r="H56" i="5"/>
  <c r="G56" i="5"/>
  <c r="F56" i="5"/>
  <c r="E56" i="5"/>
  <c r="H41" i="5"/>
  <c r="G41" i="5"/>
  <c r="F41" i="5"/>
  <c r="E41" i="5"/>
  <c r="H40" i="5"/>
  <c r="G40" i="5"/>
  <c r="F40" i="5"/>
  <c r="E40" i="5"/>
  <c r="H17" i="5"/>
  <c r="G17" i="5"/>
  <c r="F17" i="5"/>
  <c r="E17" i="5"/>
  <c r="H14" i="5"/>
  <c r="G14" i="5"/>
  <c r="F14" i="5"/>
  <c r="E14" i="5"/>
  <c r="H12" i="5"/>
  <c r="G12" i="5"/>
  <c r="F12" i="5"/>
  <c r="E12" i="5"/>
  <c r="H11" i="5"/>
  <c r="G11" i="5"/>
  <c r="F11" i="5"/>
  <c r="E11" i="5"/>
  <c r="H10" i="5"/>
  <c r="G10" i="5"/>
  <c r="F10" i="5"/>
  <c r="E10" i="5"/>
  <c r="D83" i="5"/>
  <c r="D81" i="5"/>
  <c r="D78" i="5"/>
  <c r="D70" i="5"/>
  <c r="D46" i="5"/>
  <c r="D43" i="5"/>
  <c r="D40" i="5"/>
  <c r="D39" i="5"/>
  <c r="D38" i="5"/>
  <c r="D35" i="5"/>
  <c r="D21" i="5"/>
  <c r="D11" i="5"/>
  <c r="D10" i="5"/>
  <c r="D82" i="5"/>
  <c r="D77" i="5"/>
  <c r="D76" i="5"/>
  <c r="D75" i="5"/>
  <c r="D74" i="5"/>
  <c r="D73" i="5"/>
  <c r="D72" i="5"/>
  <c r="D71" i="5"/>
  <c r="D69" i="5"/>
  <c r="D66" i="5"/>
  <c r="D65" i="5"/>
  <c r="D64" i="5"/>
  <c r="D63" i="5"/>
  <c r="D62" i="5"/>
  <c r="D61" i="5"/>
  <c r="D57" i="5"/>
  <c r="D56" i="5"/>
  <c r="D55" i="5"/>
  <c r="D53" i="5"/>
  <c r="D52" i="5"/>
  <c r="D51" i="5"/>
  <c r="D49" i="5"/>
  <c r="D45" i="5"/>
  <c r="D42" i="5"/>
  <c r="D41" i="5"/>
  <c r="D34" i="5"/>
  <c r="D32" i="5"/>
  <c r="D31" i="5"/>
  <c r="D30" i="5"/>
  <c r="D28" i="5"/>
  <c r="D27" i="5"/>
  <c r="D26" i="5"/>
  <c r="D25" i="5"/>
  <c r="D24" i="5"/>
  <c r="D23" i="5"/>
  <c r="D19" i="5"/>
  <c r="D18" i="5"/>
  <c r="D17" i="5"/>
  <c r="D16" i="5"/>
  <c r="D15" i="5"/>
  <c r="D14" i="5"/>
  <c r="D13" i="5"/>
  <c r="D12" i="5"/>
  <c r="D7" i="5"/>
  <c r="D9" i="5"/>
  <c r="T163" i="8" l="1"/>
  <c r="U163" i="8" s="1"/>
  <c r="Q230" i="8" l="1"/>
  <c r="N230" i="8"/>
  <c r="K230" i="8"/>
  <c r="H230" i="8"/>
  <c r="F230" i="8"/>
  <c r="D230" i="8"/>
  <c r="R173" i="8"/>
  <c r="O173" i="8"/>
  <c r="L173" i="8"/>
  <c r="Q136" i="8"/>
  <c r="N136" i="8"/>
  <c r="K136" i="8"/>
  <c r="H136" i="8"/>
  <c r="F136" i="8"/>
  <c r="D136" i="8"/>
  <c r="I30" i="8"/>
  <c r="L30" i="8" l="1"/>
  <c r="T83" i="8" l="1"/>
  <c r="U83" i="8" s="1"/>
  <c r="H36" i="8"/>
  <c r="K36" i="8"/>
  <c r="N36" i="8"/>
  <c r="Q36" i="8"/>
  <c r="F39" i="8"/>
  <c r="H39" i="8"/>
  <c r="K39" i="8"/>
  <c r="N39" i="8"/>
  <c r="Q39" i="8"/>
  <c r="U39" i="8"/>
  <c r="H42" i="8"/>
  <c r="K42" i="8"/>
  <c r="N42" i="8"/>
  <c r="Q42" i="8"/>
  <c r="H86" i="8"/>
  <c r="K86" i="8"/>
  <c r="N86" i="8"/>
  <c r="Q86" i="8"/>
  <c r="H111" i="8"/>
  <c r="K111" i="8"/>
  <c r="N111" i="8"/>
  <c r="Q111" i="8"/>
  <c r="H118" i="8"/>
  <c r="K118" i="8"/>
  <c r="N118" i="8"/>
  <c r="Q118" i="8"/>
  <c r="H130" i="8"/>
  <c r="K130" i="8"/>
  <c r="N130" i="8"/>
  <c r="Q130" i="8"/>
  <c r="D130" i="8"/>
  <c r="F134" i="8"/>
  <c r="H134" i="8"/>
  <c r="K134" i="8"/>
  <c r="N134" i="8"/>
  <c r="Q134" i="8"/>
  <c r="H145" i="8"/>
  <c r="K145" i="8"/>
  <c r="N145" i="8"/>
  <c r="Q145" i="8"/>
  <c r="K149" i="8"/>
  <c r="Q149" i="8"/>
  <c r="F164" i="8"/>
  <c r="H164" i="8"/>
  <c r="K164" i="8"/>
  <c r="N164" i="8"/>
  <c r="Q164" i="8"/>
  <c r="F173" i="8"/>
  <c r="K173" i="8"/>
  <c r="H185" i="8"/>
  <c r="K185" i="8"/>
  <c r="N185" i="8"/>
  <c r="Q185" i="8"/>
  <c r="H200" i="8"/>
  <c r="N200" i="8"/>
  <c r="Q200" i="8"/>
  <c r="H251" i="8"/>
  <c r="K251" i="8"/>
  <c r="N251" i="8"/>
  <c r="Q251" i="8"/>
  <c r="D251" i="8"/>
  <c r="H267" i="8"/>
  <c r="K267" i="8"/>
  <c r="N267" i="8"/>
  <c r="Q267" i="8"/>
  <c r="F291" i="8"/>
  <c r="H291" i="8"/>
  <c r="K291" i="8"/>
  <c r="N291" i="8"/>
  <c r="Q291" i="8"/>
  <c r="D291" i="8"/>
  <c r="U123" i="8"/>
  <c r="U124" i="8"/>
  <c r="U96" i="8"/>
  <c r="U97" i="8"/>
  <c r="U99" i="8"/>
  <c r="U100" i="8"/>
  <c r="T66" i="8"/>
  <c r="U66" i="8" s="1"/>
  <c r="T132" i="8"/>
  <c r="U132" i="8" s="1"/>
  <c r="F251" i="8"/>
  <c r="T152" i="8"/>
  <c r="U152" i="8" s="1"/>
  <c r="H35" i="8" l="1"/>
  <c r="Q35" i="8"/>
  <c r="N35" i="8"/>
  <c r="K35" i="8"/>
  <c r="N184" i="8"/>
  <c r="Q184" i="8"/>
  <c r="H184" i="8"/>
  <c r="F149" i="8"/>
  <c r="T150" i="8"/>
  <c r="U150" i="8" s="1"/>
  <c r="F42" i="8" l="1"/>
  <c r="D185" i="8" l="1"/>
  <c r="F145" i="8" l="1"/>
  <c r="T157" i="8" l="1"/>
  <c r="U157" i="8" s="1"/>
  <c r="F45" i="5" l="1"/>
  <c r="H39" i="5"/>
  <c r="G39" i="5"/>
  <c r="F39" i="5"/>
  <c r="E39" i="5"/>
  <c r="N149" i="8" l="1"/>
  <c r="H149" i="8" l="1"/>
  <c r="D149" i="8"/>
  <c r="F36" i="8" l="1"/>
  <c r="D200" i="8"/>
  <c r="D184" i="8" s="1"/>
  <c r="K200" i="8"/>
  <c r="K184" i="8" s="1"/>
  <c r="D145" i="8"/>
  <c r="E145" i="8"/>
  <c r="T146" i="8"/>
  <c r="T145" i="8" s="1"/>
  <c r="U146" i="8" l="1"/>
  <c r="U145" i="8" s="1"/>
  <c r="F7" i="5" l="1"/>
  <c r="F9" i="5"/>
  <c r="G9" i="5"/>
  <c r="H9" i="5"/>
  <c r="F13" i="5"/>
  <c r="G13" i="5"/>
  <c r="H13" i="5"/>
  <c r="F15" i="5"/>
  <c r="G15" i="5"/>
  <c r="H15" i="5"/>
  <c r="F16" i="5"/>
  <c r="G16" i="5"/>
  <c r="H16" i="5"/>
  <c r="F18" i="5"/>
  <c r="G18" i="5"/>
  <c r="F19" i="5"/>
  <c r="G19" i="5"/>
  <c r="F21" i="5"/>
  <c r="G21" i="5"/>
  <c r="H21" i="5"/>
  <c r="F23" i="5"/>
  <c r="G23" i="5"/>
  <c r="H23" i="5"/>
  <c r="F24" i="5"/>
  <c r="G24" i="5"/>
  <c r="H24" i="5"/>
  <c r="F25" i="5"/>
  <c r="G25" i="5"/>
  <c r="H25" i="5"/>
  <c r="F26" i="5"/>
  <c r="G26" i="5"/>
  <c r="H26" i="5"/>
  <c r="F27" i="5"/>
  <c r="G27" i="5"/>
  <c r="H27" i="5"/>
  <c r="F28" i="5"/>
  <c r="G28" i="5"/>
  <c r="H28" i="5"/>
  <c r="F30" i="5"/>
  <c r="G30" i="5"/>
  <c r="H30" i="5"/>
  <c r="F31" i="5"/>
  <c r="G31" i="5"/>
  <c r="H31" i="5"/>
  <c r="F32" i="5"/>
  <c r="G32" i="5"/>
  <c r="H32" i="5"/>
  <c r="F34" i="5"/>
  <c r="G34" i="5"/>
  <c r="H34" i="5"/>
  <c r="F35" i="5"/>
  <c r="G35" i="5"/>
  <c r="H35" i="5"/>
  <c r="F38" i="5"/>
  <c r="G38" i="5"/>
  <c r="H38" i="5"/>
  <c r="F42" i="5"/>
  <c r="G42" i="5"/>
  <c r="H42" i="5"/>
  <c r="F43" i="5"/>
  <c r="G43" i="5"/>
  <c r="H43" i="5"/>
  <c r="G45" i="5"/>
  <c r="H45" i="5"/>
  <c r="F46" i="5"/>
  <c r="G46" i="5"/>
  <c r="H46" i="5"/>
  <c r="F49" i="5"/>
  <c r="G49" i="5"/>
  <c r="H49" i="5"/>
  <c r="F51" i="5"/>
  <c r="G51" i="5"/>
  <c r="H51" i="5"/>
  <c r="F52" i="5"/>
  <c r="G52" i="5"/>
  <c r="H52" i="5"/>
  <c r="F53" i="5"/>
  <c r="G53" i="5"/>
  <c r="H53" i="5"/>
  <c r="F55" i="5"/>
  <c r="G55" i="5"/>
  <c r="H55" i="5"/>
  <c r="F57" i="5"/>
  <c r="G57" i="5"/>
  <c r="H57" i="5"/>
  <c r="F61" i="5"/>
  <c r="G61" i="5"/>
  <c r="H61" i="5"/>
  <c r="F62" i="5"/>
  <c r="G62" i="5"/>
  <c r="H62" i="5"/>
  <c r="F63" i="5"/>
  <c r="G63" i="5"/>
  <c r="H63" i="5"/>
  <c r="F64" i="5"/>
  <c r="G64" i="5"/>
  <c r="H64" i="5"/>
  <c r="F65" i="5"/>
  <c r="G65" i="5"/>
  <c r="H65" i="5"/>
  <c r="F66" i="5"/>
  <c r="G66" i="5"/>
  <c r="H66" i="5"/>
  <c r="F69" i="5"/>
  <c r="G69" i="5"/>
  <c r="H69" i="5"/>
  <c r="F70" i="5"/>
  <c r="G70" i="5"/>
  <c r="H70" i="5"/>
  <c r="F71" i="5"/>
  <c r="G71" i="5"/>
  <c r="H71" i="5"/>
  <c r="F72" i="5"/>
  <c r="G72" i="5"/>
  <c r="H72" i="5"/>
  <c r="F73" i="5"/>
  <c r="G73" i="5"/>
  <c r="H73" i="5"/>
  <c r="F74" i="5"/>
  <c r="G74" i="5"/>
  <c r="H74" i="5"/>
  <c r="F75" i="5"/>
  <c r="G75" i="5"/>
  <c r="H75" i="5"/>
  <c r="F77" i="5"/>
  <c r="G77" i="5"/>
  <c r="H77" i="5"/>
  <c r="F82" i="5"/>
  <c r="G82" i="5"/>
  <c r="H82" i="5"/>
  <c r="F83" i="5"/>
  <c r="G83" i="5"/>
  <c r="H83" i="5"/>
  <c r="E57" i="5"/>
  <c r="E83" i="5"/>
  <c r="E82" i="5"/>
  <c r="E77" i="5"/>
  <c r="E75" i="5"/>
  <c r="E74" i="5"/>
  <c r="E73" i="5"/>
  <c r="E72" i="5"/>
  <c r="E71" i="5"/>
  <c r="E70" i="5"/>
  <c r="E69" i="5"/>
  <c r="E66" i="5"/>
  <c r="E65" i="5"/>
  <c r="E64" i="5"/>
  <c r="E63" i="5"/>
  <c r="E62" i="5"/>
  <c r="E61" i="5"/>
  <c r="E55" i="5"/>
  <c r="E53" i="5"/>
  <c r="E52" i="5"/>
  <c r="E51" i="5"/>
  <c r="E49" i="5"/>
  <c r="E46" i="5"/>
  <c r="E45" i="5"/>
  <c r="E43" i="5"/>
  <c r="E42" i="5"/>
  <c r="E38" i="5"/>
  <c r="E35" i="5"/>
  <c r="E34" i="5"/>
  <c r="E32" i="5"/>
  <c r="E31" i="5"/>
  <c r="E30" i="5"/>
  <c r="E28" i="5"/>
  <c r="E27" i="5"/>
  <c r="E26" i="5"/>
  <c r="E25" i="5"/>
  <c r="E24" i="5"/>
  <c r="E23" i="5"/>
  <c r="E21" i="5"/>
  <c r="E19" i="5"/>
  <c r="E18" i="5"/>
  <c r="E16" i="5"/>
  <c r="E15" i="5"/>
  <c r="E13" i="5"/>
  <c r="E9" i="5"/>
  <c r="H19" i="5"/>
  <c r="R30" i="8"/>
  <c r="D32" i="8"/>
  <c r="E32" i="8" s="1"/>
  <c r="L22" i="8"/>
  <c r="I22" i="8"/>
  <c r="T24" i="8"/>
  <c r="D23" i="8"/>
  <c r="E23" i="8" s="1"/>
  <c r="T11" i="8"/>
  <c r="T6" i="8"/>
  <c r="R22" i="8" l="1"/>
  <c r="F130" i="8"/>
  <c r="T226" i="8"/>
  <c r="U226" i="8" s="1"/>
  <c r="F200" i="8" l="1"/>
  <c r="F74" i="8" l="1"/>
  <c r="F118" i="8"/>
  <c r="F50" i="8" l="1"/>
  <c r="F86" i="8" l="1"/>
  <c r="T14" i="8"/>
  <c r="T15" i="8"/>
  <c r="T16" i="8"/>
  <c r="T17" i="8"/>
  <c r="T18" i="8"/>
  <c r="T19" i="8"/>
  <c r="T20" i="8"/>
  <c r="T21" i="8"/>
  <c r="T25" i="8"/>
  <c r="T26" i="8"/>
  <c r="T27" i="8"/>
  <c r="T28" i="8"/>
  <c r="T29" i="8"/>
  <c r="T31" i="8"/>
  <c r="T33" i="8"/>
  <c r="T34" i="8"/>
  <c r="T38" i="8"/>
  <c r="T40" i="8"/>
  <c r="T41" i="8"/>
  <c r="T43" i="8"/>
  <c r="T44" i="8"/>
  <c r="T45" i="8"/>
  <c r="T46" i="8"/>
  <c r="T47" i="8"/>
  <c r="T49" i="8"/>
  <c r="T51" i="8"/>
  <c r="T52" i="8"/>
  <c r="T53" i="8"/>
  <c r="T54" i="8"/>
  <c r="T55" i="8"/>
  <c r="T56" i="8"/>
  <c r="T57" i="8"/>
  <c r="T58" i="8"/>
  <c r="T59" i="8"/>
  <c r="T60" i="8"/>
  <c r="T61" i="8"/>
  <c r="T62" i="8"/>
  <c r="T64" i="8"/>
  <c r="T65" i="8"/>
  <c r="T67" i="8"/>
  <c r="T69" i="8"/>
  <c r="T70" i="8"/>
  <c r="T72" i="8"/>
  <c r="T73" i="8"/>
  <c r="T75" i="8"/>
  <c r="T76" i="8"/>
  <c r="T78" i="8"/>
  <c r="T84" i="8"/>
  <c r="T85" i="8"/>
  <c r="T87" i="8"/>
  <c r="T88" i="8"/>
  <c r="T89" i="8"/>
  <c r="T90" i="8"/>
  <c r="T91" i="8"/>
  <c r="T93" i="8"/>
  <c r="T94" i="8"/>
  <c r="T95" i="8"/>
  <c r="U98" i="8"/>
  <c r="T103" i="8"/>
  <c r="T104" i="8"/>
  <c r="T105" i="8"/>
  <c r="T106" i="8"/>
  <c r="T107" i="8"/>
  <c r="T109" i="8"/>
  <c r="T110" i="8"/>
  <c r="T112" i="8"/>
  <c r="T113" i="8"/>
  <c r="T114" i="8"/>
  <c r="U114" i="8" s="1"/>
  <c r="T115" i="8"/>
  <c r="T116" i="8"/>
  <c r="T117" i="8"/>
  <c r="T119" i="8"/>
  <c r="T120" i="8"/>
  <c r="U120" i="8" s="1"/>
  <c r="T121" i="8"/>
  <c r="T122" i="8"/>
  <c r="T125" i="8"/>
  <c r="T127" i="8"/>
  <c r="T128" i="8"/>
  <c r="T129" i="8"/>
  <c r="T131" i="8"/>
  <c r="T133" i="8"/>
  <c r="T135" i="8"/>
  <c r="T134" i="8" s="1"/>
  <c r="T137" i="8"/>
  <c r="T138" i="8"/>
  <c r="T139" i="8"/>
  <c r="T140" i="8"/>
  <c r="T141" i="8"/>
  <c r="T142" i="8"/>
  <c r="T143" i="8"/>
  <c r="T144" i="8"/>
  <c r="T153" i="8"/>
  <c r="T154" i="8"/>
  <c r="T156" i="8"/>
  <c r="T161" i="8"/>
  <c r="U161" i="8" s="1"/>
  <c r="T162" i="8"/>
  <c r="T165" i="8"/>
  <c r="T166" i="8"/>
  <c r="T167" i="8"/>
  <c r="T169" i="8"/>
  <c r="T170" i="8"/>
  <c r="T171" i="8"/>
  <c r="T172" i="8"/>
  <c r="T175" i="8"/>
  <c r="T176" i="8"/>
  <c r="T177" i="8"/>
  <c r="T179" i="8"/>
  <c r="T180" i="8"/>
  <c r="T181" i="8"/>
  <c r="T182" i="8"/>
  <c r="T183" i="8"/>
  <c r="T186" i="8"/>
  <c r="T187" i="8"/>
  <c r="T188" i="8"/>
  <c r="T189" i="8"/>
  <c r="T190" i="8"/>
  <c r="T191" i="8"/>
  <c r="T192" i="8"/>
  <c r="T193" i="8"/>
  <c r="T194" i="8"/>
  <c r="T195" i="8"/>
  <c r="T196" i="8"/>
  <c r="T197" i="8"/>
  <c r="T198" i="8"/>
  <c r="T199" i="8"/>
  <c r="T201" i="8"/>
  <c r="T202" i="8"/>
  <c r="T203" i="8"/>
  <c r="T204" i="8"/>
  <c r="T205" i="8"/>
  <c r="T206" i="8"/>
  <c r="T207" i="8"/>
  <c r="T208" i="8"/>
  <c r="T209" i="8"/>
  <c r="T210" i="8"/>
  <c r="T211" i="8"/>
  <c r="T212" i="8"/>
  <c r="T213" i="8"/>
  <c r="T214" i="8"/>
  <c r="T216" i="8"/>
  <c r="T217" i="8"/>
  <c r="T218" i="8"/>
  <c r="T219" i="8"/>
  <c r="T221" i="8"/>
  <c r="T222" i="8"/>
  <c r="T223" i="8"/>
  <c r="T224" i="8"/>
  <c r="T225" i="8"/>
  <c r="T227" i="8"/>
  <c r="T228" i="8"/>
  <c r="T229" i="8"/>
  <c r="T231" i="8"/>
  <c r="T232" i="8"/>
  <c r="T233" i="8"/>
  <c r="T234" i="8"/>
  <c r="T235" i="8"/>
  <c r="T236" i="8"/>
  <c r="T237" i="8"/>
  <c r="T238" i="8"/>
  <c r="T239" i="8"/>
  <c r="T240" i="8"/>
  <c r="T241" i="8"/>
  <c r="T242" i="8"/>
  <c r="T243" i="8"/>
  <c r="T244" i="8"/>
  <c r="T245" i="8"/>
  <c r="T246" i="8"/>
  <c r="T247" i="8"/>
  <c r="T248" i="8"/>
  <c r="T252" i="8"/>
  <c r="T253" i="8"/>
  <c r="T254" i="8"/>
  <c r="T255" i="8"/>
  <c r="T257" i="8"/>
  <c r="U257" i="8" s="1"/>
  <c r="T258" i="8"/>
  <c r="T259" i="8"/>
  <c r="T260" i="8"/>
  <c r="T261" i="8"/>
  <c r="T264" i="8"/>
  <c r="T265" i="8"/>
  <c r="T266" i="8"/>
  <c r="T268" i="8"/>
  <c r="T269" i="8"/>
  <c r="T270" i="8"/>
  <c r="T271" i="8"/>
  <c r="T272" i="8"/>
  <c r="T273" i="8"/>
  <c r="T274" i="8"/>
  <c r="T275" i="8"/>
  <c r="T276" i="8"/>
  <c r="T277" i="8"/>
  <c r="T278" i="8"/>
  <c r="T279" i="8"/>
  <c r="T280" i="8"/>
  <c r="T281" i="8"/>
  <c r="T282" i="8"/>
  <c r="T283" i="8"/>
  <c r="T284" i="8"/>
  <c r="T285" i="8"/>
  <c r="T286" i="8"/>
  <c r="T287" i="8"/>
  <c r="T288" i="8"/>
  <c r="T289" i="8"/>
  <c r="T290" i="8"/>
  <c r="T292" i="8"/>
  <c r="T293" i="8"/>
  <c r="T294" i="8"/>
  <c r="T295" i="8"/>
  <c r="T296" i="8"/>
  <c r="D36" i="8"/>
  <c r="D39" i="8"/>
  <c r="D42" i="8"/>
  <c r="D86" i="8"/>
  <c r="D111" i="8"/>
  <c r="D118" i="8"/>
  <c r="D134" i="8"/>
  <c r="D164" i="8"/>
  <c r="D173" i="8"/>
  <c r="D263" i="8"/>
  <c r="D267" i="8"/>
  <c r="T77" i="8" l="1"/>
  <c r="T63" i="8"/>
  <c r="T291" i="8"/>
  <c r="D35" i="8"/>
  <c r="D30" i="8" s="1"/>
  <c r="D22" i="8" s="1"/>
  <c r="T230" i="8"/>
  <c r="D262" i="8"/>
  <c r="D250" i="8" s="1"/>
  <c r="D249" i="8" s="1"/>
  <c r="T136" i="8"/>
  <c r="T130" i="8"/>
  <c r="T111" i="8"/>
  <c r="T39" i="8"/>
  <c r="T118" i="8"/>
  <c r="T42" i="8"/>
  <c r="T267" i="8"/>
  <c r="T251" i="8"/>
  <c r="T200" i="8"/>
  <c r="T164" i="8"/>
  <c r="T86" i="8"/>
  <c r="T50" i="8"/>
  <c r="T185" i="8"/>
  <c r="T74" i="8"/>
  <c r="H18" i="5"/>
  <c r="T37" i="8"/>
  <c r="T36" i="8" s="1"/>
  <c r="T32" i="8"/>
  <c r="T23" i="8"/>
  <c r="T35" i="8" l="1"/>
  <c r="T184" i="8"/>
  <c r="D13" i="8"/>
  <c r="D297" i="8"/>
  <c r="D298" i="8" s="1"/>
  <c r="E7" i="8"/>
  <c r="E8" i="8"/>
  <c r="E9" i="8"/>
  <c r="E10" i="8"/>
  <c r="E36" i="8"/>
  <c r="E117" i="8"/>
  <c r="E134" i="8"/>
  <c r="E137" i="8"/>
  <c r="E138" i="8"/>
  <c r="E139" i="8"/>
  <c r="E228" i="8"/>
  <c r="E229" i="8"/>
  <c r="E244" i="8"/>
  <c r="E245" i="8"/>
  <c r="E246" i="8"/>
  <c r="E247" i="8"/>
  <c r="E248" i="8"/>
  <c r="E6" i="8"/>
  <c r="F185" i="8"/>
  <c r="F184" i="8" s="1"/>
  <c r="F116" i="8"/>
  <c r="F263" i="8"/>
  <c r="E77" i="8" l="1"/>
  <c r="E74" i="8" s="1"/>
  <c r="E39" i="8"/>
  <c r="E230" i="8"/>
  <c r="E263" i="8"/>
  <c r="F262" i="8"/>
  <c r="F250" i="8" s="1"/>
  <c r="F249" i="8" s="1"/>
  <c r="E136" i="8"/>
  <c r="E86" i="8"/>
  <c r="E164" i="8"/>
  <c r="E291" i="8"/>
  <c r="E173" i="8"/>
  <c r="E50" i="8"/>
  <c r="E251" i="8"/>
  <c r="E200" i="8"/>
  <c r="E118" i="8"/>
  <c r="E185" i="8"/>
  <c r="E184" i="8" l="1"/>
  <c r="F111" i="8"/>
  <c r="F35" i="8" s="1"/>
  <c r="E111" i="8" l="1"/>
  <c r="T155" i="8"/>
  <c r="T149" i="8" s="1"/>
  <c r="U154" i="8"/>
  <c r="E149" i="8" l="1"/>
  <c r="E130" i="8"/>
  <c r="E42" i="8"/>
  <c r="U8" i="8"/>
  <c r="U9" i="8"/>
  <c r="U10" i="8"/>
  <c r="U12" i="8"/>
  <c r="U14" i="8"/>
  <c r="U15" i="8"/>
  <c r="U16" i="8"/>
  <c r="U17" i="8"/>
  <c r="U18" i="8"/>
  <c r="U19" i="8"/>
  <c r="U20" i="8"/>
  <c r="U21" i="8"/>
  <c r="U32" i="8"/>
  <c r="U33" i="8"/>
  <c r="U34" i="8"/>
  <c r="U117" i="8"/>
  <c r="U143" i="8"/>
  <c r="U144" i="8"/>
  <c r="U155" i="8"/>
  <c r="U228" i="8"/>
  <c r="U231" i="8"/>
  <c r="U232" i="8"/>
  <c r="U233" i="8"/>
  <c r="U234" i="8"/>
  <c r="U235" i="8"/>
  <c r="U236" i="8"/>
  <c r="U237" i="8"/>
  <c r="U238" i="8"/>
  <c r="U239" i="8"/>
  <c r="U240" i="8"/>
  <c r="U241" i="8"/>
  <c r="U242" i="8"/>
  <c r="U243" i="8"/>
  <c r="U245" i="8"/>
  <c r="U248" i="8"/>
  <c r="U295" i="8"/>
  <c r="U6" i="8"/>
  <c r="D85" i="5" l="1"/>
  <c r="D4" i="5"/>
  <c r="E11" i="8"/>
  <c r="E116" i="8"/>
  <c r="E35" i="8" s="1"/>
  <c r="T7" i="8"/>
  <c r="U246" i="8"/>
  <c r="U247" i="8"/>
  <c r="U244" i="8"/>
  <c r="U229" i="8"/>
  <c r="U294" i="8"/>
  <c r="U293" i="8"/>
  <c r="U292" i="8"/>
  <c r="U290" i="8"/>
  <c r="U289" i="8"/>
  <c r="U288" i="8"/>
  <c r="U287" i="8"/>
  <c r="U286" i="8"/>
  <c r="U285" i="8"/>
  <c r="U284" i="8"/>
  <c r="U283" i="8"/>
  <c r="U282" i="8"/>
  <c r="U281" i="8"/>
  <c r="U280" i="8"/>
  <c r="U279" i="8"/>
  <c r="U278" i="8"/>
  <c r="U277" i="8"/>
  <c r="U276" i="8"/>
  <c r="U275" i="8"/>
  <c r="U274" i="8"/>
  <c r="U273" i="8"/>
  <c r="U272" i="8"/>
  <c r="U271" i="8"/>
  <c r="U270" i="8"/>
  <c r="U269" i="8"/>
  <c r="U268" i="8"/>
  <c r="U266" i="8"/>
  <c r="U265" i="8"/>
  <c r="U264" i="8"/>
  <c r="U261" i="8"/>
  <c r="U260" i="8"/>
  <c r="U259" i="8"/>
  <c r="U258" i="8"/>
  <c r="U255" i="8"/>
  <c r="U254" i="8"/>
  <c r="U253" i="8"/>
  <c r="U252" i="8"/>
  <c r="Q263" i="8"/>
  <c r="N263" i="8"/>
  <c r="K263" i="8"/>
  <c r="H263" i="8"/>
  <c r="U227" i="8"/>
  <c r="U225" i="8"/>
  <c r="U224" i="8"/>
  <c r="U223" i="8"/>
  <c r="U222" i="8"/>
  <c r="U221" i="8"/>
  <c r="U219" i="8"/>
  <c r="U218" i="8"/>
  <c r="U217" i="8"/>
  <c r="U216" i="8"/>
  <c r="U214" i="8"/>
  <c r="U213" i="8"/>
  <c r="U212" i="8"/>
  <c r="U211" i="8"/>
  <c r="U210" i="8"/>
  <c r="U209" i="8"/>
  <c r="U208" i="8"/>
  <c r="U207" i="8"/>
  <c r="U206" i="8"/>
  <c r="U205" i="8"/>
  <c r="U204" i="8"/>
  <c r="U203" i="8"/>
  <c r="U202" i="8"/>
  <c r="U201" i="8"/>
  <c r="U199" i="8"/>
  <c r="U198" i="8"/>
  <c r="U197" i="8"/>
  <c r="U196" i="8"/>
  <c r="U195" i="8"/>
  <c r="U194" i="8"/>
  <c r="U193" i="8"/>
  <c r="U192" i="8"/>
  <c r="U191" i="8"/>
  <c r="U190" i="8"/>
  <c r="U189" i="8"/>
  <c r="U188" i="8"/>
  <c r="U187" i="8"/>
  <c r="U186" i="8"/>
  <c r="U183" i="8"/>
  <c r="U182" i="8"/>
  <c r="U179" i="8"/>
  <c r="U177" i="8"/>
  <c r="U172" i="8"/>
  <c r="U171" i="8"/>
  <c r="U170" i="8"/>
  <c r="U169" i="8"/>
  <c r="U167" i="8"/>
  <c r="U166" i="8"/>
  <c r="U165" i="8"/>
  <c r="U153" i="8"/>
  <c r="U162" i="8"/>
  <c r="U156" i="8"/>
  <c r="U142" i="8"/>
  <c r="U141" i="8"/>
  <c r="U140" i="8"/>
  <c r="U139" i="8"/>
  <c r="U138" i="8"/>
  <c r="U137" i="8"/>
  <c r="U133" i="8"/>
  <c r="U131" i="8"/>
  <c r="U129" i="8"/>
  <c r="U128" i="8"/>
  <c r="U127" i="8"/>
  <c r="U125" i="8"/>
  <c r="U122" i="8"/>
  <c r="U121" i="8"/>
  <c r="U119" i="8"/>
  <c r="U113" i="8"/>
  <c r="U115" i="8"/>
  <c r="U112" i="8"/>
  <c r="U88" i="8"/>
  <c r="U89" i="8"/>
  <c r="U90" i="8"/>
  <c r="U91" i="8"/>
  <c r="U93" i="8"/>
  <c r="U94" i="8"/>
  <c r="U95" i="8"/>
  <c r="U103" i="8"/>
  <c r="U104" i="8"/>
  <c r="U105" i="8"/>
  <c r="U106" i="8"/>
  <c r="U107" i="8"/>
  <c r="U109" i="8"/>
  <c r="U110" i="8"/>
  <c r="U87" i="8"/>
  <c r="U85" i="8"/>
  <c r="U84" i="8"/>
  <c r="U78" i="8"/>
  <c r="U76" i="8"/>
  <c r="U75" i="8"/>
  <c r="U52" i="8"/>
  <c r="U53" i="8"/>
  <c r="U54" i="8"/>
  <c r="U55" i="8"/>
  <c r="U56" i="8"/>
  <c r="U57" i="8"/>
  <c r="U58" i="8"/>
  <c r="U59" i="8"/>
  <c r="U60" i="8"/>
  <c r="U61" i="8"/>
  <c r="U62" i="8"/>
  <c r="U64" i="8"/>
  <c r="U65" i="8"/>
  <c r="U67" i="8"/>
  <c r="U69" i="8"/>
  <c r="U70" i="8"/>
  <c r="U72" i="8"/>
  <c r="U73" i="8"/>
  <c r="U51" i="8"/>
  <c r="U44" i="8"/>
  <c r="U45" i="8"/>
  <c r="U46" i="8"/>
  <c r="U47" i="8"/>
  <c r="U49" i="8"/>
  <c r="U43" i="8"/>
  <c r="U38" i="8"/>
  <c r="U37" i="8"/>
  <c r="U31" i="8"/>
  <c r="U25" i="8"/>
  <c r="U26" i="8"/>
  <c r="U27" i="8"/>
  <c r="U28" i="8"/>
  <c r="U29" i="8"/>
  <c r="U24" i="8"/>
  <c r="U77" i="8" l="1"/>
  <c r="U63" i="8"/>
  <c r="Q262" i="8"/>
  <c r="Q250" i="8" s="1"/>
  <c r="Q249" i="8" s="1"/>
  <c r="R263" i="8"/>
  <c r="R262" i="8" s="1"/>
  <c r="R250" i="8" s="1"/>
  <c r="R249" i="8" s="1"/>
  <c r="R13" i="8" s="1"/>
  <c r="N262" i="8"/>
  <c r="N250" i="8" s="1"/>
  <c r="N249" i="8" s="1"/>
  <c r="O263" i="8"/>
  <c r="O262" i="8" s="1"/>
  <c r="O250" i="8" s="1"/>
  <c r="O249" i="8" s="1"/>
  <c r="K262" i="8"/>
  <c r="K250" i="8" s="1"/>
  <c r="K249" i="8" s="1"/>
  <c r="L263" i="8"/>
  <c r="L262" i="8" s="1"/>
  <c r="L250" i="8" s="1"/>
  <c r="L249" i="8" s="1"/>
  <c r="L13" i="8" s="1"/>
  <c r="H262" i="8"/>
  <c r="H250" i="8" s="1"/>
  <c r="H249" i="8" s="1"/>
  <c r="I263" i="8"/>
  <c r="I262" i="8" s="1"/>
  <c r="I250" i="8" s="1"/>
  <c r="I249" i="8" s="1"/>
  <c r="I13" i="8" s="1"/>
  <c r="U230" i="8"/>
  <c r="U118" i="8"/>
  <c r="G7" i="5"/>
  <c r="G85" i="5" s="1"/>
  <c r="N173" i="8"/>
  <c r="N30" i="8" s="1"/>
  <c r="U111" i="8"/>
  <c r="E7" i="5"/>
  <c r="H173" i="8"/>
  <c r="H7" i="5"/>
  <c r="Q173" i="8"/>
  <c r="U136" i="8"/>
  <c r="U42" i="8"/>
  <c r="U130" i="8"/>
  <c r="U164" i="8"/>
  <c r="U200" i="8"/>
  <c r="U251" i="8"/>
  <c r="U267" i="8"/>
  <c r="U74" i="8"/>
  <c r="U185" i="8"/>
  <c r="U36" i="8"/>
  <c r="U50" i="8"/>
  <c r="U86" i="8"/>
  <c r="U149" i="8"/>
  <c r="U291" i="8"/>
  <c r="D86" i="5"/>
  <c r="D299" i="8"/>
  <c r="F85" i="5"/>
  <c r="U23" i="8"/>
  <c r="T174" i="8"/>
  <c r="T263" i="8"/>
  <c r="U135" i="8"/>
  <c r="U134" i="8" s="1"/>
  <c r="U11" i="8"/>
  <c r="U7" i="8"/>
  <c r="U116" i="8"/>
  <c r="K30" i="8"/>
  <c r="U176" i="8"/>
  <c r="U181" i="8"/>
  <c r="U180" i="8"/>
  <c r="U175" i="8"/>
  <c r="H85" i="5" l="1"/>
  <c r="U184" i="8"/>
  <c r="K22" i="8"/>
  <c r="K13" i="8" s="1"/>
  <c r="N22" i="8"/>
  <c r="N13" i="8" s="1"/>
  <c r="U35" i="8"/>
  <c r="Q30" i="8"/>
  <c r="H30" i="8"/>
  <c r="U263" i="8"/>
  <c r="U262" i="8" s="1"/>
  <c r="U250" i="8" s="1"/>
  <c r="U249" i="8" s="1"/>
  <c r="T262" i="8"/>
  <c r="T250" i="8" s="1"/>
  <c r="T249" i="8" s="1"/>
  <c r="U174" i="8"/>
  <c r="U173" i="8" s="1"/>
  <c r="T173" i="8"/>
  <c r="E85" i="5"/>
  <c r="H22" i="8" l="1"/>
  <c r="H13" i="8" s="1"/>
  <c r="Q22" i="8"/>
  <c r="Q13" i="8" s="1"/>
  <c r="U30" i="8"/>
  <c r="U22" i="8" s="1"/>
  <c r="U13" i="8" s="1"/>
  <c r="T30" i="8"/>
  <c r="N297" i="8"/>
  <c r="K297" i="8"/>
  <c r="N298" i="8" l="1"/>
  <c r="K298" i="8"/>
  <c r="K299" i="8" s="1"/>
  <c r="L297" i="8"/>
  <c r="L298" i="8" s="1"/>
  <c r="T22" i="8"/>
  <c r="T13" i="8" s="1"/>
  <c r="H297" i="8"/>
  <c r="Q297" i="8"/>
  <c r="Q298" i="8" l="1"/>
  <c r="R297" i="8"/>
  <c r="R298" i="8" s="1"/>
  <c r="N299" i="8"/>
  <c r="H298" i="8"/>
  <c r="I297" i="8"/>
  <c r="I298" i="8" s="1"/>
  <c r="T297" i="8"/>
  <c r="U297" i="8" s="1"/>
  <c r="U298" i="8" s="1"/>
  <c r="Q299" i="8" l="1"/>
  <c r="H299" i="8"/>
  <c r="T298" i="8"/>
  <c r="D300" i="8"/>
  <c r="U296" i="8"/>
  <c r="E267" i="8"/>
  <c r="E262" i="8" s="1"/>
  <c r="E250" i="8" s="1"/>
  <c r="E249" i="8" s="1"/>
  <c r="T299" i="8" l="1"/>
  <c r="O86" i="8" l="1"/>
  <c r="O35" i="8" s="1"/>
  <c r="O30" i="8" s="1"/>
  <c r="O22" i="8" s="1"/>
  <c r="O13" i="8" s="1"/>
  <c r="P86" i="8"/>
  <c r="P35" i="8" s="1"/>
  <c r="P30" i="8" s="1"/>
  <c r="P22" i="8" s="1"/>
  <c r="P297" i="8" l="1"/>
  <c r="P13" i="8"/>
  <c r="O297" i="8" l="1"/>
  <c r="O298" i="8" s="1"/>
  <c r="P298" i="8"/>
  <c r="P300" i="8" s="1"/>
  <c r="G30" i="8"/>
  <c r="E147" i="8"/>
  <c r="E30" i="8" s="1"/>
  <c r="E22" i="8" s="1"/>
  <c r="E13" i="8" s="1"/>
  <c r="F30" i="8"/>
  <c r="F22" i="8" s="1"/>
  <c r="G22" i="8" l="1"/>
  <c r="V22" i="8" s="1"/>
  <c r="V30" i="8"/>
  <c r="F297" i="8"/>
  <c r="F13" i="8"/>
  <c r="G13" i="8" l="1"/>
  <c r="V13" i="8" s="1"/>
  <c r="G297" i="8"/>
  <c r="G298" i="8" s="1"/>
  <c r="E297" i="8"/>
  <c r="E298" i="8" s="1"/>
  <c r="F298" i="8"/>
  <c r="H300" i="8" l="1"/>
  <c r="V297" i="8"/>
  <c r="G300" i="8"/>
  <c r="V298" i="8"/>
  <c r="F300" i="8"/>
  <c r="E300" i="8"/>
  <c r="E10" i="11"/>
  <c r="E21" i="11"/>
  <c r="E12" i="11" l="1"/>
  <c r="E7" i="11"/>
  <c r="E18" i="11"/>
  <c r="E24" i="11"/>
  <c r="E15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085" authorId="0" shapeId="0" xr:uid="{248CED9A-2AFB-4390-B74A-16CE4E1E2EB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1050.00 ლარი გადარიცხულია 2021 წლის ბიუჯეტით</t>
        </r>
      </text>
    </comment>
    <comment ref="G1095" authorId="0" shapeId="0" xr:uid="{22BEE560-2516-4818-A87F-10703C85C11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670.00 გადახდილია 2021 წლის ბიუჯეტიდან
</t>
        </r>
      </text>
    </comment>
    <comment ref="G1103" authorId="0" shapeId="0" xr:uid="{3ECEBAE0-E68A-431D-BD48-735337D4A3B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160.00 ლარი გადახდილია 2021 წლის ბიუკეტით</t>
        </r>
      </text>
    </comment>
    <comment ref="G1433" authorId="0" shapeId="0" xr:uid="{6F75D2CA-83A3-43CE-B734-93E3DD48C3F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3280.00 ლარი გადარიცხულია 2019 წლის ბიუჯეტით</t>
        </r>
      </text>
    </comment>
  </commentList>
</comments>
</file>

<file path=xl/sharedStrings.xml><?xml version="1.0" encoding="utf-8"?>
<sst xmlns="http://schemas.openxmlformats.org/spreadsheetml/2006/main" count="2800" uniqueCount="1168">
  <si>
    <t>CPV</t>
  </si>
  <si>
    <t>ხელშეკრულების ჯამური ღირებულება</t>
  </si>
  <si>
    <t>მიწოდების ვადა</t>
  </si>
  <si>
    <t>მიმწოდებლის დასახელება</t>
  </si>
  <si>
    <t>ხელშეკრულების გაფორმების  თარიღი</t>
  </si>
  <si>
    <t>დოკუმენტის დასახელება</t>
  </si>
  <si>
    <t>დოკუმენტის ხელმოწერის თარიღი</t>
  </si>
  <si>
    <t xml:space="preserve">ხელშეკრულებისN# </t>
  </si>
  <si>
    <t>დანადგარები მექანიკური ენერგიის წარმოებისა და გამოყენებისთვის</t>
  </si>
  <si>
    <t>მონაცემთა მომსახურება</t>
  </si>
  <si>
    <t>№</t>
  </si>
  <si>
    <t>დანაყოფის კოდი</t>
  </si>
  <si>
    <t>დანაყოფის დასახელება</t>
  </si>
  <si>
    <t>სავარაუდო ღირებულება</t>
  </si>
  <si>
    <t>შესყიდვის საშუალება</t>
  </si>
  <si>
    <t>შესყიდვების დაწყების სავარაუდო ვადები</t>
  </si>
  <si>
    <t>შესყიდვის ობიექტის მიწოდების სავარაუდო ვადა</t>
  </si>
  <si>
    <t>შენიშვნა</t>
  </si>
  <si>
    <t>საწვავი</t>
  </si>
  <si>
    <t>I-IV</t>
  </si>
  <si>
    <t xml:space="preserve">მარილი და სუფთა ნატრიუმის ქლორიდი </t>
  </si>
  <si>
    <t>სხვადასხვა  არალითონური  მინერალური  პროდუქტები</t>
  </si>
  <si>
    <t>გაზეთები, სამეცნიერო  ჟურნალები, პერიოდიკა  და  ჟურნალები</t>
  </si>
  <si>
    <t>ღია  ბარათები, მისალოცი  ბარათები  და სხვა  ნაბეჭდი  მასალა</t>
  </si>
  <si>
    <t>ქაღალდის  ან  მუყაოს  სარეგისტრაციო  ჟურნალები/წიგნები, საბუღალტრო  წიგნები, ფორმები  და სხვა  ნაბეჭდი  საკანცელარიო  ნივთები</t>
  </si>
  <si>
    <t>გაზები</t>
  </si>
  <si>
    <t>ძირითადი  არაორგანული  და  ორგანული  ქიმიკალები</t>
  </si>
  <si>
    <t>საოფისე  მანქანები, კომპიუტერების, პრინტერებისა  და ავეჯის  გარდა</t>
  </si>
  <si>
    <t>კომპიუტერული  მოწყობილობები  და მარაგი</t>
  </si>
  <si>
    <t>ელექტროენერგიის  გამანაწილებელი  და  საკონტროლო  აპარატურა</t>
  </si>
  <si>
    <t>იზოლირებული  მავთული  და  კაბელი</t>
  </si>
  <si>
    <t>გასანათებელი  მოწყობილობები  და ელექტრო  ნათურები</t>
  </si>
  <si>
    <t>ელ.მოწყობილობები და აპარატურა</t>
  </si>
  <si>
    <t>ელ–ული ელ. მექანიკური და ელ.ტექნიკური მომარაგება</t>
  </si>
  <si>
    <t>სატელეკომუნიკაციო  მოწყობილობები  და მარაგები</t>
  </si>
  <si>
    <t>სამედიცინო  მოწყობილობები</t>
  </si>
  <si>
    <t>ფარმაცევტული  პროდუქტები</t>
  </si>
  <si>
    <t>სხვადასხვა სატრანსპორტო მოწყობილობები და სათადარიგო ნაწილები</t>
  </si>
  <si>
    <t>პირადი  ჰიგიენის  პროდუქტები</t>
  </si>
  <si>
    <t>ინდივიდუალური და დამხმარე მოწყობილობები</t>
  </si>
  <si>
    <t>ავეჯი</t>
  </si>
  <si>
    <t>ავეჯეულობა</t>
  </si>
  <si>
    <t>ქსოვილის  ნივთები</t>
  </si>
  <si>
    <t>საოჯახო  ტექნიკა</t>
  </si>
  <si>
    <t>საწმენდი  და საპრიალებელი  პროდუქტები</t>
  </si>
  <si>
    <t>კონსტრუქციის მასალები  და ანალოგიური ნივთები</t>
  </si>
  <si>
    <t>სტრუქტურული  მასალები</t>
  </si>
  <si>
    <t>ხელსაწყოები, საკეტები, გასაღებები, ანჯამები, დამჭერები, ჭაჯვები  და ზამბარები/რესორები</t>
  </si>
  <si>
    <t>აუდიო-ვიზუალური  მოწყობილობების  შეკეთება, ტექნიკური  მომსახურება  და მათთან  დაკავშირებული  მომსახურებები</t>
  </si>
  <si>
    <t>სამედიცინო  და ზუსტი  საზომი  აპარატურის  შეკეთება  და ტექნიკური  მომსახურება</t>
  </si>
  <si>
    <t>ტუმბოების, სარქველების, ონკანებისა  და  ლითონის  კონტეინერების, ასევე, მანქანების  შეკეთება  და ტექნიკური  მომსახურება</t>
  </si>
  <si>
    <t>შენობის  მოწყობილობების  შეკეთება  და  ტექნიკური  მომსახურება</t>
  </si>
  <si>
    <t>ტვირთის  გადაზიდვისა  და შენახვის  მომსახურებები</t>
  </si>
  <si>
    <t>საფოსტო  და საკურიერო  მომსახურებები</t>
  </si>
  <si>
    <t>სატელეკომუნიკაციო  მომსახურებები</t>
  </si>
  <si>
    <t>ინტერნეტ  მომსახურებები</t>
  </si>
  <si>
    <t>იურიდიული მომსახურებები</t>
  </si>
  <si>
    <t>საზოგადოებისათვის  მომსახურებების  გაწევა</t>
  </si>
  <si>
    <t>საბუღალტრო, აუდიტორული  და ფისკალური  მომსახურებები</t>
  </si>
  <si>
    <t>გამოძიებასთან და უსაფრთხოებასთან დაკავშირებული მომსახურება</t>
  </si>
  <si>
    <t>ბეჭდვა  და მასთან  დაკავშირებული  მომსახურებები</t>
  </si>
  <si>
    <t>სხვადასხვა საქმიანობები და მასთან დაკავშირებული მომსახურებები</t>
  </si>
  <si>
    <t>ჯანდაცვის სამსახურების მომსახურებები</t>
  </si>
  <si>
    <t>ნარჩენებთან  და ნაგავთან  დაკავშირებული  მომსახურებები</t>
  </si>
  <si>
    <t>რადიო  და სატელევიზიო  მომსახურებები</t>
  </si>
  <si>
    <t>ბიბლიოთეკების, არქივების, მუზეუმებისა  და სხვა  კულტურული  დაწესებულებების მომსახურებები</t>
  </si>
  <si>
    <t>სხვადასხვა  მომსახურებები</t>
  </si>
  <si>
    <t>სხვა დანარჩენი</t>
  </si>
  <si>
    <t>ფინანსური დირექტორი</t>
  </si>
  <si>
    <t xml:space="preserve">შესყიდვების კოორდინატორი </t>
  </si>
  <si>
    <t>cpv</t>
  </si>
  <si>
    <t>2.2.3</t>
  </si>
  <si>
    <t>ოფისის ხარჯები</t>
  </si>
  <si>
    <t>2.2.3.1</t>
  </si>
  <si>
    <t>საკანცელარიო, საწერ-სახაზავი ქაღალდის, საბუღალტრო ბლანკების, ბიულეტენების, საკანცელარიო წიგნების და სხვა ანალოგიური მასალების შეძენა</t>
  </si>
  <si>
    <t>2.2.3.2</t>
  </si>
  <si>
    <t>კომპიუტერული პროგრამების შეძენის და განახლების ხარჯი</t>
  </si>
  <si>
    <t>2.2.3.3</t>
  </si>
  <si>
    <t>ნორმატიული აქტების, საცნობარო და სპეციალური ლიტერატურის, ჟურნალ-გაზეთების შეძენა და ამავე მიზნებთან დაკავშირებული საგამომცემლო-სასტამბო (არაძირითადი საქმიანობის) ხარჯები</t>
  </si>
  <si>
    <t>2.2.3.4</t>
  </si>
  <si>
    <t>მცირეფასიანი საოფისე ტექნიკის შეძენა და დამონტაჟების / დემონტაჟის ხარჯი</t>
  </si>
  <si>
    <t>2.2.3.4.1</t>
  </si>
  <si>
    <t>ტელევიზორი</t>
  </si>
  <si>
    <t>2.2.3.4.2</t>
  </si>
  <si>
    <t>მაცივარი</t>
  </si>
  <si>
    <t>2.2.3.4.3</t>
  </si>
  <si>
    <t xml:space="preserve">კომპიუტერული ტექნიკა </t>
  </si>
  <si>
    <t>2.2.3.4.4</t>
  </si>
  <si>
    <t>ასლგადამღები</t>
  </si>
  <si>
    <t>2.2.3.4.5</t>
  </si>
  <si>
    <t>კარტრიჯების შეძენა და დატუმბვა</t>
  </si>
  <si>
    <t>2.2.3.4.6</t>
  </si>
  <si>
    <t>ფოტო-ვიდეო-აუდიო აპარატურა</t>
  </si>
  <si>
    <t>2.2.3.4.7</t>
  </si>
  <si>
    <t>მობილური ტელეფონი</t>
  </si>
  <si>
    <t>2.2.3.4.8</t>
  </si>
  <si>
    <t>ტელეფონის, ფაქსის აპარატი</t>
  </si>
  <si>
    <t>2.2.3.4.9</t>
  </si>
  <si>
    <t>2.2.3.4.10</t>
  </si>
  <si>
    <t>გამათბობელი და გამაგრილებელი ტექნიკა</t>
  </si>
  <si>
    <t>2.2.3.4.11</t>
  </si>
  <si>
    <t>სხვა მცირეფასიანი საოფისე ტექნიკის შეძენასა და დამონტაჟებასთან / დემონტაჟთან დაკავშირებული ხარჯი</t>
  </si>
  <si>
    <t>2.2.3.5</t>
  </si>
  <si>
    <t>საოფისე ინვენტარის შეძენა და დამონტაჟების ხარჯი</t>
  </si>
  <si>
    <t>2.2.3.5.1</t>
  </si>
  <si>
    <t>საოფისე ავეჯი</t>
  </si>
  <si>
    <t>2.2.3.5.2</t>
  </si>
  <si>
    <t>რბილი ავეჯი</t>
  </si>
  <si>
    <t>2.2.3.5.3</t>
  </si>
  <si>
    <t>სხვა საოფისე მცირეფასიანი ინვენტარის შეძენასა და დამონტაჟებასთან დაკავშირებული ხარჯი</t>
  </si>
  <si>
    <t>ოფისისათვის საჭირო საგნებისა და მასალების შეძენის ხარჯი</t>
  </si>
  <si>
    <t>2.2.3.7</t>
  </si>
  <si>
    <t>რეცხვის, ქიმწმენდის და სანიტარული საგნების შეძენის ხარჯი</t>
  </si>
  <si>
    <t>2.2.3.8</t>
  </si>
  <si>
    <t>შენობა-ნაგებობების და მათი მიმდებარე ტერიტორიების მიმდინარე რემონტის ხარჯი</t>
  </si>
  <si>
    <t>2.2.3.9</t>
  </si>
  <si>
    <t>საოფისე ტექნიკის, ინვენტარის, მანქანა-დანადგარების მოვლა-შენახვის, ექსპლუატაციისა და მიმდინარე რემონტის ხარჯი</t>
  </si>
  <si>
    <t>2.2.3.10</t>
  </si>
  <si>
    <t>კავშირგაბმულობის ხარჯი</t>
  </si>
  <si>
    <t>2.2.3.11</t>
  </si>
  <si>
    <t>საფოსტო მომსახურების ხარჯი</t>
  </si>
  <si>
    <t>2.2.3.12.5</t>
  </si>
  <si>
    <t>091</t>
  </si>
  <si>
    <t xml:space="preserve">სამედიცინო ხარჯები </t>
  </si>
  <si>
    <t xml:space="preserve">რბილი ინვენტარისა და უნიფორმის შეძენის და პირად ჰიგიენასთან დაკავშირებული ხარჯები </t>
  </si>
  <si>
    <t>2.2.8</t>
  </si>
  <si>
    <t xml:space="preserve">ტრანსპორტის, ტექნიკისა და იარაღის ექსპლოატაციისა და მოვლა-შენახვის ხარჯები </t>
  </si>
  <si>
    <t>2.2.8.1</t>
  </si>
  <si>
    <t>საწვავ/საპოხი მასალების შეძენის ხარჯი</t>
  </si>
  <si>
    <t>092</t>
  </si>
  <si>
    <t>2.2.8.2</t>
  </si>
  <si>
    <t>მიმდინარე რემონტის ხარჯი</t>
  </si>
  <si>
    <t>2.2.8.3</t>
  </si>
  <si>
    <t>ექსპლუატაციის, მოვლა-შენახვის და სათადარიგო ნაწილების შეძენის ხარჯი</t>
  </si>
  <si>
    <t>2.2.8.4</t>
  </si>
  <si>
    <t>ტრანსპორტის დაქირავების (გადაზიდვა-გადაყვანის) ხარჯი</t>
  </si>
  <si>
    <t>2.2.10</t>
  </si>
  <si>
    <t xml:space="preserve">სხვა დანარჩენი საქონელი და მომსახურება </t>
  </si>
  <si>
    <t>2.2.10.8.</t>
  </si>
  <si>
    <t>აუდიტორიული მომსახურების ხარჯი</t>
  </si>
  <si>
    <t>2.2.10.9.</t>
  </si>
  <si>
    <t>საარქივო მომსახურების ხარჯი</t>
  </si>
  <si>
    <t>2.2.10.10.</t>
  </si>
  <si>
    <t>შენობა-ნაგებობების დაცვის ხარჯი</t>
  </si>
  <si>
    <t>2.2.10.11.</t>
  </si>
  <si>
    <t>ბინის ქირა</t>
  </si>
  <si>
    <t>2.2.10.12.</t>
  </si>
  <si>
    <t>კულტურული, სპორტული, საგანმანათლებლო და საგამოფენო ღონისძიებების ხარჯები</t>
  </si>
  <si>
    <t>2.2.10.13.</t>
  </si>
  <si>
    <t>მაუწყებლობის ხარჯები</t>
  </si>
  <si>
    <t>2.2.10.14.</t>
  </si>
  <si>
    <t>033</t>
  </si>
  <si>
    <t>351</t>
  </si>
  <si>
    <t>449</t>
  </si>
  <si>
    <t>798</t>
  </si>
  <si>
    <t>712</t>
  </si>
  <si>
    <t>713</t>
  </si>
  <si>
    <t>731</t>
  </si>
  <si>
    <t>733</t>
  </si>
  <si>
    <t>752</t>
  </si>
  <si>
    <t>243</t>
  </si>
  <si>
    <t>349</t>
  </si>
  <si>
    <t>144</t>
  </si>
  <si>
    <t>244</t>
  </si>
  <si>
    <t>246</t>
  </si>
  <si>
    <t>352</t>
  </si>
  <si>
    <t>353</t>
  </si>
  <si>
    <t>358</t>
  </si>
  <si>
    <t>374</t>
  </si>
  <si>
    <t>375</t>
  </si>
  <si>
    <t>665</t>
  </si>
  <si>
    <t>983</t>
  </si>
  <si>
    <t>2.8.</t>
  </si>
  <si>
    <t>სხვა ხარჯები</t>
  </si>
  <si>
    <t>არაფინანსური აქტივების ზრდა</t>
  </si>
  <si>
    <t>31.1.</t>
  </si>
  <si>
    <t>ძირითადი აქტივები</t>
  </si>
  <si>
    <t>31.1.1.</t>
  </si>
  <si>
    <t xml:space="preserve">შენობა ნაგებობები </t>
  </si>
  <si>
    <t>31.1.1.2.</t>
  </si>
  <si>
    <t>არასაცხოვრებელი შენობები</t>
  </si>
  <si>
    <t>31.1.1.8.</t>
  </si>
  <si>
    <t>საკანალიზაციო და წყლის მომარაგების სისტემები</t>
  </si>
  <si>
    <t>31.1.1.9.</t>
  </si>
  <si>
    <t>ელექტრო გადამცემი ხაზები</t>
  </si>
  <si>
    <t>31.1.1.10.</t>
  </si>
  <si>
    <t>მილსადენები</t>
  </si>
  <si>
    <t>31.1.1.11.</t>
  </si>
  <si>
    <t>სხვა შენობა-ნაგებობები</t>
  </si>
  <si>
    <t>31.1.2.</t>
  </si>
  <si>
    <t xml:space="preserve">მანქანა დანადგარები და ინვენტარი </t>
  </si>
  <si>
    <t>31.1.2.1.</t>
  </si>
  <si>
    <t>სატრანსპორტო საშუალებები</t>
  </si>
  <si>
    <t>31.1.2.1.2</t>
  </si>
  <si>
    <t>მაღალი გამავლობის მსუბუქი ავტომობილი</t>
  </si>
  <si>
    <t>31.1.2.1.3.</t>
  </si>
  <si>
    <t>მსუბუქი ავტომობილი</t>
  </si>
  <si>
    <t>31.1.2.1.6.</t>
  </si>
  <si>
    <t>სხვა სატრანსპორტო საშუალებები</t>
  </si>
  <si>
    <t>31.1.2.2.</t>
  </si>
  <si>
    <t>სხვა მანქანა-დანადგარები და ინვენტარი</t>
  </si>
  <si>
    <t>31.1.2.2.1.</t>
  </si>
  <si>
    <t>31.1.2.2.2.</t>
  </si>
  <si>
    <t>31.1.2.2.6</t>
  </si>
  <si>
    <t>უწყვეტი კვების წყარო</t>
  </si>
  <si>
    <t>31.1.2.2.3.</t>
  </si>
  <si>
    <t>კომპიუტერი</t>
  </si>
  <si>
    <t>31.1.2.2.4.</t>
  </si>
  <si>
    <t>31.1.2.2.5.</t>
  </si>
  <si>
    <t xml:space="preserve">პრინტერი, სკანერი, ასლგადამღები </t>
  </si>
  <si>
    <t>31.1.2.2.8.</t>
  </si>
  <si>
    <t>ფოტოაპარატი</t>
  </si>
  <si>
    <t>31.1.2.2.9.</t>
  </si>
  <si>
    <t>ვიდეო-აუდიო აპარატურა</t>
  </si>
  <si>
    <t>31.1.2.2.10.</t>
  </si>
  <si>
    <t>31.1.2.2.12.</t>
  </si>
  <si>
    <t>სამედიცინო აპარატურა და ხელსაწყოები</t>
  </si>
  <si>
    <t>31.1.2.2.13.</t>
  </si>
  <si>
    <t>31.1.2.2.14.</t>
  </si>
  <si>
    <t>31.1.2.2.15.</t>
  </si>
  <si>
    <t>31.1.2.2.20.</t>
  </si>
  <si>
    <t xml:space="preserve">სხვა მანქანა-დანადგარები და ინვენტარი, რომელიც არ არის კლასიფიცირებული </t>
  </si>
  <si>
    <t>2,2,7</t>
  </si>
  <si>
    <t>2,2,6</t>
  </si>
  <si>
    <t>2.2.3.12.4</t>
  </si>
  <si>
    <t>კოდი</t>
  </si>
  <si>
    <t>შესყიდვის ობიექტი</t>
  </si>
  <si>
    <t>723</t>
  </si>
  <si>
    <t>ხარჯები</t>
  </si>
  <si>
    <t>შრომის ანაზღაურება</t>
  </si>
  <si>
    <t>თანამდებობრივი სარგო</t>
  </si>
  <si>
    <t>პრემია</t>
  </si>
  <si>
    <t>დანამატი</t>
  </si>
  <si>
    <t>საქონელი და მომსახურება</t>
  </si>
  <si>
    <t>შტატგარეშე მომუშავეთა ანაზღაურება</t>
  </si>
  <si>
    <t>მივლინება</t>
  </si>
  <si>
    <t>მივლინება ქვეყნის შიგნით</t>
  </si>
  <si>
    <t>მივლინება ქვეყნის გარეთ</t>
  </si>
  <si>
    <t>2.1.1.1.1.</t>
  </si>
  <si>
    <t>2.1.1.1.3.</t>
  </si>
  <si>
    <t>2.1.1.1.4.</t>
  </si>
  <si>
    <t>2.2.</t>
  </si>
  <si>
    <t>2.2.1</t>
  </si>
  <si>
    <t>2.2.2</t>
  </si>
  <si>
    <t>2.2.2.1</t>
  </si>
  <si>
    <t>2.2.2.2</t>
  </si>
  <si>
    <t>მუსიკალური ინსტრუმენტები</t>
  </si>
  <si>
    <t>2.2.3.12.1</t>
  </si>
  <si>
    <t>2.2.3.12.2</t>
  </si>
  <si>
    <t>2.2.3.12.3</t>
  </si>
  <si>
    <t>2.2.3.12</t>
  </si>
  <si>
    <t>2.2.3.12.6</t>
  </si>
  <si>
    <t>ელექტროენერგიის ხარჯი</t>
  </si>
  <si>
    <t>წყლის ხარჯი</t>
  </si>
  <si>
    <t xml:space="preserve">ბუნებრივი და თხევადი აირის ხარჯი
</t>
  </si>
  <si>
    <t xml:space="preserve">კანალიზაციისა და ასინილიზაციის ხარჯი
</t>
  </si>
  <si>
    <t>გათბობისა და გათბობის მიზნით სხვა საწვავისა და
ნედლეულის, ასევე გენერატორის საწვავის შეძენის ხარჯი</t>
  </si>
  <si>
    <t>2.2.3.13</t>
  </si>
  <si>
    <t>2.2.3.14</t>
  </si>
  <si>
    <t>ოფისის ხარჯი, რომელიც არ არის კლასიფიცირებული</t>
  </si>
  <si>
    <t>2,2,4</t>
  </si>
  <si>
    <t>2,2,5</t>
  </si>
  <si>
    <t>წარმომადგენლობითი ხარჯები</t>
  </si>
  <si>
    <t xml:space="preserve">კვების ხარჯები
</t>
  </si>
  <si>
    <t>2.2.8.5</t>
  </si>
  <si>
    <t>2.2.8.6</t>
  </si>
  <si>
    <t>2.2.10.3.</t>
  </si>
  <si>
    <t>2.2.10.4.</t>
  </si>
  <si>
    <t>2.2.10.5.</t>
  </si>
  <si>
    <t>2.2.10.6.</t>
  </si>
  <si>
    <t>2.2.10.7.</t>
  </si>
  <si>
    <t>ექსპერტიზის და შემოწმებების ხარჯი</t>
  </si>
  <si>
    <t xml:space="preserve">რეკლამის ხარჯი
</t>
  </si>
  <si>
    <t>შენობა-ნაგებობების და მათი მიმდებარე ტერიტორიების მოვლა/დასუფთავების ხარჯი</t>
  </si>
  <si>
    <t>კადრების მომზადება-გადამზადებასთან, კვალიფიკაციის ამაღლებასა და სტაჟირებასთან დაკავშირებული ხარჯი</t>
  </si>
  <si>
    <t>სესიების, კონფერენციების, ყრილობების, სემინარების და სხვა სამუშაო შეხვედრების ორგანიზების ხარჯი</t>
  </si>
  <si>
    <t xml:space="preserve">საკონსულტაციო, სანოტარო, თარჯიმნის და თარგმნის მომსახურების ხარჯი
</t>
  </si>
  <si>
    <t xml:space="preserve">ტრანსპორტის, ტექნიკისა და იარაღის ქსპლუატაციის და მოვლა-შენახვის არაკლასიფიცირებული ხარჯები
</t>
  </si>
  <si>
    <t>მცირეფასიანი ინსტრუმენტებისა და ხელსაწყოების შეძენა შენახვის ხარჯი</t>
  </si>
  <si>
    <t>სამსახურებრივი ცხოველების მოვლა-შენახვასთან და აღკაზმულობასთან დაკავშირებული ხარჯი</t>
  </si>
  <si>
    <t>5. სახელმწიფო შესყიდვების გეგმით გათვალისწინებული ჯამური თანხა ლარი:</t>
  </si>
  <si>
    <t>I კვარტალი</t>
  </si>
  <si>
    <t>შესყიდვების გეგმა სულ:</t>
  </si>
  <si>
    <t>ბიუჯეტი სულ:</t>
  </si>
  <si>
    <t>სამუშაო ტანსაცმელი, სპეცტანსაცმელი და აქსესუარები</t>
  </si>
  <si>
    <t>ტყავის, ტექსტილის, რეზინისა და პლასტმასის ნარჩენი</t>
  </si>
  <si>
    <t>გადახდის თარიღი</t>
  </si>
  <si>
    <t>გამაგრილებელი და სავენტილაციო მოწყობილობები</t>
  </si>
  <si>
    <t>დასახელება</t>
  </si>
  <si>
    <t>III კვარტალი</t>
  </si>
  <si>
    <t>ქსელები</t>
  </si>
  <si>
    <t>შენობის დასრულების სამუშაოები</t>
  </si>
  <si>
    <t xml:space="preserve">მართვისა და კონტროლის სისტემების მონტაჟი </t>
  </si>
  <si>
    <t>3. შემსყიდველი ორგანიზაციის დასახელება:  თ.ს.ს.უ. გ.ჯვანიას სახელობის პედიატრიის აკადემიური კლინიკა</t>
  </si>
  <si>
    <t>ტექნიკური შემოწმება, ანალიზი და საკონსულტაციო მომსახურებები</t>
  </si>
  <si>
    <t>საინჟინრო მომსახურებები</t>
  </si>
  <si>
    <t>საგანგებო სიტუაციების დროს გამოსაყენებელი მოწყობილობები და უსაფრთხოების საშუალებები</t>
  </si>
  <si>
    <t>სულ: ასიგნება</t>
  </si>
  <si>
    <t>მოსაკრებლები</t>
  </si>
  <si>
    <t>სოციალური უზრუნველყოფა (დახმარება, ბიულეტინი)</t>
  </si>
  <si>
    <t>2.8.2.1.15</t>
  </si>
  <si>
    <t>კომუნალური ხარჯი</t>
  </si>
  <si>
    <t>სხვა დანარჩენ საქონელსა და მომსახურებაზე გაწეული დანარჩენი ხარჯი (სამეცნიერო-კვლევითი ხარჯი)</t>
  </si>
  <si>
    <t>გრანტები</t>
  </si>
  <si>
    <t>2.8.2.1.1</t>
  </si>
  <si>
    <t>2.8.2.1.2</t>
  </si>
  <si>
    <t>2.8.2.1.3</t>
  </si>
  <si>
    <t>2.8.2.1.4</t>
  </si>
  <si>
    <t>2.8.2.1.5</t>
  </si>
  <si>
    <t>2.8.2.1.7</t>
  </si>
  <si>
    <t>2.8.2.1.8</t>
  </si>
  <si>
    <t>2.8.2.1.9</t>
  </si>
  <si>
    <t>2.8.2.1.11</t>
  </si>
  <si>
    <t>2.8.2.1.12</t>
  </si>
  <si>
    <t>2.8.2.1.13</t>
  </si>
  <si>
    <t>2.8.2.1.16</t>
  </si>
  <si>
    <t>2.8.2.1.18</t>
  </si>
  <si>
    <t>2.8.2.2</t>
  </si>
  <si>
    <t>31.1.1.1.</t>
  </si>
  <si>
    <t>საცხოვრებელი შენობები</t>
  </si>
  <si>
    <t>ოპტიკური ხელსაწყო (პროექტორი)</t>
  </si>
  <si>
    <t>31.1.3</t>
  </si>
  <si>
    <t>31.1.3.2</t>
  </si>
  <si>
    <t>31.1.3.2.1</t>
  </si>
  <si>
    <t>31.1.3.2.2</t>
  </si>
  <si>
    <t>სხვა არამატერიალური ძირითადი აქტივები</t>
  </si>
  <si>
    <t>ლიცენზიები</t>
  </si>
  <si>
    <t>ვალდებულებების კლება</t>
  </si>
  <si>
    <t>ნაშთი პერიოდი ბოლოს</t>
  </si>
  <si>
    <t>პერსონალის დაზღვევის ხარჯი</t>
  </si>
  <si>
    <t xml:space="preserve">მოსწავლეთა ვაუჩერების ხარჯი </t>
  </si>
  <si>
    <t>სახელმწიფო სასწავლო გრანტების ხარჯი</t>
  </si>
  <si>
    <t>სახელმწიფო სასწავლო სტიპენდიების ხარჯი</t>
  </si>
  <si>
    <t>ქონების გადასადის ხარჯი</t>
  </si>
  <si>
    <t>მოგების გადასახადის ხარჯი</t>
  </si>
  <si>
    <t>სხვადასხვა კაპიტალური ხარჯები</t>
  </si>
  <si>
    <t>სასამართლოებისა და სხვა კვაზი-სასამართლო ორგანოების გადაწყვეტილებიტ დაკისრებული საარსრულებო ხარჯი</t>
  </si>
  <si>
    <t>შენობა-ნაგებობების დაზღვევის ხარჯი</t>
  </si>
  <si>
    <t>დანადგარების დაზღვევის ხარჯი</t>
  </si>
  <si>
    <t>სატრანსპორტო საშუალებების დაზღვევის ხარჯი</t>
  </si>
  <si>
    <t>პრეზიდენტის სახელობის სტიპენდიის ხარჯი</t>
  </si>
  <si>
    <t>პრეზიდენტის სახელობის სამეცნიერო გრანტების ხარჯი</t>
  </si>
  <si>
    <t xml:space="preserve">გადასახადები გარდა საშემოსავლო და საქონლის ღირებულებაში აღრიცხული დღგ და საბაჟო მოსაკრებლისა </t>
  </si>
  <si>
    <t>სხვა სახელობის სტიპენდიიებს ხარჯი</t>
  </si>
  <si>
    <t>სხვადასხვა მიმდინარე ხარჯების სხვა დანარჩენი მიმდინარე ხარჯი</t>
  </si>
  <si>
    <t>ნაშთი პერიოდი დასაწყისში</t>
  </si>
  <si>
    <t>მიმდინარე პერიოდის შემოსავალი</t>
  </si>
  <si>
    <t>საკუთარი</t>
  </si>
  <si>
    <t>ბიუჯეტი</t>
  </si>
  <si>
    <t>სულ შემოსავალი</t>
  </si>
  <si>
    <t>შტატით გათვალისწინებულ მომუშავეთა რიცხოვნობა</t>
  </si>
  <si>
    <t>შტატგარეშე მომუშავეთა რიცხოვნობა</t>
  </si>
  <si>
    <t>ადმინისტრაციოული პერსონალი</t>
  </si>
  <si>
    <t>აკადემიური პერსონალი</t>
  </si>
  <si>
    <t>ადმინისტრაციოული პერსონალი (კლინიკები, ინსტიტუტები)</t>
  </si>
  <si>
    <t>კლინიკები, ინსტიტუტები</t>
  </si>
  <si>
    <t>ხელფასის მატება</t>
  </si>
  <si>
    <t>თსსუ -ს გ. ჟვანიას სახელობის პედიატრიის აკადემიური კლინიკა</t>
  </si>
  <si>
    <t>(ლარი)</t>
  </si>
  <si>
    <t xml:space="preserve">დანართი </t>
  </si>
  <si>
    <t>I კვ</t>
  </si>
  <si>
    <t>II კვ</t>
  </si>
  <si>
    <t>III კვ</t>
  </si>
  <si>
    <t>IV კვ</t>
  </si>
  <si>
    <t>კვარტალი</t>
  </si>
  <si>
    <t xml:space="preserve">საკასო შესრულება </t>
  </si>
  <si>
    <t>ყველა კვარტლის შესრულება</t>
  </si>
  <si>
    <t>ყველა კვარტლის  ნაშთი</t>
  </si>
  <si>
    <t xml:space="preserve">ფაქტიური </t>
  </si>
  <si>
    <t xml:space="preserve">საკასო </t>
  </si>
  <si>
    <t>II კვარტალი</t>
  </si>
  <si>
    <t>I V კვარტალი</t>
  </si>
  <si>
    <r>
      <t xml:space="preserve"> </t>
    </r>
    <r>
      <rPr>
        <b/>
        <sz val="12"/>
        <color rgb="FFFF0000"/>
        <rFont val="Calibri"/>
        <family val="2"/>
        <scheme val="minor"/>
      </rPr>
      <t>ფაქტიური</t>
    </r>
    <r>
      <rPr>
        <b/>
        <sz val="12"/>
        <color theme="1"/>
        <rFont val="Calibri"/>
        <family val="2"/>
        <scheme val="minor"/>
      </rPr>
      <t xml:space="preserve">   </t>
    </r>
  </si>
  <si>
    <r>
      <rPr>
        <b/>
        <sz val="12"/>
        <color rgb="FFFF0000"/>
        <rFont val="Calibri"/>
        <family val="2"/>
        <scheme val="minor"/>
      </rPr>
      <t>საკასო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</si>
  <si>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ფაქტიური შესრულება                                  </t>
  </si>
  <si>
    <t>337</t>
  </si>
  <si>
    <t>კონტროლი</t>
  </si>
  <si>
    <t>642</t>
  </si>
  <si>
    <t>383</t>
  </si>
  <si>
    <t>384</t>
  </si>
  <si>
    <t>343</t>
  </si>
  <si>
    <t>181</t>
  </si>
  <si>
    <t>397</t>
  </si>
  <si>
    <t>425</t>
  </si>
  <si>
    <t>არამატერიალური ძირითადი აქტივები</t>
  </si>
  <si>
    <t>395</t>
  </si>
  <si>
    <t>398</t>
  </si>
  <si>
    <t>314</t>
  </si>
  <si>
    <t>184</t>
  </si>
  <si>
    <t>922</t>
  </si>
  <si>
    <t>392</t>
  </si>
  <si>
    <t>2.2.6</t>
  </si>
  <si>
    <t>905</t>
  </si>
  <si>
    <t>907</t>
  </si>
  <si>
    <t>სპეციალური ტანსაცმელი და აქსესუარები</t>
  </si>
  <si>
    <t>საბარგო ნივთები, სასარაჯო ნაკეთობები, ტომრები და ჩანთები</t>
  </si>
  <si>
    <t>ნაბეჭდი წიგნები, ბროშურები და საინფორმაციო ფურცლები</t>
  </si>
  <si>
    <t>მარკები, ჩეკების წიგნაკები, ბანკნოტები, აქციები, სარეკლამო მასალა, კატალოგები და სახელმძღვანელოები</t>
  </si>
  <si>
    <t>ტელე- და რადიოსიგნალის მიმღებები და აუდიო- ან ვიდეოგამოსახულების ჩამწერი ან აღწარმოების აპარატურა</t>
  </si>
  <si>
    <t>თამაშები და სათამაშოები; ატრაქციონები</t>
  </si>
  <si>
    <t>ფიზიკური მახასიათებლების კონტროლის ხელსაწყოები</t>
  </si>
  <si>
    <t>ოპტიკური ხელსაწყოები</t>
  </si>
  <si>
    <t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</si>
  <si>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>სატრენინგო მომსახურებები</t>
  </si>
  <si>
    <t>1. შედგენის თარიღი:  13.12.2016 წელი</t>
  </si>
  <si>
    <t xml:space="preserve">  4. დაფინანსების წყარო: 2017 წლის საკუთარი შემოსავლები  </t>
  </si>
  <si>
    <r>
      <t xml:space="preserve">ფაქტიური ათვისება                            </t>
    </r>
    <r>
      <rPr>
        <b/>
        <sz val="26"/>
        <color rgb="FFFF0000"/>
        <rFont val="Calibri"/>
        <family val="2"/>
        <scheme val="minor"/>
      </rPr>
      <t>%</t>
    </r>
  </si>
  <si>
    <t>ჩარხები</t>
  </si>
  <si>
    <t>426</t>
  </si>
  <si>
    <t>სამშენებლო-სამონტაჟო სამუშაოები</t>
  </si>
  <si>
    <t>ნაშთი გამოცხადებული შესყიდვებიდან CPV კოდზე</t>
  </si>
  <si>
    <t>გამოცხადებული შესყიდვები                             CPV კოდზე</t>
  </si>
  <si>
    <t xml:space="preserve">2,2,3,6 </t>
  </si>
  <si>
    <t>რადიოტელეფონიის, რადიოსატელეგრაფო, რადიო- და ტელემაუწყებლობის აპარატურა</t>
  </si>
  <si>
    <t>მომსახურებები ეკოლოგიის სფეროში</t>
  </si>
  <si>
    <t>799</t>
  </si>
  <si>
    <t xml:space="preserve">SPA,  SMP ან  CMR </t>
  </si>
  <si>
    <t>249</t>
  </si>
  <si>
    <t>სუფთა ქიმიკატები და სხვადასხვა ქიმიური ნივთიერებების პროდუქტები</t>
  </si>
  <si>
    <t>საკასო ხარჯი                             CPV კოდზე</t>
  </si>
  <si>
    <t>719</t>
  </si>
  <si>
    <t>ლაბორატორიული მომსახურებები</t>
  </si>
  <si>
    <t>საკასო  ნაშთი   CPV კოდზე</t>
  </si>
  <si>
    <t>505</t>
  </si>
  <si>
    <t>504</t>
  </si>
  <si>
    <t>421</t>
  </si>
  <si>
    <t>909</t>
  </si>
  <si>
    <t>დასუფთავება და სანიტარიული მომსახურება</t>
  </si>
  <si>
    <t>331</t>
  </si>
  <si>
    <t>2018 წლის ბიუჯეტი</t>
  </si>
  <si>
    <t>დამატებული ღირებულების გადასახადის ხარჯი</t>
  </si>
  <si>
    <t>507</t>
  </si>
  <si>
    <t>ბუნებრივი წყალი</t>
  </si>
  <si>
    <t>411</t>
  </si>
  <si>
    <t>438</t>
  </si>
  <si>
    <t>191</t>
  </si>
  <si>
    <t>2019 წლის სახელმწიფო შესყიდვების წლიური გეგმა</t>
  </si>
  <si>
    <t>bi</t>
  </si>
  <si>
    <t>ba</t>
  </si>
  <si>
    <t>bc</t>
  </si>
  <si>
    <t>be</t>
  </si>
  <si>
    <t>bg</t>
  </si>
  <si>
    <t>al</t>
  </si>
  <si>
    <t>ჟ-2/1</t>
  </si>
  <si>
    <t>ჟ-2/2</t>
  </si>
  <si>
    <t>ჟ-2/5</t>
  </si>
  <si>
    <t>ჟ-2/6</t>
  </si>
  <si>
    <t>ჟ-2/7</t>
  </si>
  <si>
    <t>ჟ-2/8</t>
  </si>
  <si>
    <t>ჟ-2/9</t>
  </si>
  <si>
    <t>შესყიდვის ტიპი</t>
  </si>
  <si>
    <t>ელექტრონული ტენდერი</t>
  </si>
  <si>
    <t>ჟ-2/11</t>
  </si>
  <si>
    <t>ჟ-2/10</t>
  </si>
  <si>
    <t>ჟ-2/12</t>
  </si>
  <si>
    <t>ჟ-2/15</t>
  </si>
  <si>
    <t>ჟ-2/14</t>
  </si>
  <si>
    <t>ჟ-2/13</t>
  </si>
  <si>
    <t>ჟ-2/16</t>
  </si>
  <si>
    <t>ჟ-2/18</t>
  </si>
  <si>
    <t>ჟ-2/17</t>
  </si>
  <si>
    <t>ჟ-2/19</t>
  </si>
  <si>
    <t>ჟ-2/22</t>
  </si>
  <si>
    <t>ჟ-2/21</t>
  </si>
  <si>
    <t>ჟ-2/24</t>
  </si>
  <si>
    <t>ჟ-2/20</t>
  </si>
  <si>
    <t xml:space="preserve"> </t>
  </si>
  <si>
    <t>ჟ-2/23</t>
  </si>
  <si>
    <t>ჟ-2/25</t>
  </si>
  <si>
    <t>ხელშეკრულების #</t>
  </si>
  <si>
    <t>საკასო შესრულება</t>
  </si>
  <si>
    <t>კლასიფიკატორის კოდი</t>
  </si>
  <si>
    <t>#</t>
  </si>
  <si>
    <t xml:space="preserve"> I კვარტალი</t>
  </si>
  <si>
    <t xml:space="preserve"> II კვარტალი</t>
  </si>
  <si>
    <t xml:space="preserve"> III კვარტალი</t>
  </si>
  <si>
    <t xml:space="preserve"> IV კვარტალი</t>
  </si>
  <si>
    <t>ჟ-2/26</t>
  </si>
  <si>
    <t>ჟ-2/27</t>
  </si>
  <si>
    <t>ჟ-2/28</t>
  </si>
  <si>
    <t>ჟ-2/29</t>
  </si>
  <si>
    <t>ჟ-2/30</t>
  </si>
  <si>
    <t>ჟ-2/31</t>
  </si>
  <si>
    <t>ფაქტიური შესრულება</t>
  </si>
  <si>
    <t>2020 წელი</t>
  </si>
  <si>
    <t>ხელშეკრულების ღირებულება</t>
  </si>
  <si>
    <t>ივანე კერვალიშვილი</t>
  </si>
  <si>
    <t>გამა გ</t>
  </si>
  <si>
    <t>დასუფთავება</t>
  </si>
  <si>
    <t>კონსოლიდირებული ტენდერი</t>
  </si>
  <si>
    <t>31.12.2021</t>
  </si>
  <si>
    <t>09134200</t>
  </si>
  <si>
    <t>გენერატორის საწვავი</t>
  </si>
  <si>
    <t>ჟ-1/1</t>
  </si>
  <si>
    <t>სს "სოკარ ჯორჯია პეტროლიუმი"</t>
  </si>
  <si>
    <t>გამარტივებული შესყიდვა</t>
  </si>
  <si>
    <t>რიგის მართვის სისტემის ტექნიკური მომსახურება</t>
  </si>
  <si>
    <t>შპს "ენ ჯი თი გრუპ"</t>
  </si>
  <si>
    <t>79700000</t>
  </si>
  <si>
    <t>დაცვის მომსახურება</t>
  </si>
  <si>
    <t>შპს "ალგანი"</t>
  </si>
  <si>
    <t>ინტერნეტი</t>
  </si>
  <si>
    <t>საიტის მომსახურება</t>
  </si>
  <si>
    <t>სს "სილქნეტი"</t>
  </si>
  <si>
    <t>ტელევიზია</t>
  </si>
  <si>
    <t>სალარო აპარატები</t>
  </si>
  <si>
    <t>შპს "ჯორჯიან სერვის ნეთვორქი"</t>
  </si>
  <si>
    <t>18.03.2021</t>
  </si>
  <si>
    <t>30.12.2021</t>
  </si>
  <si>
    <t>კტ-ს მომსახურება</t>
  </si>
  <si>
    <r>
      <t xml:space="preserve">შპს </t>
    </r>
    <r>
      <rPr>
        <b/>
        <sz val="11"/>
        <color theme="1"/>
        <rFont val="Arial"/>
        <family val="2"/>
      </rPr>
      <t>"TMD"</t>
    </r>
  </si>
  <si>
    <t>13.01.2021</t>
  </si>
  <si>
    <t>რეცხვა</t>
  </si>
  <si>
    <t>შპს "ლაუნდრი 2014"</t>
  </si>
  <si>
    <t>სატელეფონო მომსახურება</t>
  </si>
  <si>
    <t>შპს "ახალი ქსელები"</t>
  </si>
  <si>
    <t>კარტრიჯების დამუხტვა</t>
  </si>
  <si>
    <t>საფოსტო მომსახურება</t>
  </si>
  <si>
    <t>NAT200020087</t>
  </si>
  <si>
    <t>1/14</t>
  </si>
  <si>
    <t>შპს "საქართველოს ფოსტა"</t>
  </si>
  <si>
    <t>პრინტერების ტექნიკური მომსახურება</t>
  </si>
  <si>
    <t>NAT210002200</t>
  </si>
  <si>
    <t>1/33</t>
  </si>
  <si>
    <t>შპს "ჯეობიტი"</t>
  </si>
  <si>
    <t>13.04.2021</t>
  </si>
  <si>
    <t>12.04.2022</t>
  </si>
  <si>
    <t>31.12.2022</t>
  </si>
  <si>
    <t>24.05.2021</t>
  </si>
  <si>
    <t>ჰიგიენური საშუალებები</t>
  </si>
  <si>
    <t>1/46</t>
  </si>
  <si>
    <t>შპს "ვი დი ჯი გრუპი"</t>
  </si>
  <si>
    <t>NAT210004016</t>
  </si>
  <si>
    <t>NAT210007838</t>
  </si>
  <si>
    <t>1/63</t>
  </si>
  <si>
    <t>2021-2022</t>
  </si>
  <si>
    <t>შპს "პროგრეს-სერვისი"</t>
  </si>
  <si>
    <t>31.1.2022</t>
  </si>
  <si>
    <t>სამედიცინო სახარჯი მასალები</t>
  </si>
  <si>
    <t>33100000</t>
  </si>
  <si>
    <t>შპს "გოლდმედი"</t>
  </si>
  <si>
    <t>ჟ-1/2</t>
  </si>
  <si>
    <t>სამედიცინო სახარჯი მასალები (კათეტერები)</t>
  </si>
  <si>
    <t>ჟ-1/3</t>
  </si>
  <si>
    <t>21.01.2022</t>
  </si>
  <si>
    <t>27.01.2022</t>
  </si>
  <si>
    <t>ფარმაცევტული პროდუქტები</t>
  </si>
  <si>
    <t>შპს "ავერსი-ფარმა"</t>
  </si>
  <si>
    <t>ჟ-1/4</t>
  </si>
  <si>
    <t>33600000</t>
  </si>
  <si>
    <t>ჟ-1/5</t>
  </si>
  <si>
    <t>CON210000536 CON210000536-00007</t>
  </si>
  <si>
    <t>CON210000720 CON210000720-00007</t>
  </si>
  <si>
    <t>CON210000744 CON210000744-00002</t>
  </si>
  <si>
    <t>CON210000773 CON210000773-00006</t>
  </si>
  <si>
    <t>ჟ-1/6</t>
  </si>
  <si>
    <t>31.01.2022</t>
  </si>
  <si>
    <t>შპს "პსპ ფარმა"</t>
  </si>
  <si>
    <t>CON210000781  CON210000781-00004</t>
  </si>
  <si>
    <t>ჟ-1/7</t>
  </si>
  <si>
    <t>CON210000806 CON210000806-00004</t>
  </si>
  <si>
    <t>ჟ-1/8</t>
  </si>
  <si>
    <t>CON210000796  CON210000796-00006</t>
  </si>
  <si>
    <t>ჟ-1/9</t>
  </si>
  <si>
    <t>31.01.2020</t>
  </si>
  <si>
    <t>CON210000789 CON210000789-00004</t>
  </si>
  <si>
    <t>ჟ-1/10</t>
  </si>
  <si>
    <t xml:space="preserve"> CON210000713 CON210000713-00003</t>
  </si>
  <si>
    <t>ჟ-1/11</t>
  </si>
  <si>
    <t>01.02.2022</t>
  </si>
  <si>
    <t>სს "გეფა"</t>
  </si>
  <si>
    <t>CON210000780 CON210000780-00008</t>
  </si>
  <si>
    <t>ჟ-1/12</t>
  </si>
  <si>
    <t>CON210000794  CON210000794-00005</t>
  </si>
  <si>
    <t>ჟ-1/13</t>
  </si>
  <si>
    <t>CON210000793 CON210000793-00002</t>
  </si>
  <si>
    <t>ჟ-1/14</t>
  </si>
  <si>
    <t>CON210000777 CON210000777-00005</t>
  </si>
  <si>
    <t>ჟ-1/15</t>
  </si>
  <si>
    <t>02.02.2022</t>
  </si>
  <si>
    <t>შპს "კამორა"</t>
  </si>
  <si>
    <t>CON210000888 CON210000888-00027</t>
  </si>
  <si>
    <t>სამედიცინო სახარჯი მასალები (ხელთათმანები)</t>
  </si>
  <si>
    <t>08.02.2022</t>
  </si>
  <si>
    <t>სამედიცინო სახარჯი მასალები (მარლა)</t>
  </si>
  <si>
    <t>CON210000534 CON210000534-00008</t>
  </si>
  <si>
    <t>ჟ-1/17</t>
  </si>
  <si>
    <t>სამედიცინო სახარჯი მასალები (პირბადე)</t>
  </si>
  <si>
    <t>CON210000481  CON210000481-00144</t>
  </si>
  <si>
    <t>ჟ-1/18</t>
  </si>
  <si>
    <t>ჟ-1/16</t>
  </si>
  <si>
    <t>09.02.2022</t>
  </si>
  <si>
    <t>CON210000537 CON210000537-00029</t>
  </si>
  <si>
    <t>ჟ-1/19</t>
  </si>
  <si>
    <t>14.02.2022</t>
  </si>
  <si>
    <t>CON210000672CON210000672-00001</t>
  </si>
  <si>
    <t>ჟ-1/20</t>
  </si>
  <si>
    <t>CON210000678 CON210000678-00008</t>
  </si>
  <si>
    <t>ჟ-1/21</t>
  </si>
  <si>
    <t>ჟ-1/22</t>
  </si>
  <si>
    <t>ჟ-1/23</t>
  </si>
  <si>
    <t>ჟ-1/24</t>
  </si>
  <si>
    <t>CON210000688 CON210000688-00007</t>
  </si>
  <si>
    <t>15.02.2022</t>
  </si>
  <si>
    <t>CON210000705 CON210000705-00005</t>
  </si>
  <si>
    <t>CON210000752  CON210000752-00003</t>
  </si>
  <si>
    <t>23.02.2022</t>
  </si>
  <si>
    <t>CON210000669 CON210000669-00014</t>
  </si>
  <si>
    <t>ჟ-1/25</t>
  </si>
  <si>
    <t>CON210000682 CON210000682-00013</t>
  </si>
  <si>
    <t>ჟ-1/26</t>
  </si>
  <si>
    <t>CON210000707 
 CON210000707-00017</t>
  </si>
  <si>
    <t>ჟ-1/27</t>
  </si>
  <si>
    <t>CON210000740  CON210000740-00014</t>
  </si>
  <si>
    <t>ჟ-1/28</t>
  </si>
  <si>
    <t xml:space="preserve"> CON210000741ON210000741-00007</t>
  </si>
  <si>
    <t>ჟ-1/29</t>
  </si>
  <si>
    <t>CON210000760 CON210000760-00008</t>
  </si>
  <si>
    <t>ჟ-1/30</t>
  </si>
  <si>
    <t>CON210000761 CON210000761-00020</t>
  </si>
  <si>
    <t>სამედიცინო სახარჯი მასალები (შპრიცები)</t>
  </si>
  <si>
    <t>ჟ-1/31</t>
  </si>
  <si>
    <t>25.02.2022</t>
  </si>
  <si>
    <t>შპს "ვალდაუ"</t>
  </si>
  <si>
    <t xml:space="preserve"> CON220000008
CON220000008-00014</t>
  </si>
  <si>
    <t>ჟ-1/32</t>
  </si>
  <si>
    <t>ჟ-1/33</t>
  </si>
  <si>
    <t>შპს "იუნაითედ კომპანი"</t>
  </si>
  <si>
    <t xml:space="preserve"> CON210000729 CON210000729-00007</t>
  </si>
  <si>
    <t>CON210000750  CON210000750-00007</t>
  </si>
  <si>
    <t>საკანალიზაციო ჭების წმენდვა</t>
  </si>
  <si>
    <t>შპს "ევრომასტერი"</t>
  </si>
  <si>
    <t>CMR220000849</t>
  </si>
  <si>
    <t>სამედიცინო ხელთათმანები</t>
  </si>
  <si>
    <t>ჟ-3/2</t>
  </si>
  <si>
    <t>10.01.2022</t>
  </si>
  <si>
    <t>12.02.2022</t>
  </si>
  <si>
    <t>CMR220005016 SMP220000053</t>
  </si>
  <si>
    <t>ჟ-3/3</t>
  </si>
  <si>
    <t>24.01.2022</t>
  </si>
  <si>
    <t>შპს "ჰუმან დიაგნოსტიკ ჯორჯია"</t>
  </si>
  <si>
    <t>ლაბორატორიული რეაქტივი</t>
  </si>
  <si>
    <t>CMR220013040</t>
  </si>
  <si>
    <t>ჟ-3/4</t>
  </si>
  <si>
    <t>შპს "დელტამედ ჯორჯია"</t>
  </si>
  <si>
    <t>CMR220013048</t>
  </si>
  <si>
    <t>ჟ-3/5</t>
  </si>
  <si>
    <t>შპს "ევრომედლაბი"</t>
  </si>
  <si>
    <t>CMR220013049</t>
  </si>
  <si>
    <t>ჟ-3/6</t>
  </si>
  <si>
    <t>03.02.2022</t>
  </si>
  <si>
    <t>CMR220031629</t>
  </si>
  <si>
    <t>შპრიცები</t>
  </si>
  <si>
    <t>04.02.2022</t>
  </si>
  <si>
    <t>CMR220031638 SMP220000428</t>
  </si>
  <si>
    <t>ჟ-3/7</t>
  </si>
  <si>
    <t>ჟ-3/8</t>
  </si>
  <si>
    <t>შპს "თბილის მედიკ"</t>
  </si>
  <si>
    <t xml:space="preserve">SMP220000427 CMR220031647 </t>
  </si>
  <si>
    <t>ჟ-3/9</t>
  </si>
  <si>
    <t>შპს "ლაბ ექსპრესი"</t>
  </si>
  <si>
    <t>CMR220031653</t>
  </si>
  <si>
    <t>ჟ-3/10</t>
  </si>
  <si>
    <t>შპს "ბიოლენდი"</t>
  </si>
  <si>
    <t>CMR220031659</t>
  </si>
  <si>
    <t>ჟ-3/11</t>
  </si>
  <si>
    <t>10.02.2022</t>
  </si>
  <si>
    <t>ჟ-3/12</t>
  </si>
  <si>
    <t>ჟ-3/13</t>
  </si>
  <si>
    <t>ჟ-3/14</t>
  </si>
  <si>
    <t>ჟ-3/15</t>
  </si>
  <si>
    <t>შპს "ნუგეში"</t>
  </si>
  <si>
    <t>CMR220032069</t>
  </si>
  <si>
    <t>CMR220033335</t>
  </si>
  <si>
    <t>17.02.2022</t>
  </si>
  <si>
    <t>22.02.2021</t>
  </si>
  <si>
    <t>CMR220033365</t>
  </si>
  <si>
    <t>21.02.2022</t>
  </si>
  <si>
    <t>ლაბორატორიული სახარჯი მასალები</t>
  </si>
  <si>
    <t>ჟ-3/16</t>
  </si>
  <si>
    <t>SMP220000497 CMR220035472</t>
  </si>
  <si>
    <t>SMP220000497 CMR220035486</t>
  </si>
  <si>
    <t>ჟ-3/17</t>
  </si>
  <si>
    <t>22.02.2022</t>
  </si>
  <si>
    <t>31.03.2022</t>
  </si>
  <si>
    <t>კარტრიჯების დამუხტვა და ტექნიკური მომსახირება</t>
  </si>
  <si>
    <t xml:space="preserve">CMR220036544 SMP220000526 </t>
  </si>
  <si>
    <t>ჟ-3/18</t>
  </si>
  <si>
    <t>24.02.2011</t>
  </si>
  <si>
    <t>ჟ-3/19</t>
  </si>
  <si>
    <t>24.02.2022</t>
  </si>
  <si>
    <t>31.12.2022.</t>
  </si>
  <si>
    <t xml:space="preserve">CMR220037153 SMP220000539 </t>
  </si>
  <si>
    <t xml:space="preserve">CMR220037159 SMP220000539 </t>
  </si>
  <si>
    <t>ჟ-3/20</t>
  </si>
  <si>
    <t>ჟ-3/21</t>
  </si>
  <si>
    <t>ჟ-3/22</t>
  </si>
  <si>
    <t>28.02.2020</t>
  </si>
  <si>
    <t>28.02.2022</t>
  </si>
  <si>
    <t xml:space="preserve">CMR220038203
</t>
  </si>
  <si>
    <t>CMR220038207</t>
  </si>
  <si>
    <t>01.03.2022</t>
  </si>
  <si>
    <t>07.03.2022</t>
  </si>
  <si>
    <t>0647444083</t>
  </si>
  <si>
    <t>შპს "ფირსთ მედი"</t>
  </si>
  <si>
    <t>0648595197</t>
  </si>
  <si>
    <t>16.02.2022</t>
  </si>
  <si>
    <t>მინიჭებული აქვს სტატუსი "შესრულებული ხელშეკრულება"</t>
  </si>
  <si>
    <t>0645512600</t>
  </si>
  <si>
    <t>0647444111</t>
  </si>
  <si>
    <t>0647444085</t>
  </si>
  <si>
    <t>20.02.2022</t>
  </si>
  <si>
    <t>0647444097</t>
  </si>
  <si>
    <t>0647707431</t>
  </si>
  <si>
    <t>11.07.2022</t>
  </si>
  <si>
    <t>22.02.20222</t>
  </si>
  <si>
    <t>0647226200</t>
  </si>
  <si>
    <t>0647708452</t>
  </si>
  <si>
    <t>11.02.2022</t>
  </si>
  <si>
    <t>0647065931</t>
  </si>
  <si>
    <t>0647444107</t>
  </si>
  <si>
    <t>0644389714</t>
  </si>
  <si>
    <t>25.01.2022</t>
  </si>
  <si>
    <t>18.02.2022</t>
  </si>
  <si>
    <t>0645505994</t>
  </si>
  <si>
    <t>0647054982</t>
  </si>
  <si>
    <t>06464786284</t>
  </si>
  <si>
    <t>0641920847</t>
  </si>
  <si>
    <t>11.01.2022</t>
  </si>
  <si>
    <t>0643771906</t>
  </si>
  <si>
    <t>0644211380</t>
  </si>
  <si>
    <t>28.01.2022</t>
  </si>
  <si>
    <t>0647638349</t>
  </si>
  <si>
    <t>CMR220031727</t>
  </si>
  <si>
    <t>0647565810</t>
  </si>
  <si>
    <t>0647309285</t>
  </si>
  <si>
    <t>0647309287</t>
  </si>
  <si>
    <t>0646430957</t>
  </si>
  <si>
    <t>74 3320412</t>
  </si>
  <si>
    <t>17.03.2022</t>
  </si>
  <si>
    <t>0647015288</t>
  </si>
  <si>
    <t>0648611266</t>
  </si>
  <si>
    <t>სისხლის კომპონენტები</t>
  </si>
  <si>
    <t>NAT210021840</t>
  </si>
  <si>
    <t>1/15-პ22</t>
  </si>
  <si>
    <t>10.12.2021</t>
  </si>
  <si>
    <t>შპს "ჰემა-2012"</t>
  </si>
  <si>
    <t>0640978691</t>
  </si>
  <si>
    <t>13.01.2022</t>
  </si>
  <si>
    <t>0647293417</t>
  </si>
  <si>
    <t>0647412723</t>
  </si>
  <si>
    <t>0648206283</t>
  </si>
  <si>
    <t>0648290093</t>
  </si>
  <si>
    <t>0648520995</t>
  </si>
  <si>
    <t>0647943654</t>
  </si>
  <si>
    <t>0646507873</t>
  </si>
  <si>
    <t>0646711897</t>
  </si>
  <si>
    <t>06.02.2022</t>
  </si>
  <si>
    <t>0646828163</t>
  </si>
  <si>
    <t>07.02.2022</t>
  </si>
  <si>
    <t>0646830556</t>
  </si>
  <si>
    <t>0646729239</t>
  </si>
  <si>
    <t>06449966409</t>
  </si>
  <si>
    <t>0645984844</t>
  </si>
  <si>
    <t>0646029356</t>
  </si>
  <si>
    <t>0646246978</t>
  </si>
  <si>
    <t>0645875910</t>
  </si>
  <si>
    <t>0641729926</t>
  </si>
  <si>
    <t>0644549546</t>
  </si>
  <si>
    <t>NAT210021617</t>
  </si>
  <si>
    <t>1/23-პ22</t>
  </si>
  <si>
    <t>15.12.2021</t>
  </si>
  <si>
    <t>74 .046138</t>
  </si>
  <si>
    <t>ლითიუმ-ჰეპარინიანი შპრიცები</t>
  </si>
  <si>
    <t>NAT210019918</t>
  </si>
  <si>
    <t>შპს დელტამედ ჯორჯია</t>
  </si>
  <si>
    <t>ჟ-2/56</t>
  </si>
  <si>
    <t>17.11.2021</t>
  </si>
  <si>
    <t>0645132317</t>
  </si>
  <si>
    <t>0646211507</t>
  </si>
  <si>
    <t>0643149577</t>
  </si>
  <si>
    <t>18.01.2022</t>
  </si>
  <si>
    <t>0649363271</t>
  </si>
  <si>
    <t>0649363312</t>
  </si>
  <si>
    <t>0642394854</t>
  </si>
  <si>
    <t>0642260909</t>
  </si>
  <si>
    <t>0645623388</t>
  </si>
  <si>
    <t>NAT210020298</t>
  </si>
  <si>
    <t>ჟ-2/57</t>
  </si>
  <si>
    <t>24.11.2021</t>
  </si>
  <si>
    <t>შპს "ლატეკი"</t>
  </si>
  <si>
    <t>0647060899</t>
  </si>
  <si>
    <t>0646421485</t>
  </si>
  <si>
    <t>რეანიმობილით მომსახურება</t>
  </si>
  <si>
    <t>NAT210018954</t>
  </si>
  <si>
    <t xml:space="preserve"> სს ემერჯენსი სერვისი</t>
  </si>
  <si>
    <t>ჟ-2/53</t>
  </si>
  <si>
    <t>18.10.201</t>
  </si>
  <si>
    <t>მ/ჩ</t>
  </si>
  <si>
    <t>20.01.2022</t>
  </si>
  <si>
    <t>ჟ-1/34</t>
  </si>
  <si>
    <t>02.03.2022</t>
  </si>
  <si>
    <t>CON210000775</t>
  </si>
  <si>
    <t>ჟ-1/35</t>
  </si>
  <si>
    <t>CON210000768</t>
  </si>
  <si>
    <t>ჟ-1/36</t>
  </si>
  <si>
    <t>CON210000684</t>
  </si>
  <si>
    <t>ჟ-1/37</t>
  </si>
  <si>
    <t>CON210000679</t>
  </si>
  <si>
    <t>CON210000637</t>
  </si>
  <si>
    <t>10.03.2022</t>
  </si>
  <si>
    <t>CON210000639</t>
  </si>
  <si>
    <t>ჟ-1/39</t>
  </si>
  <si>
    <t>CON210000656</t>
  </si>
  <si>
    <t>ჟ-1/40</t>
  </si>
  <si>
    <t>ჟ-1/41</t>
  </si>
  <si>
    <t>CON210000681</t>
  </si>
  <si>
    <t>ჟ-1/42</t>
  </si>
  <si>
    <t>CON210000683</t>
  </si>
  <si>
    <t>ჟ-1/43</t>
  </si>
  <si>
    <t>CON210000701</t>
  </si>
  <si>
    <t>CON210000800</t>
  </si>
  <si>
    <t>ჟ-1/44</t>
  </si>
  <si>
    <t>ჟ-1/45</t>
  </si>
  <si>
    <t>CON220000081</t>
  </si>
  <si>
    <t>11.03.2022</t>
  </si>
  <si>
    <t>ჟ-1/46</t>
  </si>
  <si>
    <t>CON220000083</t>
  </si>
  <si>
    <t>ჟ-1/47</t>
  </si>
  <si>
    <t>CON220000098</t>
  </si>
  <si>
    <t>ჟ-1/48</t>
  </si>
  <si>
    <t>CON210000813</t>
  </si>
  <si>
    <t>16.03.2022</t>
  </si>
  <si>
    <t>ჟ-1/49</t>
  </si>
  <si>
    <t>CON200000082</t>
  </si>
  <si>
    <t>24.03.2022</t>
  </si>
  <si>
    <t>CON200000094</t>
  </si>
  <si>
    <t>ჟ-1/50</t>
  </si>
  <si>
    <t>ჟ-1/51</t>
  </si>
  <si>
    <t>ჟ-1/52</t>
  </si>
  <si>
    <t>CON2100000107</t>
  </si>
  <si>
    <t>CON2100000114</t>
  </si>
  <si>
    <t>ჟ-1/53</t>
  </si>
  <si>
    <t>CON2200000092</t>
  </si>
  <si>
    <t>28.03.2022</t>
  </si>
  <si>
    <t>ჟ-1/54</t>
  </si>
  <si>
    <t>CON2200000091</t>
  </si>
  <si>
    <t>CON2100000751</t>
  </si>
  <si>
    <t>CON2100000633</t>
  </si>
  <si>
    <t>ჟ-1/55</t>
  </si>
  <si>
    <t>ჟ-1/56</t>
  </si>
  <si>
    <t>ჟ-1/57</t>
  </si>
  <si>
    <t>ჟ-1/58</t>
  </si>
  <si>
    <t>CON2100000652</t>
  </si>
  <si>
    <t>CON2100000812</t>
  </si>
  <si>
    <t>ჟ-3/23</t>
  </si>
  <si>
    <t>09.03.2022</t>
  </si>
  <si>
    <t>ჟ-3/24</t>
  </si>
  <si>
    <t>შპს "ბიო-მედი"</t>
  </si>
  <si>
    <t>სისხლის ანალიზატორის რეაქტივები</t>
  </si>
  <si>
    <t>შპს "მირკო"</t>
  </si>
  <si>
    <t>ჟ-3/25</t>
  </si>
  <si>
    <t>ჟ-3/26</t>
  </si>
  <si>
    <t>ანალიზატორის ტექნიკური მომსახურება</t>
  </si>
  <si>
    <t>ჟ-3/27</t>
  </si>
  <si>
    <t>50400000
33100000</t>
  </si>
  <si>
    <t>ბიოქიმიური ანალიზატორის ნაწილები და ტექ. მომსახურება</t>
  </si>
  <si>
    <t>სამედიცინო შპრიცები</t>
  </si>
  <si>
    <t>14.03.2022</t>
  </si>
  <si>
    <t>ჟ-3/28</t>
  </si>
  <si>
    <t>ჟ-3/29</t>
  </si>
  <si>
    <t>ჟ-3/30</t>
  </si>
  <si>
    <t>ბიოქიმიური რეაქტივი</t>
  </si>
  <si>
    <t>შპს "ირისე"</t>
  </si>
  <si>
    <t>18.03.2022</t>
  </si>
  <si>
    <t>რეაქტივი</t>
  </si>
  <si>
    <t>შპს "სამაია"</t>
  </si>
  <si>
    <t>ჟ-3/31</t>
  </si>
  <si>
    <t>ჟ-3/32</t>
  </si>
  <si>
    <t>ჟ-3/33</t>
  </si>
  <si>
    <t>15.03.2022</t>
  </si>
  <si>
    <t>29.04.2022</t>
  </si>
  <si>
    <t>ჟ-3/34</t>
  </si>
  <si>
    <t>გაზებისა და ელექტროლიტების ანალიზატორის რეაქტივები</t>
  </si>
  <si>
    <t>ჟ-3/35</t>
  </si>
  <si>
    <t>Biontech-ის სწრაფი ტესტები</t>
  </si>
  <si>
    <t>SMP220000760</t>
  </si>
  <si>
    <t>ჟ-3/36</t>
  </si>
  <si>
    <t>ჟ-3/37</t>
  </si>
  <si>
    <t>შპს "საბა"</t>
  </si>
  <si>
    <t>23.03.2022</t>
  </si>
  <si>
    <t>ჟ-3/38</t>
  </si>
  <si>
    <t>ელემენტები</t>
  </si>
  <si>
    <t>უწყვეტი ენერგომომარაგების წყარო</t>
  </si>
  <si>
    <r>
      <t xml:space="preserve">შპს </t>
    </r>
    <r>
      <rPr>
        <b/>
        <sz val="11"/>
        <color theme="1"/>
        <rFont val="Arial"/>
        <family val="2"/>
      </rPr>
      <t>"allmarcket.ge"</t>
    </r>
  </si>
  <si>
    <t>ჟ-3/39</t>
  </si>
  <si>
    <t>29.03.2022</t>
  </si>
  <si>
    <t>კათეტერები</t>
  </si>
  <si>
    <t>შპს "მოწინავე სამედიცინო ტექნოლოგიები და სერვისი"</t>
  </si>
  <si>
    <t>25.03.2022</t>
  </si>
  <si>
    <t>ჟ-3/40</t>
  </si>
  <si>
    <t>ჟ-3/41</t>
  </si>
  <si>
    <t>შპს "პსპ-ფარმა"</t>
  </si>
  <si>
    <t>სამედიცინო მარლა</t>
  </si>
  <si>
    <t>ჟ-3/44</t>
  </si>
  <si>
    <t>30.03.2022</t>
  </si>
  <si>
    <t>06.04.2022</t>
  </si>
  <si>
    <t>ბ ჰეპატიტის ტესტები</t>
  </si>
  <si>
    <t>ლაბორატორიული მომსახურება</t>
  </si>
  <si>
    <t>ჟ-3/45</t>
  </si>
  <si>
    <t>შპს "გ. ნათაძის სახ. სანიტარიის, ჰიგიენის და სამედიცინო ეკოლოგიის სამეცნიერო კვლევითი ინსტიტუტი"</t>
  </si>
  <si>
    <t>05.04.2022</t>
  </si>
  <si>
    <t>ჟ-3/43</t>
  </si>
  <si>
    <t>შპს "ბედი.ჯი"</t>
  </si>
  <si>
    <t>NAT210019246</t>
  </si>
  <si>
    <t>25.10.2022</t>
  </si>
  <si>
    <t>მრტ კვლევა</t>
  </si>
  <si>
    <t>NAT210019247</t>
  </si>
  <si>
    <t>ააიპ "ნიუ ვიჟენ საუნივერსიტეტო კლინიკა"</t>
  </si>
  <si>
    <t>ეკგ კვლევა</t>
  </si>
  <si>
    <t>NAT210019916</t>
  </si>
  <si>
    <t>ჟ-2/3</t>
  </si>
  <si>
    <t>19.11.2022</t>
  </si>
  <si>
    <t>06.12.2022</t>
  </si>
  <si>
    <t>NAT210021557</t>
  </si>
  <si>
    <t>ჟ-2/4</t>
  </si>
  <si>
    <t>20.12.2022</t>
  </si>
  <si>
    <t>NAT210023028</t>
  </si>
  <si>
    <t>შპს "ნიუ ჰოსპიტალსი"</t>
  </si>
  <si>
    <t>დღენაკლულთა რეთინოპათია</t>
  </si>
  <si>
    <t>სს ინფექციური პათოლოგიების, შიდსისა და კლინიკური იმუნოლოგიის სამეცნიერო პრაქტიკული ცენტრი"</t>
  </si>
  <si>
    <t>NAT210023156</t>
  </si>
  <si>
    <t>21.12.2022</t>
  </si>
  <si>
    <t>23.12.2022</t>
  </si>
  <si>
    <r>
      <t xml:space="preserve"> შპს </t>
    </r>
    <r>
      <rPr>
        <b/>
        <sz val="11"/>
        <color theme="1"/>
        <rFont val="Arial"/>
        <family val="2"/>
      </rPr>
      <t xml:space="preserve">Georgianairlink </t>
    </r>
  </si>
  <si>
    <t>NAT210023154</t>
  </si>
  <si>
    <t>J-2/8</t>
  </si>
  <si>
    <t>სს "ევექსის ჰოსპიტლები - ი. ციციშვილის სახელობის ბავშვთა კლინიკა"</t>
  </si>
  <si>
    <t>სტერნალური პუნქცია</t>
  </si>
  <si>
    <t>NAT210022863</t>
  </si>
  <si>
    <t>28.12.2022</t>
  </si>
  <si>
    <t>შპს "ჯეო-აირი"</t>
  </si>
  <si>
    <t>სამედიცინო ჟანგბადი (თხევადი)</t>
  </si>
  <si>
    <t>NAT210024091</t>
  </si>
  <si>
    <t>29.12.2022</t>
  </si>
  <si>
    <t>შპს "ვესტფარმი"</t>
  </si>
  <si>
    <t xml:space="preserve"> NAT210023579</t>
  </si>
  <si>
    <t>07.12.2022</t>
  </si>
  <si>
    <t>NAT210023758</t>
  </si>
  <si>
    <t>სამედიცინო ჟანგბადი (ბალონები)</t>
  </si>
  <si>
    <t>05.01.2022</t>
  </si>
  <si>
    <t>შპს "მედ პროჯექტ"</t>
  </si>
  <si>
    <t>NAT210024801</t>
  </si>
  <si>
    <t>06.01.2022</t>
  </si>
  <si>
    <t>NAT210024989</t>
  </si>
  <si>
    <t>შპს "ნეიმსფეის.ჯი"</t>
  </si>
  <si>
    <t>NAT210025943</t>
  </si>
  <si>
    <t>30.12.2022</t>
  </si>
  <si>
    <t>NAT210025345</t>
  </si>
  <si>
    <t>სტომატოლოგიური ინსტრუმენტები</t>
  </si>
  <si>
    <t>ლარინგოსკოპის ნათურები</t>
  </si>
  <si>
    <t xml:space="preserve"> NAT220001234</t>
  </si>
  <si>
    <t>შპს "დუალმაინდ"</t>
  </si>
  <si>
    <t>13.03.2022</t>
  </si>
  <si>
    <t>ჟ-3/1</t>
  </si>
  <si>
    <t>0649366467</t>
  </si>
  <si>
    <t>19.02.2022</t>
  </si>
  <si>
    <t>0650764560</t>
  </si>
  <si>
    <t>26.02.2022</t>
  </si>
  <si>
    <t>0654662540</t>
  </si>
  <si>
    <t>0654487265</t>
  </si>
  <si>
    <t>0654434588</t>
  </si>
  <si>
    <t>0655657564</t>
  </si>
  <si>
    <t>0655684998</t>
  </si>
  <si>
    <t>0655431656</t>
  </si>
  <si>
    <t>0649076395</t>
  </si>
  <si>
    <t>0649235593</t>
  </si>
  <si>
    <t>0650851801</t>
  </si>
  <si>
    <t>27.02.2022</t>
  </si>
  <si>
    <t>0650342019</t>
  </si>
  <si>
    <t>0650565886</t>
  </si>
  <si>
    <t>0650565879</t>
  </si>
  <si>
    <t>06503327808</t>
  </si>
  <si>
    <t>0650967056</t>
  </si>
  <si>
    <t>0649603334</t>
  </si>
  <si>
    <t>0646266404</t>
  </si>
  <si>
    <t>0646263699</t>
  </si>
  <si>
    <t>0642032734</t>
  </si>
  <si>
    <t>0642032816</t>
  </si>
  <si>
    <t>0653147106</t>
  </si>
  <si>
    <t>0653147113</t>
  </si>
  <si>
    <t>0656370526</t>
  </si>
  <si>
    <t>0656370727</t>
  </si>
  <si>
    <t>06563780727</t>
  </si>
  <si>
    <t>0649685168</t>
  </si>
  <si>
    <t>0649685187</t>
  </si>
  <si>
    <t>0645650641</t>
  </si>
  <si>
    <t>0645650669</t>
  </si>
  <si>
    <t>0650416208</t>
  </si>
  <si>
    <t>0651105609</t>
  </si>
  <si>
    <t>0651084377</t>
  </si>
  <si>
    <t>0654003972</t>
  </si>
  <si>
    <t>21.03.2022</t>
  </si>
  <si>
    <t>0652911641</t>
  </si>
  <si>
    <t>0652442981</t>
  </si>
  <si>
    <t>0652230847</t>
  </si>
  <si>
    <t>06.03.2022</t>
  </si>
  <si>
    <t>0651214982</t>
  </si>
  <si>
    <t>0651926717</t>
  </si>
  <si>
    <t>04.03.2022</t>
  </si>
  <si>
    <t>0651985791</t>
  </si>
  <si>
    <t>74 2646994</t>
  </si>
  <si>
    <t>17.01.2022</t>
  </si>
  <si>
    <t>74 3420438</t>
  </si>
  <si>
    <t>74 5557919</t>
  </si>
  <si>
    <t>4818446</t>
  </si>
  <si>
    <t>CON210000490 CON210000490-00059</t>
  </si>
  <si>
    <t>0649532854</t>
  </si>
  <si>
    <t>74 3200354</t>
  </si>
  <si>
    <t>74 5035005</t>
  </si>
  <si>
    <t>0641694816</t>
  </si>
  <si>
    <t>0647358137</t>
  </si>
  <si>
    <t>0656732078</t>
  </si>
  <si>
    <t>74 70696704</t>
  </si>
  <si>
    <t>746794810</t>
  </si>
  <si>
    <t>720..7</t>
  </si>
  <si>
    <t>74 5201188</t>
  </si>
  <si>
    <t>74 7087224</t>
  </si>
  <si>
    <t>0655037239</t>
  </si>
  <si>
    <t>0655011490</t>
  </si>
  <si>
    <t>CMR220046484</t>
  </si>
  <si>
    <t>0654614086</t>
  </si>
  <si>
    <t>0654378557</t>
  </si>
  <si>
    <t>0655054374</t>
  </si>
  <si>
    <t>0655054772</t>
  </si>
  <si>
    <t>0653932166</t>
  </si>
  <si>
    <t>0653935427</t>
  </si>
  <si>
    <t>0653933914</t>
  </si>
  <si>
    <t>06523903320</t>
  </si>
  <si>
    <t>0653257833</t>
  </si>
  <si>
    <t>0652829724</t>
  </si>
  <si>
    <t>საგარანტიო პედიოდი</t>
  </si>
  <si>
    <t>0652741588</t>
  </si>
  <si>
    <t>0651374143</t>
  </si>
  <si>
    <t>0651374144</t>
  </si>
  <si>
    <t>0653651815</t>
  </si>
  <si>
    <t>0650384337</t>
  </si>
  <si>
    <t>ჟ-1/38</t>
  </si>
  <si>
    <t>0650970704</t>
  </si>
  <si>
    <t>06509711337</t>
  </si>
  <si>
    <t>0650971552</t>
  </si>
  <si>
    <t>74 5093473</t>
  </si>
  <si>
    <t>0650103950</t>
  </si>
  <si>
    <t>0650104765</t>
  </si>
  <si>
    <t>15.03.2020</t>
  </si>
  <si>
    <t>0651000416</t>
  </si>
  <si>
    <t>CMR220042679 SMP220000763</t>
  </si>
  <si>
    <t>0653657449</t>
  </si>
  <si>
    <t>0651945513</t>
  </si>
  <si>
    <t>CMR220040262</t>
  </si>
  <si>
    <t xml:space="preserve">CMR220040264
</t>
  </si>
  <si>
    <t>0652305717</t>
  </si>
  <si>
    <t>0652379694</t>
  </si>
  <si>
    <t xml:space="preserve">CMR220040273 SMP220000602 </t>
  </si>
  <si>
    <t>0653656656</t>
  </si>
  <si>
    <t>0653055063</t>
  </si>
  <si>
    <t>0653920552</t>
  </si>
  <si>
    <t>0655184630</t>
  </si>
  <si>
    <t>22.03.2022</t>
  </si>
  <si>
    <t xml:space="preserve">CMR220043391 SMP220000711 </t>
  </si>
  <si>
    <t>0655219116</t>
  </si>
  <si>
    <t>0651437938</t>
  </si>
  <si>
    <t>CMR220038736</t>
  </si>
  <si>
    <t>CMR220042684</t>
  </si>
  <si>
    <t>0653651785</t>
  </si>
  <si>
    <t>0653636074</t>
  </si>
  <si>
    <t>CMR220042703</t>
  </si>
  <si>
    <t>CMR220043401 CMR220045314</t>
  </si>
  <si>
    <t>სალარო აპარატები (ფისკალი)</t>
  </si>
  <si>
    <t xml:space="preserve">CMR220048830 SMP220000851 </t>
  </si>
  <si>
    <t>01.04.2022</t>
  </si>
  <si>
    <t>74 5155171</t>
  </si>
  <si>
    <t xml:space="preserve">CMR220027768 SMP220000354 </t>
  </si>
  <si>
    <t>3/10</t>
  </si>
  <si>
    <t>ჟ-3/42</t>
  </si>
  <si>
    <t xml:space="preserve">CMR210148476
</t>
  </si>
  <si>
    <t>3/1</t>
  </si>
  <si>
    <t>74 6152267</t>
  </si>
  <si>
    <t>74 4272583</t>
  </si>
  <si>
    <t>NAT210020474</t>
  </si>
  <si>
    <t xml:space="preserve"> NAT210020533</t>
  </si>
  <si>
    <t>1/2</t>
  </si>
  <si>
    <t>1/5</t>
  </si>
  <si>
    <t>74 5626540</t>
  </si>
  <si>
    <t>74 5626542</t>
  </si>
  <si>
    <t>1/18</t>
  </si>
  <si>
    <t>შპს "საინფორმაციო კომუნიკაციების სისტემები"</t>
  </si>
  <si>
    <t>საფოსტო მომსახურება (საქალაქთაშორისო)</t>
  </si>
  <si>
    <t>NAT210024003</t>
  </si>
  <si>
    <t>74 5516014</t>
  </si>
  <si>
    <t>03.03.2022</t>
  </si>
  <si>
    <t>74 4169897</t>
  </si>
  <si>
    <t>50100000</t>
  </si>
  <si>
    <t>მანქანების ტექ. მომსახურება</t>
  </si>
  <si>
    <t>შპს "გსმ სერვისი"</t>
  </si>
  <si>
    <t>1/15</t>
  </si>
  <si>
    <t xml:space="preserve"> NAT210021706</t>
  </si>
  <si>
    <t>20.12.2021</t>
  </si>
  <si>
    <t>744907361</t>
  </si>
  <si>
    <t>74 5970820</t>
  </si>
  <si>
    <t>ნარჩენების გატანა</t>
  </si>
  <si>
    <t>შპს "მედოკალ ტექნოლოჯი"</t>
  </si>
  <si>
    <t>1/11</t>
  </si>
  <si>
    <t>NAT210021147</t>
  </si>
  <si>
    <t>74 3283913</t>
  </si>
  <si>
    <t>71 5196195</t>
  </si>
  <si>
    <t>ნარჩენების კაპრკები</t>
  </si>
  <si>
    <t>1/50</t>
  </si>
  <si>
    <t>შპს "ნიუ ვორდი"</t>
  </si>
  <si>
    <t xml:space="preserve">0645910143 </t>
  </si>
  <si>
    <t>0648630652</t>
  </si>
  <si>
    <t>0655895574</t>
  </si>
  <si>
    <t>06557895574</t>
  </si>
  <si>
    <t>0657004045</t>
  </si>
  <si>
    <t>0651454079</t>
  </si>
  <si>
    <t>0653607152</t>
  </si>
  <si>
    <t>20.04.2021</t>
  </si>
  <si>
    <t>19.04.2022</t>
  </si>
  <si>
    <t>1/47</t>
  </si>
  <si>
    <t>NAT210004348</t>
  </si>
  <si>
    <t>16.04.2022</t>
  </si>
  <si>
    <t>შპს "მედიკორი"</t>
  </si>
  <si>
    <t>15.04.2023</t>
  </si>
  <si>
    <t>ტილოები</t>
  </si>
  <si>
    <t>0646814786</t>
  </si>
  <si>
    <t>1/36</t>
  </si>
  <si>
    <t>სხვადასხვა ქარხნული წარმოების მასალა და მათთან დაკავშირებული საგნები</t>
  </si>
  <si>
    <t xml:space="preserve"> NAT210003208</t>
  </si>
  <si>
    <t>25.03.2021</t>
  </si>
  <si>
    <t>ი/მ ნანი მელაშვილი</t>
  </si>
  <si>
    <t>0646376460</t>
  </si>
  <si>
    <t>0651179702</t>
  </si>
  <si>
    <t>0651886058</t>
  </si>
  <si>
    <t>შპს "გამა გ"</t>
  </si>
  <si>
    <t>1/48</t>
  </si>
  <si>
    <t>NAT2100051618</t>
  </si>
  <si>
    <t xml:space="preserve"> საწმენდი საშუალებები</t>
  </si>
  <si>
    <t>18.04.2022</t>
  </si>
  <si>
    <t>ინფორმაცია თსსუ ,,გივი ჟვანიას პედიატრიის აკადემიური კლინიკის" მიერ
  2022  წლის საკუთარი შემოსავლების დაფინანსების ფარგლებში 
2022  წლის I კვარტალში განხორციელებული შესყიდვების შესახებ</t>
  </si>
  <si>
    <t>გახარჯული თანხა I კვარტალი</t>
  </si>
  <si>
    <t xml:space="preserve">CMR220040278
SMP220000602 </t>
  </si>
  <si>
    <t xml:space="preserve">CMR220040290 SMP220000585 </t>
  </si>
  <si>
    <t>SMP220000763 CMR220042277</t>
  </si>
  <si>
    <t>CMR220043384</t>
  </si>
  <si>
    <t>CMR220043386</t>
  </si>
  <si>
    <t>CMR220045315</t>
  </si>
  <si>
    <t>CMR220059513</t>
  </si>
  <si>
    <t xml:space="preserve">CMR220057119 SMP220001068 </t>
  </si>
  <si>
    <t>CMR220048338</t>
  </si>
  <si>
    <t>CMR220059506</t>
  </si>
  <si>
    <t>CMR220049953</t>
  </si>
  <si>
    <t>NAT210004666</t>
  </si>
  <si>
    <t>23.12.2021</t>
  </si>
  <si>
    <t>19.11.2021</t>
  </si>
  <si>
    <t>12.11.2021</t>
  </si>
  <si>
    <t>NAT210021152</t>
  </si>
  <si>
    <t>ი/მ გიორგი იმერლიშვილი ჩუმასტერი</t>
  </si>
  <si>
    <t xml:space="preserve"> 2022-1/22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</si>
</sst>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"/>
    <numFmt numFmtId="165" formatCode="#,##0.0"/>
    <numFmt numFmtId="166" formatCode="#,##0;[Red]#,##0"/>
    <numFmt numFmtId="167" formatCode="0.00;[Red]0.00"/>
  </numFmts>
  <fonts count="69">
    <font>
      <sz val="11"/>
      <color theme="1"/>
      <name val="Calibri"/>
      <family val="2"/>
      <scheme val="minor"/>
    </font>
    <font>
      <b/>
      <sz val="8"/>
      <color theme="1"/>
      <name val="AcadNusx"/>
    </font>
    <font>
      <b/>
      <sz val="9"/>
      <color theme="1"/>
      <name val="AcadNusx"/>
    </font>
    <font>
      <b/>
      <sz val="10"/>
      <color theme="1"/>
      <name val="AcadNusx"/>
    </font>
    <font>
      <sz val="9"/>
      <color theme="1"/>
      <name val="AcadNusx"/>
    </font>
    <font>
      <sz val="8"/>
      <color theme="1"/>
      <name val="AcadNusx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AcadNusx"/>
    </font>
    <font>
      <b/>
      <sz val="11"/>
      <color theme="1"/>
      <name val="AcadNusx"/>
    </font>
    <font>
      <b/>
      <sz val="12"/>
      <color theme="1"/>
      <name val="Calibri"/>
      <family val="2"/>
      <charset val="204"/>
      <scheme val="minor"/>
    </font>
    <font>
      <sz val="10"/>
      <name val="Sylfaen"/>
      <family val="1"/>
      <charset val="204"/>
    </font>
    <font>
      <sz val="9"/>
      <name val="Sylfaen"/>
      <family val="1"/>
      <charset val="204"/>
    </font>
    <font>
      <sz val="11"/>
      <name val="Times New Roman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7"/>
      <name val="Sylfaen"/>
      <family val="1"/>
      <charset val="204"/>
    </font>
    <font>
      <b/>
      <sz val="9"/>
      <name val="Sylfaen"/>
      <family val="1"/>
      <charset val="204"/>
    </font>
    <font>
      <b/>
      <sz val="10"/>
      <name val="Sylfaen"/>
      <family val="1"/>
      <charset val="204"/>
    </font>
    <font>
      <b/>
      <sz val="9"/>
      <name val="AcadNusx"/>
    </font>
    <font>
      <b/>
      <sz val="10"/>
      <name val="AcadNusx"/>
    </font>
    <font>
      <sz val="9"/>
      <name val="Times New Roman"/>
      <family val="2"/>
    </font>
    <font>
      <b/>
      <sz val="1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Arial"/>
      <family val="2"/>
    </font>
    <font>
      <b/>
      <sz val="14"/>
      <name val="Arial"/>
      <family val="2"/>
    </font>
    <font>
      <b/>
      <sz val="8"/>
      <color theme="1"/>
      <name val="Calibri"/>
      <family val="2"/>
      <charset val="204"/>
      <scheme val="minor"/>
    </font>
    <font>
      <b/>
      <sz val="8"/>
      <name val="AcadNusx"/>
    </font>
    <font>
      <b/>
      <sz val="8"/>
      <name val="Times New Roman"/>
      <family val="1"/>
      <charset val="204"/>
    </font>
    <font>
      <b/>
      <sz val="8"/>
      <name val="Sylfaen"/>
      <family val="1"/>
      <charset val="204"/>
    </font>
    <font>
      <b/>
      <sz val="14"/>
      <color theme="1"/>
      <name val="Calibri"/>
      <family val="2"/>
      <scheme val="minor"/>
    </font>
    <font>
      <sz val="9"/>
      <name val="Sylfaen"/>
      <family val="1"/>
    </font>
    <font>
      <i/>
      <sz val="10"/>
      <name val="AcadNusx"/>
    </font>
    <font>
      <b/>
      <sz val="11"/>
      <name val="Silf"/>
    </font>
    <font>
      <sz val="10"/>
      <name val="Silf"/>
    </font>
    <font>
      <sz val="10"/>
      <name val="AcadNusx"/>
    </font>
    <font>
      <sz val="10"/>
      <name val="Sylfaen"/>
      <family val="1"/>
    </font>
    <font>
      <b/>
      <sz val="14"/>
      <color theme="1"/>
      <name val="AcadNusx"/>
    </font>
    <font>
      <b/>
      <sz val="12"/>
      <color rgb="FFFF0000"/>
      <name val="AcadNusx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1"/>
      <color theme="1"/>
      <name val="Times New Roman"/>
      <family val="1"/>
    </font>
    <font>
      <b/>
      <sz val="11"/>
      <name val="Arial"/>
      <family val="2"/>
    </font>
    <font>
      <b/>
      <sz val="26"/>
      <color theme="1"/>
      <name val="AcadNusx"/>
    </font>
    <font>
      <b/>
      <sz val="26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20"/>
      <color theme="1"/>
      <name val="Calibri"/>
      <family val="2"/>
      <scheme val="minor"/>
    </font>
    <font>
      <b/>
      <sz val="24"/>
      <color theme="1"/>
      <name val="AcadNusx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Sylfaen"/>
      <family val="1"/>
    </font>
    <font>
      <sz val="11"/>
      <color rgb="FF000000"/>
      <name val="Calibri"/>
      <family val="2"/>
    </font>
    <font>
      <sz val="10"/>
      <color theme="1"/>
      <name val="Sylfaen"/>
      <family val="1"/>
    </font>
    <font>
      <b/>
      <sz val="10"/>
      <name val="Sylfae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2"/>
      <color theme="1"/>
      <name val="AcadNusx"/>
    </font>
    <font>
      <b/>
      <sz val="12"/>
      <name val="AcadNusx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/>
  </cellStyleXfs>
  <cellXfs count="367">
    <xf numFmtId="0" fontId="0" fillId="0" borderId="0" xfId="0"/>
    <xf numFmtId="164" fontId="14" fillId="5" borderId="1" xfId="0" applyNumberFormat="1" applyFont="1" applyFill="1" applyBorder="1" applyAlignment="1">
      <alignment horizontal="left" vertical="center" wrapText="1"/>
    </xf>
    <xf numFmtId="0" fontId="21" fillId="5" borderId="0" xfId="0" applyFont="1" applyFill="1" applyAlignment="1">
      <alignment vertical="center" wrapText="1"/>
    </xf>
    <xf numFmtId="4" fontId="16" fillId="5" borderId="1" xfId="1" applyNumberFormat="1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wrapText="1"/>
    </xf>
    <xf numFmtId="0" fontId="11" fillId="5" borderId="1" xfId="0" applyFont="1" applyFill="1" applyBorder="1" applyAlignment="1" applyProtection="1">
      <alignment horizontal="left" vertical="center" wrapText="1"/>
      <protection locked="0"/>
    </xf>
    <xf numFmtId="0" fontId="2" fillId="5" borderId="0" xfId="0" applyFont="1" applyFill="1" applyAlignment="1">
      <alignment horizontal="left" vertical="center" wrapText="1"/>
    </xf>
    <xf numFmtId="4" fontId="16" fillId="5" borderId="5" xfId="1" applyNumberFormat="1" applyFont="1" applyFill="1" applyBorder="1" applyAlignment="1">
      <alignment horizontal="center" vertical="center" wrapText="1"/>
    </xf>
    <xf numFmtId="0" fontId="27" fillId="0" borderId="0" xfId="0" applyFont="1"/>
    <xf numFmtId="4" fontId="16" fillId="5" borderId="0" xfId="1" applyNumberFormat="1" applyFont="1" applyFill="1" applyAlignment="1">
      <alignment horizontal="center" vertical="center" wrapText="1"/>
    </xf>
    <xf numFmtId="4" fontId="30" fillId="5" borderId="0" xfId="1" applyNumberFormat="1" applyFont="1" applyFill="1" applyAlignment="1">
      <alignment horizontal="center" vertical="center" wrapText="1"/>
    </xf>
    <xf numFmtId="0" fontId="0" fillId="5" borderId="0" xfId="0" applyFill="1"/>
    <xf numFmtId="0" fontId="1" fillId="5" borderId="0" xfId="0" applyFont="1" applyFill="1" applyAlignment="1">
      <alignment horizontal="left" wrapText="1"/>
    </xf>
    <xf numFmtId="0" fontId="32" fillId="5" borderId="0" xfId="0" applyFont="1" applyFill="1" applyAlignment="1" applyProtection="1">
      <alignment horizontal="center" vertical="center" wrapText="1"/>
      <protection locked="0"/>
    </xf>
    <xf numFmtId="0" fontId="1" fillId="5" borderId="0" xfId="0" applyFont="1" applyFill="1" applyAlignment="1">
      <alignment horizontal="center" vertical="center" wrapText="1"/>
    </xf>
    <xf numFmtId="164" fontId="14" fillId="5" borderId="1" xfId="0" applyNumberFormat="1" applyFont="1" applyFill="1" applyBorder="1" applyAlignment="1">
      <alignment horizontal="center" vertical="center" wrapText="1"/>
    </xf>
    <xf numFmtId="4" fontId="16" fillId="5" borderId="9" xfId="1" applyNumberFormat="1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7" fillId="5" borderId="1" xfId="0" applyFont="1" applyFill="1" applyBorder="1" applyAlignment="1" applyProtection="1">
      <alignment horizontal="left" vertical="center" wrapText="1"/>
      <protection locked="0"/>
    </xf>
    <xf numFmtId="0" fontId="39" fillId="5" borderId="1" xfId="0" applyFont="1" applyFill="1" applyBorder="1" applyAlignment="1" applyProtection="1">
      <alignment horizontal="left" vertical="center" wrapText="1"/>
      <protection locked="0"/>
    </xf>
    <xf numFmtId="0" fontId="40" fillId="5" borderId="1" xfId="0" applyFont="1" applyFill="1" applyBorder="1" applyAlignment="1" applyProtection="1">
      <alignment horizontal="left" vertical="center" wrapText="1"/>
      <protection locked="0"/>
    </xf>
    <xf numFmtId="0" fontId="22" fillId="5" borderId="1" xfId="0" applyFont="1" applyFill="1" applyBorder="1" applyAlignment="1" applyProtection="1">
      <alignment horizontal="left" vertical="center" wrapText="1"/>
      <protection locked="0"/>
    </xf>
    <xf numFmtId="0" fontId="41" fillId="5" borderId="1" xfId="0" applyFont="1" applyFill="1" applyBorder="1" applyAlignment="1" applyProtection="1">
      <alignment horizontal="left" vertical="center" wrapText="1"/>
      <protection locked="0"/>
    </xf>
    <xf numFmtId="0" fontId="12" fillId="5" borderId="1" xfId="0" applyFont="1" applyFill="1" applyBorder="1" applyAlignment="1" applyProtection="1">
      <alignment vertical="center" wrapText="1"/>
      <protection locked="0"/>
    </xf>
    <xf numFmtId="0" fontId="36" fillId="5" borderId="1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Alignment="1">
      <alignment horizontal="center" vertical="center"/>
    </xf>
    <xf numFmtId="4" fontId="6" fillId="5" borderId="1" xfId="0" applyNumberFormat="1" applyFont="1" applyFill="1" applyBorder="1" applyAlignment="1">
      <alignment horizontal="left" vertical="center" wrapText="1"/>
    </xf>
    <xf numFmtId="0" fontId="25" fillId="5" borderId="0" xfId="0" applyFont="1" applyFill="1"/>
    <xf numFmtId="0" fontId="0" fillId="5" borderId="0" xfId="0" applyFill="1" applyAlignment="1">
      <alignment horizontal="center"/>
    </xf>
    <xf numFmtId="0" fontId="19" fillId="6" borderId="1" xfId="0" applyFont="1" applyFill="1" applyBorder="1" applyAlignment="1" applyProtection="1">
      <alignment horizontal="left" vertical="center" wrapText="1"/>
      <protection locked="0"/>
    </xf>
    <xf numFmtId="4" fontId="26" fillId="6" borderId="1" xfId="0" applyNumberFormat="1" applyFont="1" applyFill="1" applyBorder="1" applyAlignment="1">
      <alignment horizontal="center" vertical="center" wrapText="1"/>
    </xf>
    <xf numFmtId="4" fontId="6" fillId="8" borderId="1" xfId="0" applyNumberFormat="1" applyFont="1" applyFill="1" applyBorder="1" applyAlignment="1">
      <alignment horizontal="left" vertical="center" wrapText="1"/>
    </xf>
    <xf numFmtId="4" fontId="6" fillId="8" borderId="1" xfId="0" applyNumberFormat="1" applyFont="1" applyFill="1" applyBorder="1" applyAlignment="1">
      <alignment horizontal="center" vertical="center" wrapText="1"/>
    </xf>
    <xf numFmtId="4" fontId="10" fillId="9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4" fontId="7" fillId="8" borderId="1" xfId="0" applyNumberFormat="1" applyFont="1" applyFill="1" applyBorder="1" applyAlignment="1">
      <alignment horizontal="left" vertical="center" wrapText="1"/>
    </xf>
    <xf numFmtId="4" fontId="7" fillId="8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top" wrapText="1"/>
    </xf>
    <xf numFmtId="0" fontId="17" fillId="5" borderId="1" xfId="1" applyFont="1" applyFill="1" applyBorder="1" applyAlignment="1">
      <alignment horizontal="center" vertical="center" wrapText="1"/>
    </xf>
    <xf numFmtId="3" fontId="13" fillId="5" borderId="0" xfId="0" applyNumberFormat="1" applyFont="1" applyFill="1" applyAlignment="1">
      <alignment wrapText="1"/>
    </xf>
    <xf numFmtId="0" fontId="23" fillId="5" borderId="0" xfId="0" applyFont="1" applyFill="1" applyAlignment="1">
      <alignment wrapText="1"/>
    </xf>
    <xf numFmtId="3" fontId="12" fillId="5" borderId="0" xfId="0" applyNumberFormat="1" applyFont="1" applyFill="1" applyAlignment="1">
      <alignment horizontal="center" wrapText="1"/>
    </xf>
    <xf numFmtId="4" fontId="13" fillId="5" borderId="0" xfId="0" applyNumberFormat="1" applyFont="1" applyFill="1" applyAlignment="1">
      <alignment wrapText="1"/>
    </xf>
    <xf numFmtId="4" fontId="17" fillId="5" borderId="0" xfId="1" applyNumberFormat="1" applyFont="1" applyFill="1" applyAlignment="1">
      <alignment horizontal="center" vertical="center" wrapText="1"/>
    </xf>
    <xf numFmtId="4" fontId="23" fillId="5" borderId="0" xfId="0" applyNumberFormat="1" applyFont="1" applyFill="1" applyAlignment="1">
      <alignment wrapText="1"/>
    </xf>
    <xf numFmtId="4" fontId="19" fillId="5" borderId="3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top" wrapText="1"/>
    </xf>
    <xf numFmtId="0" fontId="13" fillId="5" borderId="1" xfId="0" applyFont="1" applyFill="1" applyBorder="1" applyAlignment="1">
      <alignment wrapText="1"/>
    </xf>
    <xf numFmtId="0" fontId="18" fillId="5" borderId="1" xfId="0" applyFont="1" applyFill="1" applyBorder="1" applyAlignment="1">
      <alignment vertical="top" wrapText="1"/>
    </xf>
    <xf numFmtId="0" fontId="20" fillId="5" borderId="1" xfId="0" applyFont="1" applyFill="1" applyBorder="1" applyAlignment="1">
      <alignment vertical="top" wrapText="1"/>
    </xf>
    <xf numFmtId="0" fontId="13" fillId="5" borderId="0" xfId="0" applyFont="1" applyFill="1" applyAlignment="1">
      <alignment horizontal="center" wrapText="1"/>
    </xf>
    <xf numFmtId="0" fontId="24" fillId="5" borderId="0" xfId="0" applyFont="1" applyFill="1" applyAlignment="1">
      <alignment horizontal="center" vertical="center" wrapText="1"/>
    </xf>
    <xf numFmtId="0" fontId="24" fillId="5" borderId="0" xfId="0" applyFont="1" applyFill="1" applyAlignment="1">
      <alignment horizontal="left" vertical="center" wrapText="1"/>
    </xf>
    <xf numFmtId="0" fontId="23" fillId="5" borderId="0" xfId="0" applyFont="1" applyFill="1" applyAlignment="1">
      <alignment horizontal="center" wrapText="1"/>
    </xf>
    <xf numFmtId="0" fontId="9" fillId="5" borderId="0" xfId="0" applyFont="1" applyFill="1" applyAlignment="1">
      <alignment wrapText="1"/>
    </xf>
    <xf numFmtId="49" fontId="9" fillId="5" borderId="0" xfId="0" applyNumberFormat="1" applyFont="1" applyFill="1" applyAlignment="1">
      <alignment wrapText="1"/>
    </xf>
    <xf numFmtId="0" fontId="9" fillId="5" borderId="0" xfId="0" applyFont="1" applyFill="1" applyAlignment="1">
      <alignment horizontal="center" wrapText="1"/>
    </xf>
    <xf numFmtId="0" fontId="36" fillId="14" borderId="1" xfId="0" applyFont="1" applyFill="1" applyBorder="1" applyAlignment="1" applyProtection="1">
      <alignment horizontal="left" vertical="center" wrapText="1"/>
      <protection locked="0"/>
    </xf>
    <xf numFmtId="4" fontId="25" fillId="14" borderId="1" xfId="0" applyNumberFormat="1" applyFont="1" applyFill="1" applyBorder="1" applyAlignment="1">
      <alignment horizontal="center" vertical="center" wrapText="1"/>
    </xf>
    <xf numFmtId="4" fontId="26" fillId="14" borderId="1" xfId="0" applyNumberFormat="1" applyFont="1" applyFill="1" applyBorder="1" applyAlignment="1">
      <alignment horizontal="center" vertical="center" wrapText="1"/>
    </xf>
    <xf numFmtId="4" fontId="7" fillId="13" borderId="1" xfId="0" applyNumberFormat="1" applyFont="1" applyFill="1" applyBorder="1" applyAlignment="1">
      <alignment horizontal="center" vertical="center" wrapText="1"/>
    </xf>
    <xf numFmtId="4" fontId="6" fillId="10" borderId="1" xfId="0" applyNumberFormat="1" applyFont="1" applyFill="1" applyBorder="1" applyAlignment="1">
      <alignment horizontal="center" vertical="center" wrapText="1"/>
    </xf>
    <xf numFmtId="4" fontId="25" fillId="1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" fillId="5" borderId="1" xfId="0" applyFont="1" applyFill="1" applyBorder="1" applyAlignment="1">
      <alignment horizontal="center" vertical="center" wrapText="1"/>
    </xf>
    <xf numFmtId="4" fontId="30" fillId="2" borderId="0" xfId="1" applyNumberFormat="1" applyFont="1" applyFill="1" applyAlignment="1">
      <alignment horizontal="center" vertical="center" wrapText="1"/>
    </xf>
    <xf numFmtId="4" fontId="45" fillId="7" borderId="17" xfId="0" applyNumberFormat="1" applyFont="1" applyFill="1" applyBorder="1" applyAlignment="1">
      <alignment horizontal="center" vertical="center" wrapText="1"/>
    </xf>
    <xf numFmtId="4" fontId="45" fillId="7" borderId="24" xfId="0" applyNumberFormat="1" applyFont="1" applyFill="1" applyBorder="1" applyAlignment="1">
      <alignment horizontal="center" vertical="center" wrapText="1"/>
    </xf>
    <xf numFmtId="0" fontId="12" fillId="14" borderId="1" xfId="0" applyFont="1" applyFill="1" applyBorder="1" applyAlignment="1" applyProtection="1">
      <alignment vertical="center" wrapText="1"/>
      <protection locked="0"/>
    </xf>
    <xf numFmtId="0" fontId="12" fillId="5" borderId="1" xfId="0" applyFont="1" applyFill="1" applyBorder="1" applyAlignment="1" applyProtection="1">
      <alignment horizontal="left" vertical="center" wrapText="1"/>
      <protection locked="0"/>
    </xf>
    <xf numFmtId="0" fontId="1" fillId="8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left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left" vertical="center" wrapText="1"/>
    </xf>
    <xf numFmtId="4" fontId="26" fillId="4" borderId="11" xfId="0" applyNumberFormat="1" applyFont="1" applyFill="1" applyBorder="1" applyAlignment="1">
      <alignment horizontal="center" vertical="center" wrapText="1"/>
    </xf>
    <xf numFmtId="166" fontId="1" fillId="5" borderId="10" xfId="0" applyNumberFormat="1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4" fontId="26" fillId="6" borderId="11" xfId="0" applyNumberFormat="1" applyFont="1" applyFill="1" applyBorder="1" applyAlignment="1">
      <alignment horizontal="center" vertical="center" wrapText="1"/>
    </xf>
    <xf numFmtId="166" fontId="1" fillId="14" borderId="10" xfId="0" applyNumberFormat="1" applyFont="1" applyFill="1" applyBorder="1" applyAlignment="1">
      <alignment horizontal="left" vertical="center" wrapText="1"/>
    </xf>
    <xf numFmtId="4" fontId="26" fillId="14" borderId="11" xfId="0" applyNumberFormat="1" applyFont="1" applyFill="1" applyBorder="1" applyAlignment="1">
      <alignment horizontal="center" vertical="center" wrapText="1"/>
    </xf>
    <xf numFmtId="4" fontId="25" fillId="4" borderId="11" xfId="0" applyNumberFormat="1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vertical="center" wrapText="1"/>
    </xf>
    <xf numFmtId="0" fontId="2" fillId="8" borderId="10" xfId="0" applyFont="1" applyFill="1" applyBorder="1" applyAlignment="1">
      <alignment horizontal="left" vertical="center" wrapText="1"/>
    </xf>
    <xf numFmtId="4" fontId="7" fillId="8" borderId="11" xfId="0" applyNumberFormat="1" applyFont="1" applyFill="1" applyBorder="1" applyAlignment="1">
      <alignment horizontal="center" vertical="center" wrapText="1"/>
    </xf>
    <xf numFmtId="4" fontId="7" fillId="4" borderId="11" xfId="0" applyNumberFormat="1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left" vertical="center" wrapText="1"/>
    </xf>
    <xf numFmtId="0" fontId="1" fillId="14" borderId="10" xfId="0" applyFont="1" applyFill="1" applyBorder="1" applyAlignment="1">
      <alignment horizontal="left" vertical="center" wrapText="1"/>
    </xf>
    <xf numFmtId="4" fontId="25" fillId="14" borderId="11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left" vertical="center" wrapText="1"/>
    </xf>
    <xf numFmtId="4" fontId="48" fillId="5" borderId="1" xfId="1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52" fillId="5" borderId="0" xfId="0" applyNumberFormat="1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wrapText="1"/>
    </xf>
    <xf numFmtId="166" fontId="2" fillId="5" borderId="1" xfId="0" applyNumberFormat="1" applyFont="1" applyFill="1" applyBorder="1" applyAlignment="1">
      <alignment horizontal="left" vertical="center" wrapText="1"/>
    </xf>
    <xf numFmtId="4" fontId="6" fillId="8" borderId="10" xfId="0" applyNumberFormat="1" applyFont="1" applyFill="1" applyBorder="1" applyAlignment="1">
      <alignment horizontal="center" vertical="center" wrapText="1"/>
    </xf>
    <xf numFmtId="4" fontId="6" fillId="8" borderId="11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4" fontId="26" fillId="4" borderId="10" xfId="0" applyNumberFormat="1" applyFont="1" applyFill="1" applyBorder="1" applyAlignment="1">
      <alignment horizontal="center" vertical="center" wrapText="1"/>
    </xf>
    <xf numFmtId="4" fontId="26" fillId="6" borderId="10" xfId="0" applyNumberFormat="1" applyFont="1" applyFill="1" applyBorder="1" applyAlignment="1">
      <alignment horizontal="center" vertical="center" wrapText="1"/>
    </xf>
    <xf numFmtId="4" fontId="26" fillId="14" borderId="10" xfId="0" applyNumberFormat="1" applyFont="1" applyFill="1" applyBorder="1" applyAlignment="1">
      <alignment horizontal="center" vertical="center" wrapText="1"/>
    </xf>
    <xf numFmtId="4" fontId="25" fillId="4" borderId="10" xfId="0" applyNumberFormat="1" applyFont="1" applyFill="1" applyBorder="1" applyAlignment="1">
      <alignment horizontal="center" vertical="center" wrapText="1"/>
    </xf>
    <xf numFmtId="4" fontId="7" fillId="8" borderId="10" xfId="0" applyNumberFormat="1" applyFont="1" applyFill="1" applyBorder="1" applyAlignment="1">
      <alignment horizontal="center" vertical="center" wrapText="1"/>
    </xf>
    <xf numFmtId="4" fontId="7" fillId="4" borderId="10" xfId="0" applyNumberFormat="1" applyFont="1" applyFill="1" applyBorder="1" applyAlignment="1">
      <alignment horizontal="center" vertical="center" wrapText="1"/>
    </xf>
    <xf numFmtId="4" fontId="10" fillId="9" borderId="10" xfId="0" applyNumberFormat="1" applyFont="1" applyFill="1" applyBorder="1" applyAlignment="1">
      <alignment horizontal="center" vertical="center" wrapText="1"/>
    </xf>
    <xf numFmtId="4" fontId="10" fillId="9" borderId="11" xfId="0" applyNumberFormat="1" applyFont="1" applyFill="1" applyBorder="1" applyAlignment="1">
      <alignment horizontal="center" vertical="center" wrapText="1"/>
    </xf>
    <xf numFmtId="4" fontId="25" fillId="14" borderId="10" xfId="0" applyNumberFormat="1" applyFont="1" applyFill="1" applyBorder="1" applyAlignment="1">
      <alignment horizontal="center" vertical="center" wrapText="1"/>
    </xf>
    <xf numFmtId="4" fontId="6" fillId="15" borderId="10" xfId="0" applyNumberFormat="1" applyFont="1" applyFill="1" applyBorder="1" applyAlignment="1">
      <alignment horizontal="center" vertical="center" wrapText="1"/>
    </xf>
    <xf numFmtId="4" fontId="27" fillId="15" borderId="10" xfId="0" applyNumberFormat="1" applyFont="1" applyFill="1" applyBorder="1" applyAlignment="1">
      <alignment horizontal="center" vertical="center" wrapText="1"/>
    </xf>
    <xf numFmtId="165" fontId="33" fillId="8" borderId="11" xfId="0" applyNumberFormat="1" applyFont="1" applyFill="1" applyBorder="1" applyAlignment="1">
      <alignment horizontal="center" vertical="center" wrapText="1"/>
    </xf>
    <xf numFmtId="4" fontId="31" fillId="8" borderId="11" xfId="0" applyNumberFormat="1" applyFont="1" applyFill="1" applyBorder="1" applyAlignment="1">
      <alignment vertical="center" wrapText="1"/>
    </xf>
    <xf numFmtId="0" fontId="34" fillId="6" borderId="11" xfId="0" applyFont="1" applyFill="1" applyBorder="1" applyAlignment="1" applyProtection="1">
      <alignment vertical="center" wrapText="1"/>
      <protection locked="0"/>
    </xf>
    <xf numFmtId="49" fontId="1" fillId="4" borderId="11" xfId="0" applyNumberFormat="1" applyFont="1" applyFill="1" applyBorder="1" applyAlignment="1">
      <alignment horizontal="center" vertical="center" wrapText="1"/>
    </xf>
    <xf numFmtId="166" fontId="1" fillId="4" borderId="11" xfId="0" applyNumberFormat="1" applyFont="1" applyFill="1" applyBorder="1" applyAlignment="1">
      <alignment horizontal="center" vertical="center" wrapText="1"/>
    </xf>
    <xf numFmtId="4" fontId="6" fillId="17" borderId="11" xfId="0" applyNumberFormat="1" applyFont="1" applyFill="1" applyBorder="1" applyAlignment="1">
      <alignment horizontal="center" vertical="center" wrapText="1"/>
    </xf>
    <xf numFmtId="4" fontId="25" fillId="17" borderId="11" xfId="0" applyNumberFormat="1" applyFont="1" applyFill="1" applyBorder="1" applyAlignment="1">
      <alignment horizontal="center" vertical="center" wrapText="1"/>
    </xf>
    <xf numFmtId="4" fontId="6" fillId="16" borderId="11" xfId="0" applyNumberFormat="1" applyFont="1" applyFill="1" applyBorder="1" applyAlignment="1">
      <alignment horizontal="center" vertical="center" wrapText="1"/>
    </xf>
    <xf numFmtId="4" fontId="25" fillId="16" borderId="11" xfId="0" applyNumberFormat="1" applyFont="1" applyFill="1" applyBorder="1" applyAlignment="1">
      <alignment horizontal="center" vertical="center" wrapText="1"/>
    </xf>
    <xf numFmtId="4" fontId="6" fillId="7" borderId="10" xfId="0" applyNumberFormat="1" applyFont="1" applyFill="1" applyBorder="1" applyAlignment="1">
      <alignment horizontal="center" vertical="center" wrapText="1"/>
    </xf>
    <xf numFmtId="4" fontId="26" fillId="7" borderId="10" xfId="0" applyNumberFormat="1" applyFont="1" applyFill="1" applyBorder="1" applyAlignment="1">
      <alignment horizontal="center" vertical="center" wrapText="1"/>
    </xf>
    <xf numFmtId="4" fontId="2" fillId="7" borderId="10" xfId="0" applyNumberFormat="1" applyFont="1" applyFill="1" applyBorder="1" applyAlignment="1">
      <alignment horizontal="center" vertical="center" wrapText="1"/>
    </xf>
    <xf numFmtId="165" fontId="33" fillId="4" borderId="11" xfId="0" applyNumberFormat="1" applyFont="1" applyFill="1" applyBorder="1" applyAlignment="1">
      <alignment horizontal="center" vertical="center" wrapText="1"/>
    </xf>
    <xf numFmtId="4" fontId="31" fillId="4" borderId="11" xfId="0" applyNumberFormat="1" applyFont="1" applyFill="1" applyBorder="1" applyAlignment="1">
      <alignment vertical="center" wrapText="1"/>
    </xf>
    <xf numFmtId="0" fontId="34" fillId="4" borderId="11" xfId="0" applyFont="1" applyFill="1" applyBorder="1" applyAlignment="1" applyProtection="1">
      <alignment vertical="center" wrapText="1"/>
      <protection locked="0"/>
    </xf>
    <xf numFmtId="4" fontId="7" fillId="8" borderId="11" xfId="0" applyNumberFormat="1" applyFont="1" applyFill="1" applyBorder="1" applyAlignment="1">
      <alignment horizontal="left" vertical="center" wrapText="1"/>
    </xf>
    <xf numFmtId="4" fontId="6" fillId="8" borderId="11" xfId="0" applyNumberFormat="1" applyFont="1" applyFill="1" applyBorder="1" applyAlignment="1">
      <alignment horizontal="left" vertical="center" wrapText="1"/>
    </xf>
    <xf numFmtId="0" fontId="19" fillId="6" borderId="11" xfId="0" applyFont="1" applyFill="1" applyBorder="1" applyAlignment="1" applyProtection="1">
      <alignment horizontal="left" vertical="center" wrapText="1"/>
      <protection locked="0"/>
    </xf>
    <xf numFmtId="0" fontId="36" fillId="14" borderId="11" xfId="0" applyFont="1" applyFill="1" applyBorder="1" applyAlignment="1" applyProtection="1">
      <alignment horizontal="left" vertical="center" wrapText="1"/>
      <protection locked="0"/>
    </xf>
    <xf numFmtId="166" fontId="2" fillId="5" borderId="1" xfId="0" applyNumberFormat="1" applyFont="1" applyFill="1" applyBorder="1" applyAlignment="1">
      <alignment vertical="center" wrapText="1"/>
    </xf>
    <xf numFmtId="0" fontId="1" fillId="5" borderId="30" xfId="0" applyFont="1" applyFill="1" applyBorder="1" applyAlignment="1">
      <alignment horizontal="left" wrapText="1"/>
    </xf>
    <xf numFmtId="0" fontId="1" fillId="5" borderId="33" xfId="0" applyFont="1" applyFill="1" applyBorder="1" applyAlignment="1">
      <alignment horizontal="left" wrapText="1"/>
    </xf>
    <xf numFmtId="4" fontId="53" fillId="2" borderId="21" xfId="0" applyNumberFormat="1" applyFont="1" applyFill="1" applyBorder="1" applyAlignment="1">
      <alignment horizontal="center" vertical="center" wrapText="1"/>
    </xf>
    <xf numFmtId="4" fontId="35" fillId="3" borderId="19" xfId="0" applyNumberFormat="1" applyFont="1" applyFill="1" applyBorder="1" applyAlignment="1">
      <alignment horizontal="center" vertical="center" wrapText="1"/>
    </xf>
    <xf numFmtId="49" fontId="1" fillId="14" borderId="11" xfId="0" applyNumberFormat="1" applyFont="1" applyFill="1" applyBorder="1" applyAlignment="1">
      <alignment horizontal="center" vertical="center" wrapText="1"/>
    </xf>
    <xf numFmtId="4" fontId="7" fillId="14" borderId="1" xfId="0" applyNumberFormat="1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7" borderId="35" xfId="0" applyFont="1" applyFill="1" applyBorder="1" applyAlignment="1">
      <alignment horizontal="center" vertical="center" wrapText="1"/>
    </xf>
    <xf numFmtId="166" fontId="2" fillId="14" borderId="1" xfId="0" applyNumberFormat="1" applyFont="1" applyFill="1" applyBorder="1" applyAlignment="1">
      <alignment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9" fillId="5" borderId="1" xfId="0" applyFont="1" applyFill="1" applyBorder="1" applyAlignment="1" applyProtection="1">
      <alignment horizontal="left" vertical="center" wrapText="1"/>
      <protection locked="0"/>
    </xf>
    <xf numFmtId="0" fontId="1" fillId="5" borderId="42" xfId="0" applyFont="1" applyFill="1" applyBorder="1" applyAlignment="1">
      <alignment horizontal="left" vertical="center" wrapText="1"/>
    </xf>
    <xf numFmtId="0" fontId="7" fillId="7" borderId="46" xfId="0" applyFont="1" applyFill="1" applyBorder="1" applyAlignment="1">
      <alignment horizontal="center" vertical="center" wrapText="1"/>
    </xf>
    <xf numFmtId="0" fontId="7" fillId="13" borderId="47" xfId="0" applyFont="1" applyFill="1" applyBorder="1" applyAlignment="1">
      <alignment horizontal="center" vertical="center" wrapText="1"/>
    </xf>
    <xf numFmtId="0" fontId="7" fillId="17" borderId="37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4" fontId="45" fillId="7" borderId="49" xfId="0" applyNumberFormat="1" applyFont="1" applyFill="1" applyBorder="1" applyAlignment="1">
      <alignment horizontal="center" vertical="center" wrapText="1"/>
    </xf>
    <xf numFmtId="166" fontId="2" fillId="4" borderId="11" xfId="0" applyNumberFormat="1" applyFont="1" applyFill="1" applyBorder="1" applyAlignment="1">
      <alignment vertical="center" wrapText="1"/>
    </xf>
    <xf numFmtId="4" fontId="6" fillId="7" borderId="15" xfId="0" applyNumberFormat="1" applyFont="1" applyFill="1" applyBorder="1" applyAlignment="1">
      <alignment horizontal="center" vertical="center" wrapText="1"/>
    </xf>
    <xf numFmtId="4" fontId="7" fillId="13" borderId="16" xfId="0" applyNumberFormat="1" applyFont="1" applyFill="1" applyBorder="1" applyAlignment="1">
      <alignment horizontal="center" vertical="center" wrapText="1"/>
    </xf>
    <xf numFmtId="4" fontId="45" fillId="7" borderId="23" xfId="0" applyNumberFormat="1" applyFont="1" applyFill="1" applyBorder="1" applyAlignment="1">
      <alignment horizontal="center" vertical="center" wrapText="1"/>
    </xf>
    <xf numFmtId="4" fontId="6" fillId="15" borderId="15" xfId="0" applyNumberFormat="1" applyFont="1" applyFill="1" applyBorder="1" applyAlignment="1">
      <alignment horizontal="center" vertical="center" wrapText="1"/>
    </xf>
    <xf numFmtId="0" fontId="39" fillId="5" borderId="2" xfId="0" applyFont="1" applyFill="1" applyBorder="1" applyAlignment="1" applyProtection="1">
      <alignment horizontal="left" vertical="center" wrapText="1"/>
      <protection locked="0"/>
    </xf>
    <xf numFmtId="49" fontId="1" fillId="4" borderId="44" xfId="0" applyNumberFormat="1" applyFont="1" applyFill="1" applyBorder="1" applyAlignment="1">
      <alignment horizontal="center" vertical="center" wrapText="1"/>
    </xf>
    <xf numFmtId="4" fontId="26" fillId="7" borderId="42" xfId="0" applyNumberFormat="1" applyFont="1" applyFill="1" applyBorder="1" applyAlignment="1">
      <alignment horizontal="center" vertical="center" wrapText="1"/>
    </xf>
    <xf numFmtId="4" fontId="6" fillId="15" borderId="42" xfId="0" applyNumberFormat="1" applyFont="1" applyFill="1" applyBorder="1" applyAlignment="1">
      <alignment horizontal="center" vertical="center" wrapText="1"/>
    </xf>
    <xf numFmtId="4" fontId="25" fillId="16" borderId="44" xfId="0" applyNumberFormat="1" applyFont="1" applyFill="1" applyBorder="1" applyAlignment="1">
      <alignment horizontal="center" vertical="center" wrapText="1"/>
    </xf>
    <xf numFmtId="0" fontId="1" fillId="9" borderId="23" xfId="0" applyFont="1" applyFill="1" applyBorder="1" applyAlignment="1">
      <alignment horizontal="left" vertical="center" wrapText="1"/>
    </xf>
    <xf numFmtId="0" fontId="38" fillId="9" borderId="17" xfId="0" applyFont="1" applyFill="1" applyBorder="1" applyAlignment="1" applyProtection="1">
      <alignment horizontal="left" vertical="center" wrapText="1"/>
      <protection locked="0"/>
    </xf>
    <xf numFmtId="166" fontId="1" fillId="9" borderId="24" xfId="0" applyNumberFormat="1" applyFont="1" applyFill="1" applyBorder="1" applyAlignment="1">
      <alignment horizontal="center" vertical="center" wrapText="1"/>
    </xf>
    <xf numFmtId="4" fontId="28" fillId="9" borderId="23" xfId="0" applyNumberFormat="1" applyFont="1" applyFill="1" applyBorder="1" applyAlignment="1">
      <alignment horizontal="center" vertical="center" wrapText="1"/>
    </xf>
    <xf numFmtId="4" fontId="26" fillId="9" borderId="17" xfId="0" applyNumberFormat="1" applyFont="1" applyFill="1" applyBorder="1" applyAlignment="1">
      <alignment horizontal="center" vertical="center" wrapText="1"/>
    </xf>
    <xf numFmtId="4" fontId="26" fillId="9" borderId="24" xfId="0" applyNumberFormat="1" applyFont="1" applyFill="1" applyBorder="1" applyAlignment="1">
      <alignment horizontal="center" vertical="center" wrapText="1"/>
    </xf>
    <xf numFmtId="4" fontId="26" fillId="9" borderId="23" xfId="0" applyNumberFormat="1" applyFont="1" applyFill="1" applyBorder="1" applyAlignment="1">
      <alignment horizontal="center" vertical="center" wrapText="1"/>
    </xf>
    <xf numFmtId="4" fontId="28" fillId="9" borderId="24" xfId="0" applyNumberFormat="1" applyFont="1" applyFill="1" applyBorder="1" applyAlignment="1">
      <alignment horizontal="center" vertical="center" wrapText="1"/>
    </xf>
    <xf numFmtId="0" fontId="1" fillId="9" borderId="26" xfId="0" applyFont="1" applyFill="1" applyBorder="1" applyAlignment="1">
      <alignment horizontal="left" vertical="center" wrapText="1"/>
    </xf>
    <xf numFmtId="0" fontId="38" fillId="9" borderId="27" xfId="0" applyFont="1" applyFill="1" applyBorder="1" applyAlignment="1" applyProtection="1">
      <alignment horizontal="left" vertical="center" wrapText="1"/>
      <protection locked="0"/>
    </xf>
    <xf numFmtId="166" fontId="1" fillId="9" borderId="28" xfId="0" applyNumberFormat="1" applyFont="1" applyFill="1" applyBorder="1" applyAlignment="1">
      <alignment horizontal="center" vertical="center" wrapText="1"/>
    </xf>
    <xf numFmtId="4" fontId="26" fillId="9" borderId="26" xfId="0" applyNumberFormat="1" applyFont="1" applyFill="1" applyBorder="1" applyAlignment="1">
      <alignment horizontal="center" vertical="center" wrapText="1"/>
    </xf>
    <xf numFmtId="4" fontId="26" fillId="9" borderId="27" xfId="0" applyNumberFormat="1" applyFont="1" applyFill="1" applyBorder="1" applyAlignment="1">
      <alignment horizontal="center" vertical="center" wrapText="1"/>
    </xf>
    <xf numFmtId="4" fontId="25" fillId="9" borderId="27" xfId="0" applyNumberFormat="1" applyFont="1" applyFill="1" applyBorder="1" applyAlignment="1">
      <alignment horizontal="center" vertical="center" wrapText="1"/>
    </xf>
    <xf numFmtId="4" fontId="25" fillId="9" borderId="28" xfId="0" applyNumberFormat="1" applyFont="1" applyFill="1" applyBorder="1" applyAlignment="1">
      <alignment horizontal="center" vertical="center" wrapText="1"/>
    </xf>
    <xf numFmtId="4" fontId="25" fillId="9" borderId="26" xfId="0" applyNumberFormat="1" applyFont="1" applyFill="1" applyBorder="1" applyAlignment="1">
      <alignment horizontal="center" vertical="center" wrapText="1"/>
    </xf>
    <xf numFmtId="4" fontId="26" fillId="9" borderId="28" xfId="0" applyNumberFormat="1" applyFont="1" applyFill="1" applyBorder="1" applyAlignment="1">
      <alignment horizontal="center" vertical="center" wrapText="1"/>
    </xf>
    <xf numFmtId="4" fontId="26" fillId="6" borderId="5" xfId="0" applyNumberFormat="1" applyFont="1" applyFill="1" applyBorder="1" applyAlignment="1">
      <alignment horizontal="center" vertical="center" wrapText="1"/>
    </xf>
    <xf numFmtId="4" fontId="26" fillId="6" borderId="50" xfId="0" applyNumberFormat="1" applyFont="1" applyFill="1" applyBorder="1" applyAlignment="1">
      <alignment horizontal="center" vertical="center" wrapText="1"/>
    </xf>
    <xf numFmtId="4" fontId="6" fillId="16" borderId="51" xfId="0" applyNumberFormat="1" applyFont="1" applyFill="1" applyBorder="1" applyAlignment="1">
      <alignment horizontal="center" vertical="center" wrapText="1"/>
    </xf>
    <xf numFmtId="2" fontId="35" fillId="0" borderId="1" xfId="0" applyNumberFormat="1" applyFont="1" applyBorder="1" applyAlignment="1">
      <alignment horizontal="center" vertical="center"/>
    </xf>
    <xf numFmtId="0" fontId="27" fillId="0" borderId="0" xfId="0" applyFont="1" applyAlignment="1">
      <alignment wrapText="1"/>
    </xf>
    <xf numFmtId="4" fontId="54" fillId="5" borderId="0" xfId="0" applyNumberFormat="1" applyFont="1" applyFill="1" applyAlignment="1">
      <alignment horizontal="center" vertical="center" wrapText="1"/>
    </xf>
    <xf numFmtId="4" fontId="26" fillId="4" borderId="1" xfId="0" applyNumberFormat="1" applyFont="1" applyFill="1" applyBorder="1" applyAlignment="1">
      <alignment horizontal="center" vertical="center" wrapText="1"/>
    </xf>
    <xf numFmtId="4" fontId="25" fillId="5" borderId="0" xfId="0" applyNumberFormat="1" applyFont="1" applyFill="1" applyAlignment="1">
      <alignment horizontal="center" vertical="center" wrapText="1"/>
    </xf>
    <xf numFmtId="4" fontId="25" fillId="3" borderId="1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" fontId="4" fillId="4" borderId="11" xfId="0" applyNumberFormat="1" applyFont="1" applyFill="1" applyBorder="1" applyAlignment="1">
      <alignment horizontal="center" vertical="center" wrapText="1"/>
    </xf>
    <xf numFmtId="4" fontId="25" fillId="3" borderId="11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wrapText="1"/>
    </xf>
    <xf numFmtId="0" fontId="55" fillId="3" borderId="19" xfId="0" applyFont="1" applyFill="1" applyBorder="1" applyAlignment="1">
      <alignment horizontal="center" vertical="center"/>
    </xf>
    <xf numFmtId="0" fontId="55" fillId="3" borderId="19" xfId="0" applyFont="1" applyFill="1" applyBorder="1" applyAlignment="1">
      <alignment horizontal="center" vertical="center" wrapText="1"/>
    </xf>
    <xf numFmtId="0" fontId="47" fillId="5" borderId="0" xfId="0" applyFont="1" applyFill="1" applyAlignment="1">
      <alignment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58" fillId="0" borderId="25" xfId="0" applyFont="1" applyBorder="1" applyAlignment="1">
      <alignment horizontal="justify" vertical="center"/>
    </xf>
    <xf numFmtId="4" fontId="59" fillId="0" borderId="25" xfId="0" applyNumberFormat="1" applyFont="1" applyBorder="1" applyAlignment="1">
      <alignment horizontal="justify" vertical="center"/>
    </xf>
    <xf numFmtId="4" fontId="60" fillId="0" borderId="34" xfId="0" applyNumberFormat="1" applyFont="1" applyBorder="1" applyAlignment="1">
      <alignment horizontal="justify" vertical="center"/>
    </xf>
    <xf numFmtId="0" fontId="58" fillId="0" borderId="34" xfId="0" applyFont="1" applyBorder="1" applyAlignment="1">
      <alignment horizontal="justify" vertical="center"/>
    </xf>
    <xf numFmtId="0" fontId="59" fillId="0" borderId="34" xfId="0" applyFont="1" applyBorder="1" applyAlignment="1">
      <alignment horizontal="justify" vertical="center"/>
    </xf>
    <xf numFmtId="4" fontId="59" fillId="0" borderId="34" xfId="0" applyNumberFormat="1" applyFont="1" applyBorder="1" applyAlignment="1">
      <alignment horizontal="justify" vertical="center"/>
    </xf>
    <xf numFmtId="0" fontId="60" fillId="0" borderId="34" xfId="0" applyFont="1" applyBorder="1" applyAlignment="1">
      <alignment horizontal="justify" vertical="center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4" fontId="9" fillId="5" borderId="1" xfId="0" applyNumberFormat="1" applyFont="1" applyFill="1" applyBorder="1" applyAlignment="1">
      <alignment horizontal="center" wrapText="1"/>
    </xf>
    <xf numFmtId="4" fontId="65" fillId="5" borderId="1" xfId="0" applyNumberFormat="1" applyFont="1" applyFill="1" applyBorder="1" applyAlignment="1">
      <alignment horizontal="center" wrapText="1"/>
    </xf>
    <xf numFmtId="4" fontId="65" fillId="5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4" fontId="35" fillId="11" borderId="21" xfId="0" applyNumberFormat="1" applyFont="1" applyFill="1" applyBorder="1" applyAlignment="1">
      <alignment horizontal="center" vertical="center" wrapText="1"/>
    </xf>
    <xf numFmtId="4" fontId="35" fillId="11" borderId="7" xfId="0" applyNumberFormat="1" applyFont="1" applyFill="1" applyBorder="1" applyAlignment="1">
      <alignment horizontal="center" vertical="center" wrapText="1"/>
    </xf>
    <xf numFmtId="4" fontId="35" fillId="11" borderId="8" xfId="0" applyNumberFormat="1" applyFont="1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2" fillId="5" borderId="31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4" fontId="45" fillId="3" borderId="18" xfId="0" applyNumberFormat="1" applyFont="1" applyFill="1" applyBorder="1" applyAlignment="1">
      <alignment horizontal="center" vertical="center" wrapText="1"/>
    </xf>
    <xf numFmtId="4" fontId="45" fillId="3" borderId="22" xfId="0" applyNumberFormat="1" applyFont="1" applyFill="1" applyBorder="1" applyAlignment="1">
      <alignment horizontal="center" vertical="center" wrapText="1"/>
    </xf>
    <xf numFmtId="4" fontId="26" fillId="2" borderId="31" xfId="0" applyNumberFormat="1" applyFont="1" applyFill="1" applyBorder="1" applyAlignment="1">
      <alignment horizontal="center" vertical="center" wrapText="1"/>
    </xf>
    <xf numFmtId="4" fontId="26" fillId="2" borderId="30" xfId="0" applyNumberFormat="1" applyFont="1" applyFill="1" applyBorder="1" applyAlignment="1">
      <alignment horizontal="center" vertical="center" wrapText="1"/>
    </xf>
    <xf numFmtId="4" fontId="26" fillId="2" borderId="33" xfId="0" applyNumberFormat="1" applyFont="1" applyFill="1" applyBorder="1" applyAlignment="1">
      <alignment horizontal="center" vertical="center" wrapText="1"/>
    </xf>
    <xf numFmtId="4" fontId="0" fillId="5" borderId="31" xfId="0" applyNumberFormat="1" applyFill="1" applyBorder="1" applyAlignment="1">
      <alignment horizontal="center"/>
    </xf>
    <xf numFmtId="4" fontId="26" fillId="2" borderId="21" xfId="0" applyNumberFormat="1" applyFont="1" applyFill="1" applyBorder="1" applyAlignment="1">
      <alignment horizontal="center" vertical="center" wrapText="1"/>
    </xf>
    <xf numFmtId="4" fontId="26" fillId="2" borderId="7" xfId="0" applyNumberFormat="1" applyFont="1" applyFill="1" applyBorder="1" applyAlignment="1">
      <alignment horizontal="center" vertical="center" wrapText="1"/>
    </xf>
    <xf numFmtId="4" fontId="26" fillId="2" borderId="8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42" xfId="0" applyFont="1" applyFill="1" applyBorder="1" applyAlignment="1">
      <alignment horizontal="center" vertical="center" wrapText="1"/>
    </xf>
    <xf numFmtId="0" fontId="7" fillId="15" borderId="36" xfId="0" applyFont="1" applyFill="1" applyBorder="1" applyAlignment="1">
      <alignment horizontal="center" vertical="center" wrapText="1"/>
    </xf>
    <xf numFmtId="0" fontId="7" fillId="15" borderId="43" xfId="0" applyFont="1" applyFill="1" applyBorder="1" applyAlignment="1">
      <alignment horizontal="center" vertical="center" wrapText="1"/>
    </xf>
    <xf numFmtId="0" fontId="0" fillId="16" borderId="37" xfId="0" applyFill="1" applyBorder="1" applyAlignment="1">
      <alignment horizontal="center"/>
    </xf>
    <xf numFmtId="0" fontId="0" fillId="16" borderId="48" xfId="0" applyFill="1" applyBorder="1" applyAlignment="1">
      <alignment horizontal="center"/>
    </xf>
    <xf numFmtId="0" fontId="7" fillId="10" borderId="16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3" borderId="16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7" borderId="41" xfId="0" applyFont="1" applyFill="1" applyBorder="1" applyAlignment="1">
      <alignment horizontal="center" vertical="center" wrapText="1"/>
    </xf>
    <xf numFmtId="0" fontId="7" fillId="7" borderId="45" xfId="0" applyFont="1" applyFill="1" applyBorder="1" applyAlignment="1">
      <alignment horizontal="center" vertical="center" wrapText="1"/>
    </xf>
    <xf numFmtId="165" fontId="24" fillId="4" borderId="35" xfId="0" applyNumberFormat="1" applyFont="1" applyFill="1" applyBorder="1" applyAlignment="1">
      <alignment horizontal="center" vertical="center" wrapText="1"/>
    </xf>
    <xf numFmtId="165" fontId="24" fillId="4" borderId="44" xfId="0" applyNumberFormat="1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7" fillId="17" borderId="53" xfId="0" applyFont="1" applyFill="1" applyBorder="1" applyAlignment="1">
      <alignment horizontal="center" vertical="center" wrapText="1"/>
    </xf>
    <xf numFmtId="0" fontId="7" fillId="17" borderId="44" xfId="0" applyFont="1" applyFill="1" applyBorder="1" applyAlignment="1">
      <alignment horizontal="center" vertical="center" wrapText="1"/>
    </xf>
    <xf numFmtId="0" fontId="10" fillId="15" borderId="38" xfId="0" applyFont="1" applyFill="1" applyBorder="1" applyAlignment="1">
      <alignment horizontal="center" vertical="center" wrapText="1"/>
    </xf>
    <xf numFmtId="0" fontId="10" fillId="15" borderId="27" xfId="0" applyFont="1" applyFill="1" applyBorder="1" applyAlignment="1">
      <alignment horizontal="center" vertical="center" wrapText="1"/>
    </xf>
    <xf numFmtId="0" fontId="10" fillId="15" borderId="24" xfId="0" applyFont="1" applyFill="1" applyBorder="1" applyAlignment="1">
      <alignment horizontal="center" vertical="center" wrapText="1"/>
    </xf>
    <xf numFmtId="0" fontId="8" fillId="13" borderId="20" xfId="0" applyFont="1" applyFill="1" applyBorder="1" applyAlignment="1">
      <alignment horizontal="center" vertical="center" wrapText="1"/>
    </xf>
    <xf numFmtId="0" fontId="8" fillId="13" borderId="29" xfId="0" applyFont="1" applyFill="1" applyBorder="1" applyAlignment="1">
      <alignment horizontal="center" vertical="center" wrapText="1"/>
    </xf>
    <xf numFmtId="0" fontId="8" fillId="13" borderId="34" xfId="0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center" vertical="center" wrapText="1"/>
    </xf>
    <xf numFmtId="0" fontId="8" fillId="10" borderId="29" xfId="0" applyFont="1" applyFill="1" applyBorder="1" applyAlignment="1">
      <alignment horizontal="center" vertical="center" wrapText="1"/>
    </xf>
    <xf numFmtId="0" fontId="8" fillId="10" borderId="34" xfId="0" applyFont="1" applyFill="1" applyBorder="1" applyAlignment="1">
      <alignment horizontal="center" vertical="center" wrapText="1"/>
    </xf>
    <xf numFmtId="0" fontId="8" fillId="12" borderId="20" xfId="0" applyFont="1" applyFill="1" applyBorder="1" applyAlignment="1">
      <alignment horizontal="center" vertical="center" wrapText="1"/>
    </xf>
    <xf numFmtId="0" fontId="8" fillId="12" borderId="29" xfId="0" applyFont="1" applyFill="1" applyBorder="1" applyAlignment="1">
      <alignment horizontal="center" vertical="center" wrapText="1"/>
    </xf>
    <xf numFmtId="0" fontId="8" fillId="12" borderId="34" xfId="0" applyFont="1" applyFill="1" applyBorder="1" applyAlignment="1">
      <alignment horizontal="center" vertical="center" wrapText="1"/>
    </xf>
    <xf numFmtId="166" fontId="2" fillId="14" borderId="1" xfId="0" applyNumberFormat="1" applyFont="1" applyFill="1" applyBorder="1" applyAlignment="1">
      <alignment vertical="center" wrapText="1"/>
    </xf>
    <xf numFmtId="166" fontId="2" fillId="14" borderId="11" xfId="0" applyNumberFormat="1" applyFont="1" applyFill="1" applyBorder="1" applyAlignment="1">
      <alignment vertical="center" wrapText="1"/>
    </xf>
    <xf numFmtId="0" fontId="12" fillId="5" borderId="1" xfId="0" applyFont="1" applyFill="1" applyBorder="1" applyAlignment="1" applyProtection="1">
      <alignment horizontal="left" vertical="center" wrapText="1"/>
      <protection locked="0"/>
    </xf>
    <xf numFmtId="4" fontId="45" fillId="3" borderId="21" xfId="0" applyNumberFormat="1" applyFont="1" applyFill="1" applyBorder="1" applyAlignment="1">
      <alignment horizontal="center" vertical="center" wrapText="1"/>
    </xf>
    <xf numFmtId="4" fontId="45" fillId="3" borderId="8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left" vertical="center" wrapText="1"/>
    </xf>
    <xf numFmtId="4" fontId="45" fillId="3" borderId="40" xfId="0" applyNumberFormat="1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4" fontId="10" fillId="9" borderId="1" xfId="0" applyNumberFormat="1" applyFont="1" applyFill="1" applyBorder="1" applyAlignment="1">
      <alignment horizontal="left" vertical="center" wrapText="1"/>
    </xf>
    <xf numFmtId="4" fontId="10" fillId="9" borderId="11" xfId="0" applyNumberFormat="1" applyFont="1" applyFill="1" applyBorder="1" applyAlignment="1">
      <alignment horizontal="left" vertical="center" wrapText="1"/>
    </xf>
    <xf numFmtId="14" fontId="1" fillId="5" borderId="10" xfId="0" applyNumberFormat="1" applyFont="1" applyFill="1" applyBorder="1" applyAlignment="1">
      <alignment horizontal="left" vertical="center" wrapText="1"/>
    </xf>
    <xf numFmtId="4" fontId="26" fillId="2" borderId="32" xfId="0" applyNumberFormat="1" applyFont="1" applyFill="1" applyBorder="1" applyAlignment="1">
      <alignment horizontal="center" vertical="center" wrapText="1"/>
    </xf>
    <xf numFmtId="4" fontId="26" fillId="2" borderId="39" xfId="0" applyNumberFormat="1" applyFont="1" applyFill="1" applyBorder="1" applyAlignment="1">
      <alignment horizontal="center" vertical="center" wrapText="1"/>
    </xf>
    <xf numFmtId="4" fontId="26" fillId="2" borderId="34" xfId="0" applyNumberFormat="1" applyFont="1" applyFill="1" applyBorder="1" applyAlignment="1">
      <alignment horizontal="center" vertical="center" wrapText="1"/>
    </xf>
    <xf numFmtId="166" fontId="2" fillId="14" borderId="1" xfId="0" applyNumberFormat="1" applyFont="1" applyFill="1" applyBorder="1" applyAlignment="1">
      <alignment horizontal="left" vertical="center" wrapText="1"/>
    </xf>
    <xf numFmtId="166" fontId="2" fillId="14" borderId="11" xfId="0" applyNumberFormat="1" applyFont="1" applyFill="1" applyBorder="1" applyAlignment="1">
      <alignment horizontal="left" vertical="center" wrapText="1"/>
    </xf>
    <xf numFmtId="0" fontId="19" fillId="5" borderId="1" xfId="0" applyFont="1" applyFill="1" applyBorder="1" applyAlignment="1" applyProtection="1">
      <alignment horizontal="left" vertical="center" wrapText="1"/>
      <protection locked="0"/>
    </xf>
    <xf numFmtId="0" fontId="19" fillId="5" borderId="1" xfId="0" applyFont="1" applyFill="1" applyBorder="1" applyAlignment="1" applyProtection="1">
      <alignment horizontal="center" vertical="center" wrapText="1"/>
      <protection locked="0"/>
    </xf>
    <xf numFmtId="4" fontId="27" fillId="5" borderId="52" xfId="0" applyNumberFormat="1" applyFont="1" applyFill="1" applyBorder="1" applyAlignment="1">
      <alignment horizontal="center" vertical="center"/>
    </xf>
    <xf numFmtId="0" fontId="27" fillId="5" borderId="30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24" fillId="5" borderId="0" xfId="0" applyFont="1" applyFill="1" applyAlignment="1">
      <alignment horizontal="left" vertical="center" wrapText="1"/>
    </xf>
    <xf numFmtId="4" fontId="29" fillId="5" borderId="0" xfId="1" applyNumberFormat="1" applyFont="1" applyFill="1" applyAlignment="1">
      <alignment horizontal="center" vertical="center" wrapText="1"/>
    </xf>
    <xf numFmtId="4" fontId="16" fillId="5" borderId="9" xfId="1" applyNumberFormat="1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left" vertical="center" wrapText="1"/>
    </xf>
    <xf numFmtId="0" fontId="19" fillId="5" borderId="9" xfId="0" applyFont="1" applyFill="1" applyBorder="1" applyAlignment="1">
      <alignment horizontal="left" vertical="center" wrapText="1"/>
    </xf>
    <xf numFmtId="0" fontId="51" fillId="5" borderId="2" xfId="0" applyFont="1" applyFill="1" applyBorder="1" applyAlignment="1">
      <alignment horizontal="center" vertical="center" wrapText="1"/>
    </xf>
    <xf numFmtId="0" fontId="51" fillId="5" borderId="4" xfId="0" applyFont="1" applyFill="1" applyBorder="1" applyAlignment="1">
      <alignment horizontal="center" vertical="center" wrapText="1"/>
    </xf>
    <xf numFmtId="0" fontId="51" fillId="5" borderId="3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49" fontId="8" fillId="5" borderId="2" xfId="0" applyNumberFormat="1" applyFont="1" applyFill="1" applyBorder="1" applyAlignment="1">
      <alignment horizontal="center" vertical="center" wrapText="1"/>
    </xf>
    <xf numFmtId="49" fontId="8" fillId="5" borderId="4" xfId="0" applyNumberFormat="1" applyFont="1" applyFill="1" applyBorder="1" applyAlignment="1">
      <alignment horizontal="center" vertical="center" wrapText="1"/>
    </xf>
    <xf numFmtId="49" fontId="8" fillId="5" borderId="3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9" fillId="5" borderId="54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5" borderId="55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22" fillId="0" borderId="9" xfId="0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>
      <alignment horizontal="center"/>
    </xf>
    <xf numFmtId="0" fontId="61" fillId="0" borderId="2" xfId="0" applyFont="1" applyBorder="1" applyAlignment="1" applyProtection="1">
      <alignment horizontal="center" vertical="center" wrapText="1"/>
      <protection locked="0"/>
    </xf>
    <xf numFmtId="0" fontId="61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/>
    </xf>
    <xf numFmtId="17" fontId="0" fillId="0" borderId="0" xfId="0" applyNumberFormat="1" applyAlignment="1">
      <alignment horizontal="center"/>
    </xf>
    <xf numFmtId="0" fontId="43" fillId="5" borderId="1" xfId="0" applyFont="1" applyFill="1" applyBorder="1" applyAlignment="1">
      <alignment horizontal="center" vertical="center" wrapText="1"/>
    </xf>
    <xf numFmtId="4" fontId="44" fillId="5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 wrapText="1"/>
    </xf>
    <xf numFmtId="4" fontId="9" fillId="5" borderId="4" xfId="0" applyNumberFormat="1" applyFont="1" applyFill="1" applyBorder="1" applyAlignment="1">
      <alignment horizontal="center" vertical="center" wrapText="1"/>
    </xf>
    <xf numFmtId="4" fontId="9" fillId="5" borderId="3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wrapText="1"/>
    </xf>
    <xf numFmtId="49" fontId="67" fillId="5" borderId="1" xfId="0" applyNumberFormat="1" applyFont="1" applyFill="1" applyBorder="1" applyAlignment="1">
      <alignment horizontal="center" vertical="center" wrapText="1"/>
    </xf>
    <xf numFmtId="4" fontId="49" fillId="5" borderId="0" xfId="0" applyNumberFormat="1" applyFont="1" applyFill="1" applyBorder="1" applyAlignment="1">
      <alignment horizontal="center" vertical="center" wrapText="1"/>
    </xf>
    <xf numFmtId="0" fontId="49" fillId="5" borderId="0" xfId="0" applyFont="1" applyFill="1" applyBorder="1" applyAlignment="1">
      <alignment horizontal="center" vertical="center" wrapText="1"/>
    </xf>
    <xf numFmtId="4" fontId="64" fillId="5" borderId="0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49" fontId="65" fillId="5" borderId="1" xfId="0" applyNumberFormat="1" applyFont="1" applyFill="1" applyBorder="1" applyAlignment="1">
      <alignment horizontal="center" vertical="center" wrapText="1"/>
    </xf>
    <xf numFmtId="49" fontId="65" fillId="5" borderId="1" xfId="0" applyNumberFormat="1" applyFont="1" applyFill="1" applyBorder="1" applyAlignment="1">
      <alignment horizontal="center" wrapText="1"/>
    </xf>
    <xf numFmtId="4" fontId="9" fillId="5" borderId="0" xfId="0" applyNumberFormat="1" applyFont="1" applyFill="1" applyAlignment="1">
      <alignment wrapText="1"/>
    </xf>
    <xf numFmtId="0" fontId="9" fillId="5" borderId="0" xfId="0" applyFont="1" applyFill="1" applyBorder="1" applyAlignment="1">
      <alignment wrapText="1"/>
    </xf>
    <xf numFmtId="0" fontId="47" fillId="5" borderId="0" xfId="0" applyFont="1" applyFill="1" applyAlignment="1">
      <alignment wrapText="1"/>
    </xf>
    <xf numFmtId="0" fontId="68" fillId="5" borderId="0" xfId="0" applyFont="1" applyFill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center" wrapText="1"/>
    </xf>
    <xf numFmtId="0" fontId="56" fillId="5" borderId="2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0" fontId="56" fillId="5" borderId="4" xfId="0" applyFont="1" applyFill="1" applyBorder="1" applyAlignment="1">
      <alignment horizontal="center" vertical="center" wrapText="1"/>
    </xf>
    <xf numFmtId="4" fontId="28" fillId="5" borderId="1" xfId="0" applyNumberFormat="1" applyFont="1" applyFill="1" applyBorder="1" applyAlignment="1">
      <alignment horizontal="center" vertical="center" wrapText="1"/>
    </xf>
    <xf numFmtId="0" fontId="56" fillId="5" borderId="3" xfId="0" applyFont="1" applyFill="1" applyBorder="1" applyAlignment="1">
      <alignment horizontal="center" vertical="center" wrapText="1"/>
    </xf>
    <xf numFmtId="0" fontId="51" fillId="5" borderId="1" xfId="0" applyFont="1" applyFill="1" applyBorder="1" applyAlignment="1">
      <alignment horizontal="center" vertical="center" wrapText="1"/>
    </xf>
    <xf numFmtId="49" fontId="51" fillId="5" borderId="2" xfId="0" applyNumberFormat="1" applyFont="1" applyFill="1" applyBorder="1" applyAlignment="1">
      <alignment horizontal="center" vertical="center" wrapText="1"/>
    </xf>
    <xf numFmtId="49" fontId="51" fillId="5" borderId="4" xfId="0" applyNumberFormat="1" applyFont="1" applyFill="1" applyBorder="1" applyAlignment="1">
      <alignment horizontal="center" vertical="center" wrapText="1"/>
    </xf>
    <xf numFmtId="49" fontId="51" fillId="5" borderId="3" xfId="0" applyNumberFormat="1" applyFont="1" applyFill="1" applyBorder="1" applyAlignment="1">
      <alignment horizontal="center" vertical="center" wrapText="1"/>
    </xf>
    <xf numFmtId="4" fontId="51" fillId="5" borderId="1" xfId="0" applyNumberFormat="1" applyFont="1" applyFill="1" applyBorder="1" applyAlignment="1">
      <alignment horizontal="center" vertical="center" wrapText="1"/>
    </xf>
    <xf numFmtId="4" fontId="47" fillId="5" borderId="0" xfId="0" applyNumberFormat="1" applyFont="1" applyFill="1" applyAlignment="1">
      <alignment horizontal="center" vertical="center" wrapText="1"/>
    </xf>
    <xf numFmtId="0" fontId="42" fillId="5" borderId="5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CC66"/>
      <color rgb="FFFF33CC"/>
      <color rgb="FFFFFF66"/>
      <color rgb="FFF2F2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6"/>
  <sheetViews>
    <sheetView view="pageBreakPreview" zoomScale="80" zoomScaleNormal="70" zoomScaleSheetLayoutView="80" workbookViewId="0">
      <pane ySplit="5" topLeftCell="A6" activePane="bottomLeft" state="frozen"/>
      <selection pane="bottomLeft" activeCell="D13" sqref="D13"/>
    </sheetView>
  </sheetViews>
  <sheetFormatPr defaultRowHeight="15"/>
  <cols>
    <col min="1" max="1" width="12" style="13" customWidth="1"/>
    <col min="2" max="2" width="31.7109375" style="7" customWidth="1"/>
    <col min="3" max="3" width="4.7109375" style="15" customWidth="1"/>
    <col min="4" max="4" width="16.28515625" style="4" customWidth="1"/>
    <col min="5" max="5" width="17.28515625" style="4" customWidth="1"/>
    <col min="6" max="7" width="17.140625" style="4" customWidth="1"/>
    <col min="8" max="8" width="17.28515625" style="12" customWidth="1"/>
    <col min="9" max="9" width="17" style="4" customWidth="1"/>
    <col min="10" max="10" width="17.5703125" style="4" customWidth="1"/>
    <col min="11" max="11" width="17.7109375" style="12" customWidth="1"/>
    <col min="12" max="12" width="17.42578125" style="4" customWidth="1"/>
    <col min="13" max="13" width="17.140625" style="4" customWidth="1"/>
    <col min="14" max="14" width="15.85546875" style="12" customWidth="1"/>
    <col min="15" max="15" width="15.85546875" style="4" customWidth="1"/>
    <col min="16" max="16" width="14.42578125" style="4" customWidth="1"/>
    <col min="17" max="17" width="14.85546875" style="12" customWidth="1"/>
    <col min="18" max="18" width="14.85546875" style="4" customWidth="1"/>
    <col min="19" max="19" width="12.5703125" style="4" customWidth="1"/>
    <col min="20" max="20" width="16.42578125" style="12" customWidth="1"/>
    <col min="21" max="21" width="14.42578125" style="12" customWidth="1"/>
    <col min="22" max="22" width="15.7109375" customWidth="1"/>
    <col min="23" max="23" width="5.28515625" customWidth="1"/>
  </cols>
  <sheetData>
    <row r="1" spans="1:22" ht="23.25" customHeight="1">
      <c r="T1" s="26" t="s">
        <v>359</v>
      </c>
      <c r="U1" s="26"/>
    </row>
    <row r="2" spans="1:22" s="12" customFormat="1" ht="27" customHeight="1" thickBot="1">
      <c r="A2" s="300" t="s">
        <v>357</v>
      </c>
      <c r="B2" s="300"/>
      <c r="C2" s="300"/>
      <c r="D2" s="300"/>
      <c r="E2" s="4"/>
      <c r="F2" s="4"/>
      <c r="G2" s="4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6"/>
      <c r="S2" s="26"/>
      <c r="T2" s="26" t="s">
        <v>358</v>
      </c>
      <c r="U2" s="26"/>
    </row>
    <row r="3" spans="1:22" s="12" customFormat="1" ht="32.25" customHeight="1" thickBot="1">
      <c r="A3" s="13"/>
      <c r="B3" s="7"/>
      <c r="C3" s="14"/>
      <c r="D3" s="4"/>
      <c r="F3" s="194" t="s">
        <v>442</v>
      </c>
      <c r="G3" s="194" t="s">
        <v>437</v>
      </c>
      <c r="H3" s="193"/>
      <c r="I3" s="193"/>
      <c r="J3" s="195" t="s">
        <v>438</v>
      </c>
      <c r="K3" s="193"/>
      <c r="L3" s="193"/>
      <c r="M3" s="195" t="s">
        <v>439</v>
      </c>
      <c r="N3" s="193"/>
      <c r="O3" s="193"/>
      <c r="P3" s="195" t="s">
        <v>440</v>
      </c>
      <c r="Q3" s="193"/>
      <c r="R3" s="99"/>
      <c r="S3" s="195" t="s">
        <v>441</v>
      </c>
    </row>
    <row r="4" spans="1:22" s="12" customFormat="1" ht="70.5" customHeight="1" thickBot="1">
      <c r="A4" s="239" t="s">
        <v>225</v>
      </c>
      <c r="B4" s="253" t="s">
        <v>288</v>
      </c>
      <c r="C4" s="251" t="s">
        <v>70</v>
      </c>
      <c r="D4" s="249" t="s">
        <v>429</v>
      </c>
      <c r="E4" s="247" t="s">
        <v>410</v>
      </c>
      <c r="F4" s="245" t="s">
        <v>411</v>
      </c>
      <c r="G4" s="255" t="s">
        <v>419</v>
      </c>
      <c r="H4" s="257" t="s">
        <v>360</v>
      </c>
      <c r="I4" s="258"/>
      <c r="J4" s="259"/>
      <c r="K4" s="260" t="s">
        <v>361</v>
      </c>
      <c r="L4" s="261"/>
      <c r="M4" s="262"/>
      <c r="N4" s="263" t="s">
        <v>362</v>
      </c>
      <c r="O4" s="264"/>
      <c r="P4" s="265"/>
      <c r="Q4" s="266" t="s">
        <v>363</v>
      </c>
      <c r="R4" s="267"/>
      <c r="S4" s="268"/>
      <c r="T4" s="241" t="s">
        <v>376</v>
      </c>
      <c r="U4" s="243"/>
    </row>
    <row r="5" spans="1:22" ht="77.25" customHeight="1" thickBot="1">
      <c r="A5" s="240"/>
      <c r="B5" s="254"/>
      <c r="C5" s="252"/>
      <c r="D5" s="250"/>
      <c r="E5" s="248"/>
      <c r="F5" s="246"/>
      <c r="G5" s="256"/>
      <c r="H5" s="148" t="s">
        <v>360</v>
      </c>
      <c r="I5" s="149" t="s">
        <v>422</v>
      </c>
      <c r="J5" s="150" t="s">
        <v>419</v>
      </c>
      <c r="K5" s="151" t="s">
        <v>361</v>
      </c>
      <c r="L5" s="149" t="s">
        <v>422</v>
      </c>
      <c r="M5" s="150" t="s">
        <v>419</v>
      </c>
      <c r="N5" s="151" t="s">
        <v>362</v>
      </c>
      <c r="O5" s="149" t="s">
        <v>422</v>
      </c>
      <c r="P5" s="150" t="s">
        <v>419</v>
      </c>
      <c r="Q5" s="151" t="s">
        <v>363</v>
      </c>
      <c r="R5" s="149" t="s">
        <v>422</v>
      </c>
      <c r="S5" s="150" t="s">
        <v>419</v>
      </c>
      <c r="T5" s="242"/>
      <c r="U5" s="244"/>
    </row>
    <row r="6" spans="1:22" ht="33" customHeight="1">
      <c r="A6" s="144"/>
      <c r="B6" s="152" t="s">
        <v>345</v>
      </c>
      <c r="C6" s="127"/>
      <c r="D6" s="155">
        <f>H6+K6+N6+Q6</f>
        <v>464362</v>
      </c>
      <c r="E6" s="156">
        <f t="shared" ref="E6:E12" si="0">D6-F6</f>
        <v>464362</v>
      </c>
      <c r="F6" s="141"/>
      <c r="G6" s="142"/>
      <c r="H6" s="155">
        <v>100000</v>
      </c>
      <c r="I6" s="156"/>
      <c r="J6" s="142"/>
      <c r="K6" s="155">
        <v>0</v>
      </c>
      <c r="L6" s="156"/>
      <c r="M6" s="142"/>
      <c r="N6" s="155">
        <v>100000</v>
      </c>
      <c r="O6" s="156"/>
      <c r="P6" s="142"/>
      <c r="Q6" s="155">
        <v>264362</v>
      </c>
      <c r="R6" s="156">
        <f t="shared" ref="R6:R11" si="1">Q6-S6</f>
        <v>264362</v>
      </c>
      <c r="S6" s="142"/>
      <c r="T6" s="158">
        <f t="shared" ref="T6:T12" si="2">H6+K6+N6+Q6</f>
        <v>464362</v>
      </c>
      <c r="U6" s="183">
        <f t="shared" ref="U6:U12" si="3">D6-T6</f>
        <v>0</v>
      </c>
      <c r="V6" s="184">
        <f>G6-J6</f>
        <v>0</v>
      </c>
    </row>
    <row r="7" spans="1:22" ht="39" customHeight="1">
      <c r="A7" s="144"/>
      <c r="B7" s="22" t="s">
        <v>346</v>
      </c>
      <c r="C7" s="127"/>
      <c r="D7" s="124">
        <f>H7+K7+N7+Q7</f>
        <v>6587000</v>
      </c>
      <c r="E7" s="66">
        <f t="shared" si="0"/>
        <v>6587000</v>
      </c>
      <c r="F7" s="67"/>
      <c r="G7" s="120"/>
      <c r="H7" s="124">
        <v>1750000</v>
      </c>
      <c r="I7" s="66">
        <f t="shared" ref="I7:I12" si="4">H7-J7</f>
        <v>1750000</v>
      </c>
      <c r="J7" s="120"/>
      <c r="K7" s="124">
        <v>1713000</v>
      </c>
      <c r="L7" s="66">
        <f t="shared" ref="L7:L12" si="5">K7-M7</f>
        <v>1713000</v>
      </c>
      <c r="M7" s="120"/>
      <c r="N7" s="124">
        <v>1475000</v>
      </c>
      <c r="O7" s="66">
        <f t="shared" ref="O7:O12" si="6">N7-P7</f>
        <v>1475000</v>
      </c>
      <c r="P7" s="120"/>
      <c r="Q7" s="124">
        <v>1649000</v>
      </c>
      <c r="R7" s="66">
        <f t="shared" si="1"/>
        <v>1649000</v>
      </c>
      <c r="S7" s="120"/>
      <c r="T7" s="113">
        <f t="shared" si="2"/>
        <v>6587000</v>
      </c>
      <c r="U7" s="122">
        <f t="shared" si="3"/>
        <v>0</v>
      </c>
      <c r="V7" s="184">
        <f t="shared" ref="V7:V70" si="7">G7-J7</f>
        <v>0</v>
      </c>
    </row>
    <row r="8" spans="1:22" ht="23.25" customHeight="1">
      <c r="A8" s="144"/>
      <c r="B8" s="21" t="s">
        <v>347</v>
      </c>
      <c r="C8" s="127"/>
      <c r="D8" s="125">
        <v>0</v>
      </c>
      <c r="E8" s="66">
        <f t="shared" si="0"/>
        <v>0</v>
      </c>
      <c r="F8" s="67"/>
      <c r="G8" s="120"/>
      <c r="H8" s="125">
        <v>0</v>
      </c>
      <c r="I8" s="66">
        <f t="shared" si="4"/>
        <v>0</v>
      </c>
      <c r="J8" s="120"/>
      <c r="K8" s="125">
        <v>0</v>
      </c>
      <c r="L8" s="66">
        <f t="shared" si="5"/>
        <v>0</v>
      </c>
      <c r="M8" s="120"/>
      <c r="N8" s="125">
        <v>0</v>
      </c>
      <c r="O8" s="66">
        <f t="shared" si="6"/>
        <v>0</v>
      </c>
      <c r="P8" s="120"/>
      <c r="Q8" s="125">
        <v>0</v>
      </c>
      <c r="R8" s="66">
        <f t="shared" si="1"/>
        <v>0</v>
      </c>
      <c r="S8" s="120"/>
      <c r="T8" s="113">
        <f t="shared" si="2"/>
        <v>0</v>
      </c>
      <c r="U8" s="122">
        <f t="shared" si="3"/>
        <v>0</v>
      </c>
      <c r="V8" s="184">
        <f t="shared" si="7"/>
        <v>0</v>
      </c>
    </row>
    <row r="9" spans="1:22" ht="22.5" customHeight="1">
      <c r="A9" s="144"/>
      <c r="B9" s="21" t="s">
        <v>348</v>
      </c>
      <c r="C9" s="127"/>
      <c r="D9" s="125">
        <v>0</v>
      </c>
      <c r="E9" s="66">
        <f t="shared" si="0"/>
        <v>0</v>
      </c>
      <c r="F9" s="67"/>
      <c r="G9" s="120"/>
      <c r="H9" s="125">
        <v>0</v>
      </c>
      <c r="I9" s="66">
        <f t="shared" si="4"/>
        <v>0</v>
      </c>
      <c r="J9" s="120"/>
      <c r="K9" s="125">
        <v>0</v>
      </c>
      <c r="L9" s="66">
        <f t="shared" si="5"/>
        <v>0</v>
      </c>
      <c r="M9" s="120"/>
      <c r="N9" s="125">
        <v>0</v>
      </c>
      <c r="O9" s="66">
        <f t="shared" si="6"/>
        <v>0</v>
      </c>
      <c r="P9" s="120"/>
      <c r="Q9" s="125">
        <v>0</v>
      </c>
      <c r="R9" s="66">
        <f t="shared" si="1"/>
        <v>0</v>
      </c>
      <c r="S9" s="120"/>
      <c r="T9" s="113">
        <f t="shared" si="2"/>
        <v>0</v>
      </c>
      <c r="U9" s="122">
        <f t="shared" si="3"/>
        <v>0</v>
      </c>
      <c r="V9" s="184">
        <f t="shared" si="7"/>
        <v>0</v>
      </c>
    </row>
    <row r="10" spans="1:22" ht="24.75" customHeight="1">
      <c r="A10" s="144"/>
      <c r="B10" s="19" t="s">
        <v>303</v>
      </c>
      <c r="C10" s="127"/>
      <c r="D10" s="125">
        <v>0</v>
      </c>
      <c r="E10" s="66">
        <f t="shared" si="0"/>
        <v>0</v>
      </c>
      <c r="F10" s="67"/>
      <c r="G10" s="120"/>
      <c r="H10" s="125">
        <v>0</v>
      </c>
      <c r="I10" s="66">
        <f t="shared" si="4"/>
        <v>0</v>
      </c>
      <c r="J10" s="120"/>
      <c r="K10" s="125">
        <v>0</v>
      </c>
      <c r="L10" s="66">
        <f t="shared" si="5"/>
        <v>0</v>
      </c>
      <c r="M10" s="120"/>
      <c r="N10" s="125">
        <v>0</v>
      </c>
      <c r="O10" s="66">
        <f t="shared" si="6"/>
        <v>0</v>
      </c>
      <c r="P10" s="120"/>
      <c r="Q10" s="125">
        <v>0</v>
      </c>
      <c r="R10" s="66">
        <f t="shared" si="1"/>
        <v>0</v>
      </c>
      <c r="S10" s="120"/>
      <c r="T10" s="113">
        <f t="shared" si="2"/>
        <v>0</v>
      </c>
      <c r="U10" s="122">
        <f t="shared" si="3"/>
        <v>0</v>
      </c>
      <c r="V10" s="184">
        <f t="shared" si="7"/>
        <v>0</v>
      </c>
    </row>
    <row r="11" spans="1:22" ht="35.25" customHeight="1">
      <c r="A11" s="76"/>
      <c r="B11" s="35" t="s">
        <v>349</v>
      </c>
      <c r="C11" s="115"/>
      <c r="D11" s="101">
        <f>D6+D7</f>
        <v>7051362</v>
      </c>
      <c r="E11" s="33">
        <f t="shared" si="0"/>
        <v>7051362</v>
      </c>
      <c r="F11" s="33"/>
      <c r="G11" s="102"/>
      <c r="H11" s="101">
        <f>H6+H7</f>
        <v>1850000</v>
      </c>
      <c r="I11" s="33">
        <f t="shared" si="4"/>
        <v>1850000</v>
      </c>
      <c r="J11" s="102"/>
      <c r="K11" s="101">
        <f>K6+K7</f>
        <v>1713000</v>
      </c>
      <c r="L11" s="33">
        <f t="shared" si="5"/>
        <v>1713000</v>
      </c>
      <c r="M11" s="102"/>
      <c r="N11" s="101">
        <f>N6+N7</f>
        <v>1575000</v>
      </c>
      <c r="O11" s="33">
        <f t="shared" si="6"/>
        <v>1575000</v>
      </c>
      <c r="P11" s="102"/>
      <c r="Q11" s="101">
        <f>Q6+Q7</f>
        <v>1913362</v>
      </c>
      <c r="R11" s="33">
        <f t="shared" si="1"/>
        <v>1913362</v>
      </c>
      <c r="S11" s="102"/>
      <c r="T11" s="113">
        <f t="shared" si="2"/>
        <v>7051362</v>
      </c>
      <c r="U11" s="122">
        <f t="shared" si="3"/>
        <v>0</v>
      </c>
      <c r="V11" s="184">
        <f t="shared" si="7"/>
        <v>0</v>
      </c>
    </row>
    <row r="12" spans="1:22" ht="18.75">
      <c r="A12" s="144"/>
      <c r="B12" s="21"/>
      <c r="C12" s="127"/>
      <c r="D12" s="125">
        <v>0</v>
      </c>
      <c r="E12" s="66">
        <f t="shared" si="0"/>
        <v>0</v>
      </c>
      <c r="F12" s="68"/>
      <c r="G12" s="121"/>
      <c r="H12" s="125">
        <v>0</v>
      </c>
      <c r="I12" s="66">
        <f t="shared" si="4"/>
        <v>0</v>
      </c>
      <c r="J12" s="121"/>
      <c r="K12" s="125">
        <v>0</v>
      </c>
      <c r="L12" s="66">
        <f t="shared" si="5"/>
        <v>0</v>
      </c>
      <c r="M12" s="121"/>
      <c r="N12" s="125">
        <v>0</v>
      </c>
      <c r="O12" s="66">
        <f t="shared" si="6"/>
        <v>0</v>
      </c>
      <c r="P12" s="121"/>
      <c r="Q12" s="125">
        <v>0</v>
      </c>
      <c r="R12" s="66">
        <f>Q12-S12</f>
        <v>0</v>
      </c>
      <c r="S12" s="121"/>
      <c r="T12" s="113">
        <f t="shared" si="2"/>
        <v>0</v>
      </c>
      <c r="U12" s="122">
        <f t="shared" si="3"/>
        <v>0</v>
      </c>
      <c r="V12" s="184">
        <f t="shared" si="7"/>
        <v>0</v>
      </c>
    </row>
    <row r="13" spans="1:22" ht="33" customHeight="1">
      <c r="A13" s="76"/>
      <c r="B13" s="35" t="s">
        <v>297</v>
      </c>
      <c r="C13" s="115"/>
      <c r="D13" s="101">
        <f t="shared" ref="D13:U13" si="8">D22+D249+D295</f>
        <v>1861344</v>
      </c>
      <c r="E13" s="33" t="e">
        <f t="shared" si="8"/>
        <v>#REF!</v>
      </c>
      <c r="F13" s="33" t="e">
        <f t="shared" si="8"/>
        <v>#REF!</v>
      </c>
      <c r="G13" s="102" t="e">
        <f t="shared" si="8"/>
        <v>#REF!</v>
      </c>
      <c r="H13" s="101">
        <f t="shared" si="8"/>
        <v>0</v>
      </c>
      <c r="I13" s="33" t="e">
        <f t="shared" si="8"/>
        <v>#REF!</v>
      </c>
      <c r="J13" s="102" t="e">
        <f t="shared" si="8"/>
        <v>#REF!</v>
      </c>
      <c r="K13" s="101">
        <f t="shared" si="8"/>
        <v>0</v>
      </c>
      <c r="L13" s="33" t="e">
        <f t="shared" si="8"/>
        <v>#REF!</v>
      </c>
      <c r="M13" s="102" t="e">
        <f t="shared" si="8"/>
        <v>#REF!</v>
      </c>
      <c r="N13" s="101">
        <f t="shared" si="8"/>
        <v>0</v>
      </c>
      <c r="O13" s="33" t="e">
        <f t="shared" si="8"/>
        <v>#REF!</v>
      </c>
      <c r="P13" s="102" t="e">
        <f t="shared" si="8"/>
        <v>#REF!</v>
      </c>
      <c r="Q13" s="101">
        <f t="shared" si="8"/>
        <v>0</v>
      </c>
      <c r="R13" s="33" t="e">
        <f t="shared" si="8"/>
        <v>#REF!</v>
      </c>
      <c r="S13" s="102" t="e">
        <f t="shared" si="8"/>
        <v>#REF!</v>
      </c>
      <c r="T13" s="101">
        <f t="shared" si="8"/>
        <v>0</v>
      </c>
      <c r="U13" s="102">
        <f t="shared" si="8"/>
        <v>1865344</v>
      </c>
      <c r="V13" s="184" t="e">
        <f t="shared" si="7"/>
        <v>#REF!</v>
      </c>
    </row>
    <row r="14" spans="1:22" ht="30">
      <c r="A14" s="144"/>
      <c r="B14" s="23" t="s">
        <v>350</v>
      </c>
      <c r="C14" s="127"/>
      <c r="D14" s="125">
        <v>0</v>
      </c>
      <c r="E14" s="66">
        <f t="shared" ref="E14:E21" si="9">D14-F14</f>
        <v>0</v>
      </c>
      <c r="F14" s="68"/>
      <c r="G14" s="121"/>
      <c r="H14" s="125">
        <v>0</v>
      </c>
      <c r="I14" s="66">
        <f t="shared" ref="I14:I21" si="10">H14-J14</f>
        <v>0</v>
      </c>
      <c r="J14" s="121"/>
      <c r="K14" s="125">
        <v>0</v>
      </c>
      <c r="L14" s="66">
        <f t="shared" ref="L14:L21" si="11">K14-M14</f>
        <v>0</v>
      </c>
      <c r="M14" s="121"/>
      <c r="N14" s="125">
        <v>0</v>
      </c>
      <c r="O14" s="66">
        <f t="shared" ref="O14:O21" si="12">N14-P14</f>
        <v>0</v>
      </c>
      <c r="P14" s="121"/>
      <c r="Q14" s="125">
        <v>0</v>
      </c>
      <c r="R14" s="66">
        <f t="shared" ref="R14:R21" si="13">Q14-S14</f>
        <v>0</v>
      </c>
      <c r="S14" s="121"/>
      <c r="T14" s="113">
        <f t="shared" ref="T14:T88" si="14">H14+K14+N14+Q14</f>
        <v>0</v>
      </c>
      <c r="U14" s="122">
        <f t="shared" ref="U14:U21" si="15">D14-T14</f>
        <v>0</v>
      </c>
      <c r="V14" s="184">
        <f t="shared" si="7"/>
        <v>0</v>
      </c>
    </row>
    <row r="15" spans="1:22" ht="27" customHeight="1">
      <c r="A15" s="144"/>
      <c r="B15" s="21" t="s">
        <v>352</v>
      </c>
      <c r="C15" s="127"/>
      <c r="D15" s="125">
        <v>0</v>
      </c>
      <c r="E15" s="66">
        <f t="shared" si="9"/>
        <v>0</v>
      </c>
      <c r="F15" s="68"/>
      <c r="G15" s="121"/>
      <c r="H15" s="125">
        <v>0</v>
      </c>
      <c r="I15" s="66">
        <f t="shared" si="10"/>
        <v>0</v>
      </c>
      <c r="J15" s="121"/>
      <c r="K15" s="125">
        <v>0</v>
      </c>
      <c r="L15" s="66">
        <f t="shared" si="11"/>
        <v>0</v>
      </c>
      <c r="M15" s="121"/>
      <c r="N15" s="125">
        <v>0</v>
      </c>
      <c r="O15" s="66">
        <f t="shared" si="12"/>
        <v>0</v>
      </c>
      <c r="P15" s="121"/>
      <c r="Q15" s="125">
        <v>0</v>
      </c>
      <c r="R15" s="66">
        <f t="shared" si="13"/>
        <v>0</v>
      </c>
      <c r="S15" s="121"/>
      <c r="T15" s="113">
        <f t="shared" si="14"/>
        <v>0</v>
      </c>
      <c r="U15" s="122">
        <f t="shared" si="15"/>
        <v>0</v>
      </c>
      <c r="V15" s="184">
        <f t="shared" si="7"/>
        <v>0</v>
      </c>
    </row>
    <row r="16" spans="1:22" ht="24.75" customHeight="1">
      <c r="A16" s="144"/>
      <c r="B16" s="21" t="s">
        <v>353</v>
      </c>
      <c r="C16" s="127"/>
      <c r="D16" s="125">
        <v>0</v>
      </c>
      <c r="E16" s="66">
        <f t="shared" si="9"/>
        <v>0</v>
      </c>
      <c r="F16" s="68"/>
      <c r="G16" s="121"/>
      <c r="H16" s="125">
        <v>0</v>
      </c>
      <c r="I16" s="66">
        <f t="shared" si="10"/>
        <v>0</v>
      </c>
      <c r="J16" s="121"/>
      <c r="K16" s="125">
        <v>0</v>
      </c>
      <c r="L16" s="66">
        <f t="shared" si="11"/>
        <v>0</v>
      </c>
      <c r="M16" s="121"/>
      <c r="N16" s="125">
        <v>0</v>
      </c>
      <c r="O16" s="66">
        <f t="shared" si="12"/>
        <v>0</v>
      </c>
      <c r="P16" s="121"/>
      <c r="Q16" s="125">
        <v>0</v>
      </c>
      <c r="R16" s="66">
        <f t="shared" si="13"/>
        <v>0</v>
      </c>
      <c r="S16" s="121"/>
      <c r="T16" s="113">
        <f t="shared" si="14"/>
        <v>0</v>
      </c>
      <c r="U16" s="122">
        <f t="shared" si="15"/>
        <v>0</v>
      </c>
      <c r="V16" s="184">
        <f t="shared" si="7"/>
        <v>0</v>
      </c>
    </row>
    <row r="17" spans="1:22" ht="46.5" customHeight="1">
      <c r="A17" s="144"/>
      <c r="B17" s="21" t="s">
        <v>354</v>
      </c>
      <c r="C17" s="127"/>
      <c r="D17" s="125">
        <v>0</v>
      </c>
      <c r="E17" s="66">
        <f t="shared" si="9"/>
        <v>0</v>
      </c>
      <c r="F17" s="68"/>
      <c r="G17" s="121"/>
      <c r="H17" s="125">
        <v>0</v>
      </c>
      <c r="I17" s="66">
        <f t="shared" si="10"/>
        <v>0</v>
      </c>
      <c r="J17" s="121"/>
      <c r="K17" s="125">
        <v>0</v>
      </c>
      <c r="L17" s="66">
        <f t="shared" si="11"/>
        <v>0</v>
      </c>
      <c r="M17" s="121"/>
      <c r="N17" s="125">
        <v>0</v>
      </c>
      <c r="O17" s="66">
        <f t="shared" si="12"/>
        <v>0</v>
      </c>
      <c r="P17" s="121"/>
      <c r="Q17" s="125">
        <v>0</v>
      </c>
      <c r="R17" s="66">
        <f t="shared" si="13"/>
        <v>0</v>
      </c>
      <c r="S17" s="121"/>
      <c r="T17" s="113">
        <f t="shared" si="14"/>
        <v>0</v>
      </c>
      <c r="U17" s="122">
        <f t="shared" si="15"/>
        <v>0</v>
      </c>
      <c r="V17" s="184">
        <f t="shared" si="7"/>
        <v>0</v>
      </c>
    </row>
    <row r="18" spans="1:22" ht="36" customHeight="1">
      <c r="A18" s="144"/>
      <c r="B18" s="23" t="s">
        <v>351</v>
      </c>
      <c r="C18" s="127"/>
      <c r="D18" s="125">
        <v>0</v>
      </c>
      <c r="E18" s="66">
        <f t="shared" si="9"/>
        <v>0</v>
      </c>
      <c r="F18" s="68"/>
      <c r="G18" s="121"/>
      <c r="H18" s="125">
        <v>0</v>
      </c>
      <c r="I18" s="66">
        <f t="shared" si="10"/>
        <v>0</v>
      </c>
      <c r="J18" s="121"/>
      <c r="K18" s="125">
        <v>0</v>
      </c>
      <c r="L18" s="66">
        <f t="shared" si="11"/>
        <v>0</v>
      </c>
      <c r="M18" s="121"/>
      <c r="N18" s="125">
        <v>0</v>
      </c>
      <c r="O18" s="66">
        <f t="shared" si="12"/>
        <v>0</v>
      </c>
      <c r="P18" s="121"/>
      <c r="Q18" s="125">
        <v>0</v>
      </c>
      <c r="R18" s="66">
        <f t="shared" si="13"/>
        <v>0</v>
      </c>
      <c r="S18" s="121"/>
      <c r="T18" s="113">
        <f t="shared" si="14"/>
        <v>0</v>
      </c>
      <c r="U18" s="122">
        <f t="shared" si="15"/>
        <v>0</v>
      </c>
      <c r="V18" s="184">
        <f t="shared" si="7"/>
        <v>0</v>
      </c>
    </row>
    <row r="19" spans="1:22" ht="30">
      <c r="A19" s="144"/>
      <c r="B19" s="23" t="s">
        <v>351</v>
      </c>
      <c r="C19" s="127"/>
      <c r="D19" s="125">
        <v>0</v>
      </c>
      <c r="E19" s="66">
        <f t="shared" si="9"/>
        <v>0</v>
      </c>
      <c r="F19" s="68"/>
      <c r="G19" s="121"/>
      <c r="H19" s="125">
        <v>0</v>
      </c>
      <c r="I19" s="66">
        <f t="shared" si="10"/>
        <v>0</v>
      </c>
      <c r="J19" s="121"/>
      <c r="K19" s="125">
        <v>0</v>
      </c>
      <c r="L19" s="66">
        <f t="shared" si="11"/>
        <v>0</v>
      </c>
      <c r="M19" s="121"/>
      <c r="N19" s="125">
        <v>0</v>
      </c>
      <c r="O19" s="66">
        <f t="shared" si="12"/>
        <v>0</v>
      </c>
      <c r="P19" s="121"/>
      <c r="Q19" s="125">
        <v>0</v>
      </c>
      <c r="R19" s="66">
        <f t="shared" si="13"/>
        <v>0</v>
      </c>
      <c r="S19" s="121"/>
      <c r="T19" s="113">
        <f t="shared" si="14"/>
        <v>0</v>
      </c>
      <c r="U19" s="122">
        <f t="shared" si="15"/>
        <v>0</v>
      </c>
      <c r="V19" s="184">
        <f t="shared" si="7"/>
        <v>0</v>
      </c>
    </row>
    <row r="20" spans="1:22" ht="18.75">
      <c r="A20" s="144"/>
      <c r="B20" s="21" t="s">
        <v>355</v>
      </c>
      <c r="C20" s="127"/>
      <c r="D20" s="125">
        <v>0</v>
      </c>
      <c r="E20" s="66">
        <f t="shared" si="9"/>
        <v>0</v>
      </c>
      <c r="F20" s="68"/>
      <c r="G20" s="121"/>
      <c r="H20" s="125">
        <v>0</v>
      </c>
      <c r="I20" s="66">
        <f t="shared" si="10"/>
        <v>0</v>
      </c>
      <c r="J20" s="121"/>
      <c r="K20" s="125">
        <v>0</v>
      </c>
      <c r="L20" s="66">
        <f t="shared" si="11"/>
        <v>0</v>
      </c>
      <c r="M20" s="121"/>
      <c r="N20" s="125">
        <v>0</v>
      </c>
      <c r="O20" s="66">
        <f t="shared" si="12"/>
        <v>0</v>
      </c>
      <c r="P20" s="121"/>
      <c r="Q20" s="125">
        <v>0</v>
      </c>
      <c r="R20" s="66">
        <f t="shared" si="13"/>
        <v>0</v>
      </c>
      <c r="S20" s="121"/>
      <c r="T20" s="113">
        <f t="shared" si="14"/>
        <v>0</v>
      </c>
      <c r="U20" s="122">
        <f t="shared" si="15"/>
        <v>0</v>
      </c>
      <c r="V20" s="184">
        <f t="shared" si="7"/>
        <v>0</v>
      </c>
    </row>
    <row r="21" spans="1:22" ht="18.75">
      <c r="A21" s="144"/>
      <c r="B21" s="21" t="s">
        <v>303</v>
      </c>
      <c r="C21" s="127"/>
      <c r="D21" s="125">
        <v>0</v>
      </c>
      <c r="E21" s="66">
        <f t="shared" si="9"/>
        <v>0</v>
      </c>
      <c r="F21" s="68"/>
      <c r="G21" s="121"/>
      <c r="H21" s="125">
        <v>0</v>
      </c>
      <c r="I21" s="66">
        <f t="shared" si="10"/>
        <v>0</v>
      </c>
      <c r="J21" s="121"/>
      <c r="K21" s="125">
        <v>0</v>
      </c>
      <c r="L21" s="66">
        <f t="shared" si="11"/>
        <v>0</v>
      </c>
      <c r="M21" s="121"/>
      <c r="N21" s="125">
        <v>0</v>
      </c>
      <c r="O21" s="66">
        <f t="shared" si="12"/>
        <v>0</v>
      </c>
      <c r="P21" s="121"/>
      <c r="Q21" s="125">
        <v>0</v>
      </c>
      <c r="R21" s="66">
        <f t="shared" si="13"/>
        <v>0</v>
      </c>
      <c r="S21" s="121"/>
      <c r="T21" s="113">
        <f t="shared" si="14"/>
        <v>0</v>
      </c>
      <c r="U21" s="122">
        <f t="shared" si="15"/>
        <v>0</v>
      </c>
      <c r="V21" s="184">
        <f t="shared" si="7"/>
        <v>0</v>
      </c>
    </row>
    <row r="22" spans="1:22" s="9" customFormat="1" ht="30" customHeight="1">
      <c r="A22" s="77">
        <v>2</v>
      </c>
      <c r="B22" s="32" t="s">
        <v>228</v>
      </c>
      <c r="C22" s="116"/>
      <c r="D22" s="101">
        <f t="shared" ref="D22:U22" si="16">D23+D30+D228+D229+D230</f>
        <v>1802344</v>
      </c>
      <c r="E22" s="33" t="e">
        <f t="shared" si="16"/>
        <v>#REF!</v>
      </c>
      <c r="F22" s="33" t="e">
        <f t="shared" si="16"/>
        <v>#REF!</v>
      </c>
      <c r="G22" s="102" t="e">
        <f t="shared" si="16"/>
        <v>#REF!</v>
      </c>
      <c r="H22" s="101">
        <f t="shared" si="16"/>
        <v>0</v>
      </c>
      <c r="I22" s="33" t="e">
        <f t="shared" si="16"/>
        <v>#REF!</v>
      </c>
      <c r="J22" s="102" t="e">
        <f t="shared" si="16"/>
        <v>#REF!</v>
      </c>
      <c r="K22" s="101">
        <f t="shared" si="16"/>
        <v>0</v>
      </c>
      <c r="L22" s="33" t="e">
        <f t="shared" si="16"/>
        <v>#REF!</v>
      </c>
      <c r="M22" s="102" t="e">
        <f t="shared" si="16"/>
        <v>#REF!</v>
      </c>
      <c r="N22" s="101">
        <f t="shared" si="16"/>
        <v>0</v>
      </c>
      <c r="O22" s="33" t="e">
        <f t="shared" si="16"/>
        <v>#REF!</v>
      </c>
      <c r="P22" s="102" t="e">
        <f t="shared" si="16"/>
        <v>#REF!</v>
      </c>
      <c r="Q22" s="101">
        <f t="shared" si="16"/>
        <v>0</v>
      </c>
      <c r="R22" s="33" t="e">
        <f t="shared" si="16"/>
        <v>#REF!</v>
      </c>
      <c r="S22" s="102" t="e">
        <f t="shared" si="16"/>
        <v>#REF!</v>
      </c>
      <c r="T22" s="101">
        <f t="shared" si="16"/>
        <v>0</v>
      </c>
      <c r="U22" s="102">
        <f t="shared" si="16"/>
        <v>1806344</v>
      </c>
      <c r="V22" s="184" t="e">
        <f t="shared" si="7"/>
        <v>#REF!</v>
      </c>
    </row>
    <row r="23" spans="1:22" s="9" customFormat="1" ht="18.75">
      <c r="A23" s="94">
        <v>2.1</v>
      </c>
      <c r="B23" s="27" t="s">
        <v>229</v>
      </c>
      <c r="C23" s="128"/>
      <c r="D23" s="103">
        <f>SUM(D24:D29)</f>
        <v>0</v>
      </c>
      <c r="E23" s="66">
        <f t="shared" ref="E23:E29" si="17">D23-F23</f>
        <v>0</v>
      </c>
      <c r="F23" s="68"/>
      <c r="G23" s="121"/>
      <c r="H23" s="104">
        <v>0</v>
      </c>
      <c r="I23" s="66">
        <f t="shared" ref="I23:I29" si="18">H23-J23</f>
        <v>0</v>
      </c>
      <c r="J23" s="121"/>
      <c r="K23" s="104">
        <v>0</v>
      </c>
      <c r="L23" s="66">
        <f t="shared" ref="L23:L29" si="19">K23-M23</f>
        <v>0</v>
      </c>
      <c r="M23" s="121"/>
      <c r="N23" s="104">
        <v>0</v>
      </c>
      <c r="O23" s="66">
        <f t="shared" ref="O23:O29" si="20">N23-P23</f>
        <v>0</v>
      </c>
      <c r="P23" s="121"/>
      <c r="Q23" s="104">
        <v>0</v>
      </c>
      <c r="R23" s="66">
        <f t="shared" ref="R23:R29" si="21">Q23-S23</f>
        <v>0</v>
      </c>
      <c r="S23" s="121"/>
      <c r="T23" s="103">
        <f>SUM(T24:T29)</f>
        <v>0</v>
      </c>
      <c r="U23" s="78">
        <f t="shared" ref="U23:U29" si="22">D23-T23</f>
        <v>0</v>
      </c>
      <c r="V23" s="184">
        <f t="shared" si="7"/>
        <v>0</v>
      </c>
    </row>
    <row r="24" spans="1:22" ht="18.75">
      <c r="A24" s="79" t="s">
        <v>238</v>
      </c>
      <c r="B24" s="6" t="s">
        <v>230</v>
      </c>
      <c r="C24" s="127"/>
      <c r="D24" s="124">
        <f t="shared" ref="D24:D29" si="23">H24+K24+N24+Q24</f>
        <v>0</v>
      </c>
      <c r="E24" s="66">
        <f t="shared" si="17"/>
        <v>0</v>
      </c>
      <c r="F24" s="68"/>
      <c r="G24" s="121"/>
      <c r="H24" s="125">
        <v>0</v>
      </c>
      <c r="I24" s="66">
        <f t="shared" si="18"/>
        <v>0</v>
      </c>
      <c r="J24" s="121"/>
      <c r="K24" s="125">
        <v>0</v>
      </c>
      <c r="L24" s="66">
        <f t="shared" si="19"/>
        <v>0</v>
      </c>
      <c r="M24" s="121"/>
      <c r="N24" s="125">
        <v>0</v>
      </c>
      <c r="O24" s="66">
        <f t="shared" si="20"/>
        <v>0</v>
      </c>
      <c r="P24" s="121"/>
      <c r="Q24" s="125">
        <v>0</v>
      </c>
      <c r="R24" s="66">
        <f t="shared" si="21"/>
        <v>0</v>
      </c>
      <c r="S24" s="121"/>
      <c r="T24" s="113">
        <f>H24+K24+N24+Q24</f>
        <v>0</v>
      </c>
      <c r="U24" s="122">
        <f t="shared" si="22"/>
        <v>0</v>
      </c>
      <c r="V24" s="184">
        <f t="shared" si="7"/>
        <v>0</v>
      </c>
    </row>
    <row r="25" spans="1:22" ht="18.75">
      <c r="A25" s="79"/>
      <c r="B25" s="21" t="s">
        <v>352</v>
      </c>
      <c r="C25" s="127"/>
      <c r="D25" s="124">
        <f t="shared" si="23"/>
        <v>0</v>
      </c>
      <c r="E25" s="66">
        <f t="shared" si="17"/>
        <v>0</v>
      </c>
      <c r="F25" s="68"/>
      <c r="G25" s="121"/>
      <c r="H25" s="125">
        <v>0</v>
      </c>
      <c r="I25" s="66">
        <f t="shared" si="18"/>
        <v>0</v>
      </c>
      <c r="J25" s="121"/>
      <c r="K25" s="125">
        <v>0</v>
      </c>
      <c r="L25" s="66">
        <f t="shared" si="19"/>
        <v>0</v>
      </c>
      <c r="M25" s="121"/>
      <c r="N25" s="125">
        <v>0</v>
      </c>
      <c r="O25" s="66">
        <f t="shared" si="20"/>
        <v>0</v>
      </c>
      <c r="P25" s="121"/>
      <c r="Q25" s="125">
        <v>0</v>
      </c>
      <c r="R25" s="66">
        <f t="shared" si="21"/>
        <v>0</v>
      </c>
      <c r="S25" s="121"/>
      <c r="T25" s="113">
        <f t="shared" si="14"/>
        <v>0</v>
      </c>
      <c r="U25" s="122">
        <f t="shared" si="22"/>
        <v>0</v>
      </c>
      <c r="V25" s="184">
        <f t="shared" si="7"/>
        <v>0</v>
      </c>
    </row>
    <row r="26" spans="1:22" ht="18.75">
      <c r="A26" s="79"/>
      <c r="B26" s="21" t="s">
        <v>353</v>
      </c>
      <c r="C26" s="127"/>
      <c r="D26" s="124">
        <f t="shared" si="23"/>
        <v>0</v>
      </c>
      <c r="E26" s="66">
        <f t="shared" si="17"/>
        <v>0</v>
      </c>
      <c r="F26" s="68"/>
      <c r="G26" s="121"/>
      <c r="H26" s="125">
        <v>0</v>
      </c>
      <c r="I26" s="66">
        <f t="shared" si="18"/>
        <v>0</v>
      </c>
      <c r="J26" s="121"/>
      <c r="K26" s="125">
        <v>0</v>
      </c>
      <c r="L26" s="66">
        <f t="shared" si="19"/>
        <v>0</v>
      </c>
      <c r="M26" s="121"/>
      <c r="N26" s="125">
        <v>0</v>
      </c>
      <c r="O26" s="66">
        <f t="shared" si="20"/>
        <v>0</v>
      </c>
      <c r="P26" s="121"/>
      <c r="Q26" s="125">
        <v>0</v>
      </c>
      <c r="R26" s="66">
        <f t="shared" si="21"/>
        <v>0</v>
      </c>
      <c r="S26" s="121"/>
      <c r="T26" s="113">
        <f t="shared" si="14"/>
        <v>0</v>
      </c>
      <c r="U26" s="122">
        <f t="shared" si="22"/>
        <v>0</v>
      </c>
      <c r="V26" s="184">
        <f t="shared" si="7"/>
        <v>0</v>
      </c>
    </row>
    <row r="27" spans="1:22" ht="18.75">
      <c r="A27" s="79"/>
      <c r="B27" s="6" t="s">
        <v>356</v>
      </c>
      <c r="C27" s="127"/>
      <c r="D27" s="124">
        <f t="shared" si="23"/>
        <v>0</v>
      </c>
      <c r="E27" s="66">
        <f t="shared" si="17"/>
        <v>0</v>
      </c>
      <c r="F27" s="68"/>
      <c r="G27" s="121"/>
      <c r="H27" s="125">
        <v>0</v>
      </c>
      <c r="I27" s="66">
        <f t="shared" si="18"/>
        <v>0</v>
      </c>
      <c r="J27" s="121"/>
      <c r="K27" s="125">
        <v>0</v>
      </c>
      <c r="L27" s="66">
        <f t="shared" si="19"/>
        <v>0</v>
      </c>
      <c r="M27" s="121"/>
      <c r="N27" s="125">
        <v>0</v>
      </c>
      <c r="O27" s="66">
        <f t="shared" si="20"/>
        <v>0</v>
      </c>
      <c r="P27" s="121"/>
      <c r="Q27" s="125">
        <v>0</v>
      </c>
      <c r="R27" s="66">
        <f t="shared" si="21"/>
        <v>0</v>
      </c>
      <c r="S27" s="121"/>
      <c r="T27" s="113">
        <f t="shared" si="14"/>
        <v>0</v>
      </c>
      <c r="U27" s="122">
        <f t="shared" si="22"/>
        <v>0</v>
      </c>
      <c r="V27" s="184">
        <f t="shared" si="7"/>
        <v>0</v>
      </c>
    </row>
    <row r="28" spans="1:22" ht="18.75">
      <c r="A28" s="79" t="s">
        <v>239</v>
      </c>
      <c r="B28" s="6" t="s">
        <v>231</v>
      </c>
      <c r="C28" s="127"/>
      <c r="D28" s="124">
        <f t="shared" si="23"/>
        <v>0</v>
      </c>
      <c r="E28" s="66">
        <f t="shared" si="17"/>
        <v>0</v>
      </c>
      <c r="F28" s="68"/>
      <c r="G28" s="121"/>
      <c r="H28" s="125">
        <v>0</v>
      </c>
      <c r="I28" s="66">
        <f t="shared" si="18"/>
        <v>0</v>
      </c>
      <c r="J28" s="121"/>
      <c r="K28" s="125">
        <v>0</v>
      </c>
      <c r="L28" s="66">
        <f t="shared" si="19"/>
        <v>0</v>
      </c>
      <c r="M28" s="121"/>
      <c r="N28" s="125">
        <v>0</v>
      </c>
      <c r="O28" s="66">
        <f t="shared" si="20"/>
        <v>0</v>
      </c>
      <c r="P28" s="121"/>
      <c r="Q28" s="125">
        <v>0</v>
      </c>
      <c r="R28" s="66">
        <f t="shared" si="21"/>
        <v>0</v>
      </c>
      <c r="S28" s="121"/>
      <c r="T28" s="113">
        <f t="shared" si="14"/>
        <v>0</v>
      </c>
      <c r="U28" s="122">
        <f t="shared" si="22"/>
        <v>0</v>
      </c>
      <c r="V28" s="184">
        <f t="shared" si="7"/>
        <v>0</v>
      </c>
    </row>
    <row r="29" spans="1:22" ht="18.75">
      <c r="A29" s="79" t="s">
        <v>240</v>
      </c>
      <c r="B29" s="6" t="s">
        <v>232</v>
      </c>
      <c r="C29" s="127"/>
      <c r="D29" s="124">
        <f t="shared" si="23"/>
        <v>0</v>
      </c>
      <c r="E29" s="66">
        <f t="shared" si="17"/>
        <v>0</v>
      </c>
      <c r="F29" s="68"/>
      <c r="G29" s="121"/>
      <c r="H29" s="125">
        <v>0</v>
      </c>
      <c r="I29" s="66">
        <f t="shared" si="18"/>
        <v>0</v>
      </c>
      <c r="J29" s="121"/>
      <c r="K29" s="125">
        <v>0</v>
      </c>
      <c r="L29" s="66">
        <f t="shared" si="19"/>
        <v>0</v>
      </c>
      <c r="M29" s="121"/>
      <c r="N29" s="125">
        <v>0</v>
      </c>
      <c r="O29" s="66">
        <f t="shared" si="20"/>
        <v>0</v>
      </c>
      <c r="P29" s="121"/>
      <c r="Q29" s="125">
        <v>0</v>
      </c>
      <c r="R29" s="66">
        <f t="shared" si="21"/>
        <v>0</v>
      </c>
      <c r="S29" s="121"/>
      <c r="T29" s="113">
        <f t="shared" si="14"/>
        <v>0</v>
      </c>
      <c r="U29" s="122">
        <f t="shared" si="22"/>
        <v>0</v>
      </c>
      <c r="V29" s="184">
        <f t="shared" si="7"/>
        <v>0</v>
      </c>
    </row>
    <row r="30" spans="1:22" s="9" customFormat="1" ht="35.25" customHeight="1">
      <c r="A30" s="77" t="s">
        <v>241</v>
      </c>
      <c r="B30" s="32" t="s">
        <v>233</v>
      </c>
      <c r="C30" s="116"/>
      <c r="D30" s="101">
        <f t="shared" ref="D30:U30" si="24">D31+D32+D35+D145+D147+D149+D164+D173+D184</f>
        <v>1763344</v>
      </c>
      <c r="E30" s="33" t="e">
        <f t="shared" si="24"/>
        <v>#REF!</v>
      </c>
      <c r="F30" s="33" t="e">
        <f t="shared" si="24"/>
        <v>#REF!</v>
      </c>
      <c r="G30" s="102" t="e">
        <f t="shared" si="24"/>
        <v>#REF!</v>
      </c>
      <c r="H30" s="101">
        <f t="shared" si="24"/>
        <v>0</v>
      </c>
      <c r="I30" s="33" t="e">
        <f t="shared" si="24"/>
        <v>#REF!</v>
      </c>
      <c r="J30" s="102" t="e">
        <f t="shared" si="24"/>
        <v>#REF!</v>
      </c>
      <c r="K30" s="101">
        <f t="shared" si="24"/>
        <v>0</v>
      </c>
      <c r="L30" s="33" t="e">
        <f t="shared" si="24"/>
        <v>#REF!</v>
      </c>
      <c r="M30" s="102" t="e">
        <f t="shared" si="24"/>
        <v>#REF!</v>
      </c>
      <c r="N30" s="101">
        <f t="shared" si="24"/>
        <v>0</v>
      </c>
      <c r="O30" s="33" t="e">
        <f t="shared" si="24"/>
        <v>#REF!</v>
      </c>
      <c r="P30" s="102" t="e">
        <f t="shared" si="24"/>
        <v>#REF!</v>
      </c>
      <c r="Q30" s="101">
        <f t="shared" si="24"/>
        <v>0</v>
      </c>
      <c r="R30" s="33" t="e">
        <f t="shared" si="24"/>
        <v>#REF!</v>
      </c>
      <c r="S30" s="102" t="e">
        <f t="shared" si="24"/>
        <v>#REF!</v>
      </c>
      <c r="T30" s="101">
        <f t="shared" si="24"/>
        <v>0</v>
      </c>
      <c r="U30" s="102">
        <f t="shared" si="24"/>
        <v>1767344</v>
      </c>
      <c r="V30" s="184" t="e">
        <f t="shared" si="7"/>
        <v>#REF!</v>
      </c>
    </row>
    <row r="31" spans="1:22" s="9" customFormat="1" ht="33" customHeight="1">
      <c r="A31" s="94" t="s">
        <v>242</v>
      </c>
      <c r="B31" s="146" t="s">
        <v>234</v>
      </c>
      <c r="C31" s="129"/>
      <c r="D31" s="104">
        <v>170000</v>
      </c>
      <c r="E31" s="66">
        <f>D31-F31</f>
        <v>170000</v>
      </c>
      <c r="F31" s="68"/>
      <c r="G31" s="121"/>
      <c r="H31" s="104">
        <v>0</v>
      </c>
      <c r="I31" s="66">
        <f>H31-J31</f>
        <v>0</v>
      </c>
      <c r="J31" s="121"/>
      <c r="K31" s="104">
        <v>0</v>
      </c>
      <c r="L31" s="66">
        <f>K31-M31</f>
        <v>0</v>
      </c>
      <c r="M31" s="121"/>
      <c r="N31" s="104">
        <v>0</v>
      </c>
      <c r="O31" s="66">
        <f>N31-P31</f>
        <v>0</v>
      </c>
      <c r="P31" s="121"/>
      <c r="Q31" s="104">
        <v>0</v>
      </c>
      <c r="R31" s="66">
        <f>Q31-S31</f>
        <v>0</v>
      </c>
      <c r="S31" s="121"/>
      <c r="T31" s="103">
        <f t="shared" si="14"/>
        <v>0</v>
      </c>
      <c r="U31" s="78">
        <f>D31-T31</f>
        <v>170000</v>
      </c>
      <c r="V31" s="184">
        <f t="shared" si="7"/>
        <v>0</v>
      </c>
    </row>
    <row r="32" spans="1:22" s="9" customFormat="1" ht="18.75">
      <c r="A32" s="94" t="s">
        <v>243</v>
      </c>
      <c r="B32" s="146" t="s">
        <v>235</v>
      </c>
      <c r="C32" s="129"/>
      <c r="D32" s="104">
        <f>D33+D34</f>
        <v>7000</v>
      </c>
      <c r="E32" s="66">
        <f>D32-F32</f>
        <v>7000</v>
      </c>
      <c r="F32" s="68"/>
      <c r="G32" s="121"/>
      <c r="H32" s="104">
        <v>0</v>
      </c>
      <c r="I32" s="66">
        <f>H32-J32</f>
        <v>0</v>
      </c>
      <c r="J32" s="121"/>
      <c r="K32" s="104">
        <v>0</v>
      </c>
      <c r="L32" s="66">
        <f>K32-M32</f>
        <v>0</v>
      </c>
      <c r="M32" s="121"/>
      <c r="N32" s="104">
        <v>0</v>
      </c>
      <c r="O32" s="66">
        <f>N32-P32</f>
        <v>0</v>
      </c>
      <c r="P32" s="121"/>
      <c r="Q32" s="104">
        <v>0</v>
      </c>
      <c r="R32" s="66">
        <f>Q32-S32</f>
        <v>0</v>
      </c>
      <c r="S32" s="121"/>
      <c r="T32" s="104">
        <f>T33+T34</f>
        <v>0</v>
      </c>
      <c r="U32" s="80">
        <f>D32-T32</f>
        <v>7000</v>
      </c>
      <c r="V32" s="184">
        <f t="shared" si="7"/>
        <v>0</v>
      </c>
    </row>
    <row r="33" spans="1:22" ht="18.75">
      <c r="A33" s="81" t="s">
        <v>244</v>
      </c>
      <c r="B33" s="134" t="s">
        <v>236</v>
      </c>
      <c r="C33" s="154"/>
      <c r="D33" s="104">
        <v>7000</v>
      </c>
      <c r="E33" s="66">
        <f>D33-F33</f>
        <v>7000</v>
      </c>
      <c r="F33" s="68"/>
      <c r="G33" s="121"/>
      <c r="H33" s="104">
        <v>0</v>
      </c>
      <c r="I33" s="66">
        <f>H33-J33</f>
        <v>0</v>
      </c>
      <c r="J33" s="121"/>
      <c r="K33" s="104">
        <v>0</v>
      </c>
      <c r="L33" s="66">
        <f>K33-M33</f>
        <v>0</v>
      </c>
      <c r="M33" s="121"/>
      <c r="N33" s="104">
        <v>0</v>
      </c>
      <c r="O33" s="66">
        <f>N33-P33</f>
        <v>0</v>
      </c>
      <c r="P33" s="121"/>
      <c r="Q33" s="104">
        <v>0</v>
      </c>
      <c r="R33" s="66">
        <f>Q33-S33</f>
        <v>0</v>
      </c>
      <c r="S33" s="121"/>
      <c r="T33" s="104">
        <f t="shared" si="14"/>
        <v>0</v>
      </c>
      <c r="U33" s="80">
        <f>D33-T33</f>
        <v>7000</v>
      </c>
      <c r="V33" s="184">
        <f t="shared" si="7"/>
        <v>0</v>
      </c>
    </row>
    <row r="34" spans="1:22" ht="18.75">
      <c r="A34" s="81" t="s">
        <v>245</v>
      </c>
      <c r="B34" s="134" t="s">
        <v>237</v>
      </c>
      <c r="C34" s="154"/>
      <c r="D34" s="190">
        <v>0</v>
      </c>
      <c r="E34" s="66">
        <f>D34-F34</f>
        <v>0</v>
      </c>
      <c r="F34" s="68"/>
      <c r="G34" s="121"/>
      <c r="H34" s="104">
        <v>0</v>
      </c>
      <c r="I34" s="66">
        <f>H34-J34</f>
        <v>0</v>
      </c>
      <c r="J34" s="121"/>
      <c r="K34" s="104">
        <v>0</v>
      </c>
      <c r="L34" s="66">
        <f>K34-M34</f>
        <v>0</v>
      </c>
      <c r="M34" s="121"/>
      <c r="N34" s="104">
        <v>0</v>
      </c>
      <c r="O34" s="66">
        <f>N34-P34</f>
        <v>0</v>
      </c>
      <c r="P34" s="121"/>
      <c r="Q34" s="104">
        <v>0</v>
      </c>
      <c r="R34" s="66">
        <f>Q34-S34</f>
        <v>0</v>
      </c>
      <c r="S34" s="121"/>
      <c r="T34" s="103">
        <f t="shared" si="14"/>
        <v>0</v>
      </c>
      <c r="U34" s="191">
        <f>D34-T34</f>
        <v>0</v>
      </c>
      <c r="V34" s="184">
        <f t="shared" si="7"/>
        <v>0</v>
      </c>
    </row>
    <row r="35" spans="1:22" s="9" customFormat="1" ht="34.5" customHeight="1">
      <c r="A35" s="82" t="s">
        <v>71</v>
      </c>
      <c r="B35" s="30" t="s">
        <v>72</v>
      </c>
      <c r="C35" s="117"/>
      <c r="D35" s="105">
        <f t="shared" ref="D35:U35" si="25">D36+D39+D42+D50+D74+D86+D111+D116+D118+D130+D134+D136+D144</f>
        <v>421000</v>
      </c>
      <c r="E35" s="31" t="e">
        <f t="shared" si="25"/>
        <v>#REF!</v>
      </c>
      <c r="F35" s="31" t="e">
        <f t="shared" si="25"/>
        <v>#REF!</v>
      </c>
      <c r="G35" s="83" t="e">
        <f>G36+G39+G42+G50+G74+G86+G111+G116+G118+G130+G134+G136+G144</f>
        <v>#REF!</v>
      </c>
      <c r="H35" s="105">
        <f t="shared" si="25"/>
        <v>0</v>
      </c>
      <c r="I35" s="31" t="e">
        <f>I36+I39+I42+I50+I74+I86+I111+I116+I118+I130+I134+I136+I144</f>
        <v>#REF!</v>
      </c>
      <c r="J35" s="83" t="e">
        <f>J36+J39+J42+J50+J74+J86+J111+J116+J118+J130+J134+J136+J144</f>
        <v>#REF!</v>
      </c>
      <c r="K35" s="105">
        <f t="shared" si="25"/>
        <v>0</v>
      </c>
      <c r="L35" s="31" t="e">
        <f t="shared" si="25"/>
        <v>#REF!</v>
      </c>
      <c r="M35" s="83" t="e">
        <f t="shared" si="25"/>
        <v>#REF!</v>
      </c>
      <c r="N35" s="105">
        <f t="shared" si="25"/>
        <v>0</v>
      </c>
      <c r="O35" s="31" t="e">
        <f>O36+O39+O42+O50+O74+O86+O111+O116+O118+O130+O134+O136+O144</f>
        <v>#REF!</v>
      </c>
      <c r="P35" s="83" t="e">
        <f>P36+P39+P42+P50+P74+P86+P111+P116+P118+P130+P134+P136+P144</f>
        <v>#REF!</v>
      </c>
      <c r="Q35" s="105">
        <f t="shared" si="25"/>
        <v>0</v>
      </c>
      <c r="R35" s="31" t="e">
        <f t="shared" si="25"/>
        <v>#REF!</v>
      </c>
      <c r="S35" s="83" t="e">
        <f t="shared" si="25"/>
        <v>#REF!</v>
      </c>
      <c r="T35" s="105">
        <f t="shared" si="25"/>
        <v>0</v>
      </c>
      <c r="U35" s="83">
        <f t="shared" si="25"/>
        <v>425000</v>
      </c>
      <c r="V35" s="184" t="e">
        <f t="shared" si="7"/>
        <v>#REF!</v>
      </c>
    </row>
    <row r="36" spans="1:22" s="9" customFormat="1" ht="76.5" customHeight="1">
      <c r="A36" s="84" t="s">
        <v>73</v>
      </c>
      <c r="B36" s="293" t="s">
        <v>74</v>
      </c>
      <c r="C36" s="294"/>
      <c r="D36" s="106">
        <f>D37+D38</f>
        <v>25000</v>
      </c>
      <c r="E36" s="65">
        <f t="shared" ref="E36:U36" si="26">E37+E38</f>
        <v>25000</v>
      </c>
      <c r="F36" s="65">
        <f t="shared" si="26"/>
        <v>0</v>
      </c>
      <c r="G36" s="85">
        <f>G37+G38</f>
        <v>0</v>
      </c>
      <c r="H36" s="106">
        <f t="shared" si="26"/>
        <v>0</v>
      </c>
      <c r="I36" s="65">
        <f>I37+I38</f>
        <v>0</v>
      </c>
      <c r="J36" s="85">
        <f>J37+J38</f>
        <v>0</v>
      </c>
      <c r="K36" s="106">
        <f t="shared" si="26"/>
        <v>0</v>
      </c>
      <c r="L36" s="65">
        <f t="shared" si="26"/>
        <v>0</v>
      </c>
      <c r="M36" s="85">
        <f t="shared" si="26"/>
        <v>0</v>
      </c>
      <c r="N36" s="106">
        <f t="shared" si="26"/>
        <v>0</v>
      </c>
      <c r="O36" s="65">
        <f>O37+O38</f>
        <v>0</v>
      </c>
      <c r="P36" s="85">
        <f>P37+P38</f>
        <v>0</v>
      </c>
      <c r="Q36" s="106">
        <f t="shared" si="26"/>
        <v>0</v>
      </c>
      <c r="R36" s="65">
        <f t="shared" si="26"/>
        <v>0</v>
      </c>
      <c r="S36" s="85">
        <f t="shared" si="26"/>
        <v>0</v>
      </c>
      <c r="T36" s="106">
        <f t="shared" si="26"/>
        <v>0</v>
      </c>
      <c r="U36" s="85">
        <f t="shared" si="26"/>
        <v>25000</v>
      </c>
      <c r="V36" s="184">
        <f t="shared" si="7"/>
        <v>0</v>
      </c>
    </row>
    <row r="37" spans="1:22" ht="21" customHeight="1">
      <c r="A37" s="144"/>
      <c r="B37" s="145"/>
      <c r="C37" s="118">
        <v>228</v>
      </c>
      <c r="D37" s="125">
        <v>10000</v>
      </c>
      <c r="E37" s="66">
        <f>D37-F37</f>
        <v>10000</v>
      </c>
      <c r="F37" s="68"/>
      <c r="G37" s="121"/>
      <c r="H37" s="125">
        <v>0</v>
      </c>
      <c r="I37" s="66">
        <f>H37-J37</f>
        <v>0</v>
      </c>
      <c r="J37" s="121"/>
      <c r="K37" s="125">
        <v>0</v>
      </c>
      <c r="L37" s="66">
        <f>K37-M37</f>
        <v>0</v>
      </c>
      <c r="M37" s="121"/>
      <c r="N37" s="125">
        <v>0</v>
      </c>
      <c r="O37" s="66">
        <f>N37-P37</f>
        <v>0</v>
      </c>
      <c r="P37" s="121"/>
      <c r="Q37" s="125">
        <v>0</v>
      </c>
      <c r="R37" s="66">
        <f>Q37-S37</f>
        <v>0</v>
      </c>
      <c r="S37" s="121"/>
      <c r="T37" s="113">
        <f t="shared" si="14"/>
        <v>0</v>
      </c>
      <c r="U37" s="123">
        <f>D37-T37</f>
        <v>10000</v>
      </c>
      <c r="V37" s="184">
        <f t="shared" si="7"/>
        <v>0</v>
      </c>
    </row>
    <row r="38" spans="1:22" ht="19.5" customHeight="1">
      <c r="A38" s="144"/>
      <c r="B38" s="145"/>
      <c r="C38" s="118">
        <v>301</v>
      </c>
      <c r="D38" s="125">
        <v>15000</v>
      </c>
      <c r="E38" s="66">
        <f>D38-F38</f>
        <v>15000</v>
      </c>
      <c r="F38" s="68"/>
      <c r="G38" s="121"/>
      <c r="H38" s="125">
        <v>0</v>
      </c>
      <c r="I38" s="66">
        <f>H38-J38</f>
        <v>0</v>
      </c>
      <c r="J38" s="121"/>
      <c r="K38" s="125">
        <v>0</v>
      </c>
      <c r="L38" s="66">
        <f>K38-M38</f>
        <v>0</v>
      </c>
      <c r="M38" s="121"/>
      <c r="N38" s="125">
        <v>0</v>
      </c>
      <c r="O38" s="66">
        <f>N38-P38</f>
        <v>0</v>
      </c>
      <c r="P38" s="121"/>
      <c r="Q38" s="125">
        <v>0</v>
      </c>
      <c r="R38" s="66">
        <f>Q38-S38</f>
        <v>0</v>
      </c>
      <c r="S38" s="121"/>
      <c r="T38" s="113">
        <f t="shared" si="14"/>
        <v>0</v>
      </c>
      <c r="U38" s="123">
        <f>D38-T38</f>
        <v>15000</v>
      </c>
      <c r="V38" s="184">
        <f t="shared" si="7"/>
        <v>0</v>
      </c>
    </row>
    <row r="39" spans="1:22" s="9" customFormat="1" ht="45" customHeight="1">
      <c r="A39" s="84" t="s">
        <v>75</v>
      </c>
      <c r="B39" s="293" t="s">
        <v>76</v>
      </c>
      <c r="C39" s="294"/>
      <c r="D39" s="106">
        <f t="shared" ref="D39:U39" si="27">D40+D41</f>
        <v>1000</v>
      </c>
      <c r="E39" s="65">
        <f t="shared" si="27"/>
        <v>1000</v>
      </c>
      <c r="F39" s="65">
        <f t="shared" si="27"/>
        <v>0</v>
      </c>
      <c r="G39" s="85">
        <f>G40+G41</f>
        <v>0</v>
      </c>
      <c r="H39" s="106">
        <f t="shared" si="27"/>
        <v>0</v>
      </c>
      <c r="I39" s="65">
        <f>I40+I41</f>
        <v>0</v>
      </c>
      <c r="J39" s="85">
        <f>J40+J41</f>
        <v>0</v>
      </c>
      <c r="K39" s="106">
        <f t="shared" si="27"/>
        <v>0</v>
      </c>
      <c r="L39" s="65">
        <f t="shared" si="27"/>
        <v>0</v>
      </c>
      <c r="M39" s="85">
        <f t="shared" si="27"/>
        <v>0</v>
      </c>
      <c r="N39" s="106">
        <f t="shared" si="27"/>
        <v>0</v>
      </c>
      <c r="O39" s="65">
        <f>O40+O41</f>
        <v>0</v>
      </c>
      <c r="P39" s="85">
        <f>P40+P41</f>
        <v>0</v>
      </c>
      <c r="Q39" s="106">
        <f t="shared" si="27"/>
        <v>0</v>
      </c>
      <c r="R39" s="65">
        <f t="shared" si="27"/>
        <v>0</v>
      </c>
      <c r="S39" s="85">
        <f t="shared" si="27"/>
        <v>0</v>
      </c>
      <c r="T39" s="106">
        <f t="shared" si="27"/>
        <v>0</v>
      </c>
      <c r="U39" s="85">
        <f t="shared" si="27"/>
        <v>0</v>
      </c>
      <c r="V39" s="184">
        <f t="shared" si="7"/>
        <v>0</v>
      </c>
    </row>
    <row r="40" spans="1:22" ht="26.25" customHeight="1">
      <c r="A40" s="144"/>
      <c r="B40" s="70"/>
      <c r="C40" s="118">
        <v>722</v>
      </c>
      <c r="D40" s="125">
        <v>1000</v>
      </c>
      <c r="E40" s="66">
        <f>D40-F40</f>
        <v>1000</v>
      </c>
      <c r="F40" s="68"/>
      <c r="G40" s="121"/>
      <c r="H40" s="125">
        <v>0</v>
      </c>
      <c r="I40" s="66">
        <f>H40-J40</f>
        <v>0</v>
      </c>
      <c r="J40" s="121"/>
      <c r="K40" s="125">
        <v>0</v>
      </c>
      <c r="L40" s="66">
        <f>K40-M40</f>
        <v>0</v>
      </c>
      <c r="M40" s="121"/>
      <c r="N40" s="125">
        <v>0</v>
      </c>
      <c r="O40" s="66">
        <f>N40-P40</f>
        <v>0</v>
      </c>
      <c r="P40" s="121"/>
      <c r="Q40" s="125">
        <v>0</v>
      </c>
      <c r="R40" s="66">
        <f>Q40-S40</f>
        <v>0</v>
      </c>
      <c r="S40" s="121"/>
      <c r="T40" s="113">
        <f t="shared" si="14"/>
        <v>0</v>
      </c>
      <c r="U40" s="123">
        <v>0</v>
      </c>
      <c r="V40" s="184">
        <f t="shared" si="7"/>
        <v>0</v>
      </c>
    </row>
    <row r="41" spans="1:22" ht="23.25" customHeight="1">
      <c r="A41" s="144"/>
      <c r="B41" s="70"/>
      <c r="C41" s="118">
        <v>481</v>
      </c>
      <c r="D41" s="125">
        <v>0</v>
      </c>
      <c r="E41" s="66">
        <f>D41-F41</f>
        <v>0</v>
      </c>
      <c r="F41" s="68"/>
      <c r="G41" s="121"/>
      <c r="H41" s="125">
        <v>0</v>
      </c>
      <c r="I41" s="66">
        <f>H41-J41</f>
        <v>0</v>
      </c>
      <c r="J41" s="121"/>
      <c r="K41" s="125">
        <v>0</v>
      </c>
      <c r="L41" s="66">
        <f>K41-M41</f>
        <v>0</v>
      </c>
      <c r="M41" s="121"/>
      <c r="N41" s="125">
        <v>0</v>
      </c>
      <c r="O41" s="66">
        <f>N41-P41</f>
        <v>0</v>
      </c>
      <c r="P41" s="121"/>
      <c r="Q41" s="125">
        <v>0</v>
      </c>
      <c r="R41" s="66">
        <f>Q41-S41</f>
        <v>0</v>
      </c>
      <c r="S41" s="121"/>
      <c r="T41" s="113">
        <f t="shared" si="14"/>
        <v>0</v>
      </c>
      <c r="U41" s="123">
        <v>0</v>
      </c>
      <c r="V41" s="184">
        <f t="shared" si="7"/>
        <v>0</v>
      </c>
    </row>
    <row r="42" spans="1:22" s="9" customFormat="1" ht="107.25" customHeight="1">
      <c r="A42" s="84" t="s">
        <v>77</v>
      </c>
      <c r="B42" s="293" t="s">
        <v>78</v>
      </c>
      <c r="C42" s="294"/>
      <c r="D42" s="106">
        <f t="shared" ref="D42:U42" si="28">SUM(D43:D49)</f>
        <v>30000</v>
      </c>
      <c r="E42" s="65">
        <f t="shared" si="28"/>
        <v>30000</v>
      </c>
      <c r="F42" s="65">
        <f t="shared" si="28"/>
        <v>0</v>
      </c>
      <c r="G42" s="85">
        <f>SUM(G43:G49)</f>
        <v>0</v>
      </c>
      <c r="H42" s="106">
        <f t="shared" si="28"/>
        <v>0</v>
      </c>
      <c r="I42" s="65">
        <f>SUM(I43:I49)</f>
        <v>0</v>
      </c>
      <c r="J42" s="85">
        <f>SUM(J43:J49)</f>
        <v>0</v>
      </c>
      <c r="K42" s="106">
        <f t="shared" si="28"/>
        <v>0</v>
      </c>
      <c r="L42" s="85">
        <f t="shared" si="28"/>
        <v>0</v>
      </c>
      <c r="M42" s="85">
        <f t="shared" si="28"/>
        <v>0</v>
      </c>
      <c r="N42" s="106">
        <f t="shared" si="28"/>
        <v>0</v>
      </c>
      <c r="O42" s="65">
        <f>SUM(O43:O49)</f>
        <v>0</v>
      </c>
      <c r="P42" s="85">
        <f>SUM(P43:P49)</f>
        <v>0</v>
      </c>
      <c r="Q42" s="106">
        <f t="shared" si="28"/>
        <v>0</v>
      </c>
      <c r="R42" s="65">
        <f t="shared" si="28"/>
        <v>0</v>
      </c>
      <c r="S42" s="85">
        <f t="shared" si="28"/>
        <v>0</v>
      </c>
      <c r="T42" s="106">
        <f t="shared" si="28"/>
        <v>0</v>
      </c>
      <c r="U42" s="85">
        <f t="shared" si="28"/>
        <v>30000</v>
      </c>
      <c r="V42" s="184">
        <f t="shared" si="7"/>
        <v>0</v>
      </c>
    </row>
    <row r="43" spans="1:22" ht="15" customHeight="1">
      <c r="A43" s="94"/>
      <c r="B43" s="75"/>
      <c r="C43" s="118">
        <v>221</v>
      </c>
      <c r="D43" s="125">
        <v>500</v>
      </c>
      <c r="E43" s="66">
        <f t="shared" ref="E43:E49" si="29">D43-F43</f>
        <v>500</v>
      </c>
      <c r="F43" s="68"/>
      <c r="G43" s="121"/>
      <c r="H43" s="125">
        <v>0</v>
      </c>
      <c r="I43" s="66">
        <f t="shared" ref="I43:I49" si="30">H43-J43</f>
        <v>0</v>
      </c>
      <c r="J43" s="121"/>
      <c r="K43" s="125">
        <v>0</v>
      </c>
      <c r="L43" s="66">
        <f t="shared" ref="L43:L49" si="31">K43-M43</f>
        <v>0</v>
      </c>
      <c r="M43" s="121"/>
      <c r="N43" s="125">
        <v>0</v>
      </c>
      <c r="O43" s="66">
        <f t="shared" ref="O43:O49" si="32">N43-P43</f>
        <v>0</v>
      </c>
      <c r="P43" s="121"/>
      <c r="Q43" s="125">
        <v>0</v>
      </c>
      <c r="R43" s="66">
        <f t="shared" ref="R43:R49" si="33">Q43-S43</f>
        <v>0</v>
      </c>
      <c r="S43" s="121"/>
      <c r="T43" s="113">
        <f t="shared" si="14"/>
        <v>0</v>
      </c>
      <c r="U43" s="123">
        <f t="shared" ref="U43:U49" si="34">D43-T43</f>
        <v>500</v>
      </c>
      <c r="V43" s="184">
        <f t="shared" si="7"/>
        <v>0</v>
      </c>
    </row>
    <row r="44" spans="1:22" ht="15" customHeight="1">
      <c r="A44" s="94"/>
      <c r="B44" s="75"/>
      <c r="C44" s="118">
        <v>222</v>
      </c>
      <c r="D44" s="125">
        <v>500</v>
      </c>
      <c r="E44" s="66">
        <f t="shared" si="29"/>
        <v>500</v>
      </c>
      <c r="F44" s="68"/>
      <c r="G44" s="121"/>
      <c r="H44" s="125">
        <v>0</v>
      </c>
      <c r="I44" s="66">
        <f t="shared" si="30"/>
        <v>0</v>
      </c>
      <c r="J44" s="121"/>
      <c r="K44" s="125">
        <v>0</v>
      </c>
      <c r="L44" s="66">
        <f t="shared" si="31"/>
        <v>0</v>
      </c>
      <c r="M44" s="121"/>
      <c r="N44" s="125">
        <v>0</v>
      </c>
      <c r="O44" s="66">
        <f t="shared" si="32"/>
        <v>0</v>
      </c>
      <c r="P44" s="121"/>
      <c r="Q44" s="125">
        <v>0</v>
      </c>
      <c r="R44" s="66">
        <f t="shared" si="33"/>
        <v>0</v>
      </c>
      <c r="S44" s="121"/>
      <c r="T44" s="113">
        <f t="shared" si="14"/>
        <v>0</v>
      </c>
      <c r="U44" s="123">
        <f t="shared" si="34"/>
        <v>500</v>
      </c>
      <c r="V44" s="184">
        <f t="shared" si="7"/>
        <v>0</v>
      </c>
    </row>
    <row r="45" spans="1:22" ht="15" customHeight="1">
      <c r="A45" s="94"/>
      <c r="B45" s="75"/>
      <c r="C45" s="118">
        <v>223</v>
      </c>
      <c r="D45" s="125">
        <v>500</v>
      </c>
      <c r="E45" s="66">
        <f t="shared" si="29"/>
        <v>500</v>
      </c>
      <c r="F45" s="68"/>
      <c r="G45" s="121"/>
      <c r="H45" s="125">
        <v>0</v>
      </c>
      <c r="I45" s="66">
        <f t="shared" si="30"/>
        <v>0</v>
      </c>
      <c r="J45" s="121"/>
      <c r="K45" s="125">
        <v>0</v>
      </c>
      <c r="L45" s="66">
        <f t="shared" si="31"/>
        <v>0</v>
      </c>
      <c r="M45" s="121"/>
      <c r="N45" s="125">
        <v>0</v>
      </c>
      <c r="O45" s="66">
        <f t="shared" si="32"/>
        <v>0</v>
      </c>
      <c r="P45" s="121"/>
      <c r="Q45" s="125">
        <v>0</v>
      </c>
      <c r="R45" s="66">
        <f t="shared" si="33"/>
        <v>0</v>
      </c>
      <c r="S45" s="121"/>
      <c r="T45" s="113">
        <f t="shared" si="14"/>
        <v>0</v>
      </c>
      <c r="U45" s="123">
        <f t="shared" si="34"/>
        <v>500</v>
      </c>
      <c r="V45" s="184">
        <f t="shared" si="7"/>
        <v>0</v>
      </c>
    </row>
    <row r="46" spans="1:22" ht="15" customHeight="1">
      <c r="A46" s="94"/>
      <c r="B46" s="75"/>
      <c r="C46" s="118">
        <v>224</v>
      </c>
      <c r="D46" s="125">
        <v>500</v>
      </c>
      <c r="E46" s="66">
        <f t="shared" si="29"/>
        <v>500</v>
      </c>
      <c r="F46" s="68"/>
      <c r="G46" s="121"/>
      <c r="H46" s="125">
        <v>0</v>
      </c>
      <c r="I46" s="66">
        <f t="shared" si="30"/>
        <v>0</v>
      </c>
      <c r="J46" s="121"/>
      <c r="K46" s="125">
        <v>0</v>
      </c>
      <c r="L46" s="66">
        <f t="shared" si="31"/>
        <v>0</v>
      </c>
      <c r="M46" s="121"/>
      <c r="N46" s="125">
        <v>0</v>
      </c>
      <c r="O46" s="66">
        <f t="shared" si="32"/>
        <v>0</v>
      </c>
      <c r="P46" s="121"/>
      <c r="Q46" s="125">
        <v>0</v>
      </c>
      <c r="R46" s="66">
        <f t="shared" si="33"/>
        <v>0</v>
      </c>
      <c r="S46" s="121"/>
      <c r="T46" s="113">
        <f t="shared" si="14"/>
        <v>0</v>
      </c>
      <c r="U46" s="123">
        <f t="shared" si="34"/>
        <v>500</v>
      </c>
      <c r="V46" s="184">
        <f t="shared" si="7"/>
        <v>0</v>
      </c>
    </row>
    <row r="47" spans="1:22" ht="15" customHeight="1">
      <c r="A47" s="94"/>
      <c r="B47" s="75"/>
      <c r="C47" s="118">
        <v>798</v>
      </c>
      <c r="D47" s="125">
        <v>27400</v>
      </c>
      <c r="E47" s="66">
        <f t="shared" si="29"/>
        <v>27400</v>
      </c>
      <c r="F47" s="68"/>
      <c r="G47" s="121"/>
      <c r="H47" s="125">
        <v>0</v>
      </c>
      <c r="I47" s="66">
        <f t="shared" si="30"/>
        <v>0</v>
      </c>
      <c r="J47" s="121"/>
      <c r="K47" s="125">
        <v>0</v>
      </c>
      <c r="L47" s="66">
        <f t="shared" si="31"/>
        <v>0</v>
      </c>
      <c r="M47" s="121"/>
      <c r="N47" s="125">
        <v>0</v>
      </c>
      <c r="O47" s="66">
        <f t="shared" si="32"/>
        <v>0</v>
      </c>
      <c r="P47" s="121"/>
      <c r="Q47" s="125">
        <v>0</v>
      </c>
      <c r="R47" s="66">
        <f t="shared" si="33"/>
        <v>0</v>
      </c>
      <c r="S47" s="121"/>
      <c r="T47" s="113">
        <f t="shared" si="14"/>
        <v>0</v>
      </c>
      <c r="U47" s="123">
        <f t="shared" si="34"/>
        <v>27400</v>
      </c>
      <c r="V47" s="184">
        <f t="shared" si="7"/>
        <v>0</v>
      </c>
    </row>
    <row r="48" spans="1:22" ht="15" customHeight="1">
      <c r="A48" s="94"/>
      <c r="B48" s="75"/>
      <c r="C48" s="118" t="s">
        <v>227</v>
      </c>
      <c r="D48" s="125">
        <v>300</v>
      </c>
      <c r="E48" s="66">
        <f t="shared" si="29"/>
        <v>300</v>
      </c>
      <c r="F48" s="68"/>
      <c r="G48" s="121"/>
      <c r="H48" s="125">
        <v>0</v>
      </c>
      <c r="I48" s="66">
        <f t="shared" si="30"/>
        <v>0</v>
      </c>
      <c r="J48" s="121"/>
      <c r="K48" s="125">
        <v>0</v>
      </c>
      <c r="L48" s="66">
        <f t="shared" si="31"/>
        <v>0</v>
      </c>
      <c r="M48" s="121"/>
      <c r="N48" s="125">
        <v>0</v>
      </c>
      <c r="O48" s="66">
        <f t="shared" si="32"/>
        <v>0</v>
      </c>
      <c r="P48" s="121"/>
      <c r="Q48" s="125">
        <v>0</v>
      </c>
      <c r="R48" s="66">
        <f t="shared" si="33"/>
        <v>0</v>
      </c>
      <c r="S48" s="121"/>
      <c r="T48" s="113">
        <f t="shared" si="14"/>
        <v>0</v>
      </c>
      <c r="U48" s="123">
        <f t="shared" si="34"/>
        <v>300</v>
      </c>
      <c r="V48" s="184">
        <f t="shared" si="7"/>
        <v>0</v>
      </c>
    </row>
    <row r="49" spans="1:22" ht="15" customHeight="1">
      <c r="A49" s="94"/>
      <c r="B49" s="75"/>
      <c r="C49" s="118" t="s">
        <v>415</v>
      </c>
      <c r="D49" s="125">
        <v>300</v>
      </c>
      <c r="E49" s="66">
        <f t="shared" si="29"/>
        <v>300</v>
      </c>
      <c r="F49" s="68"/>
      <c r="G49" s="121"/>
      <c r="H49" s="125">
        <v>0</v>
      </c>
      <c r="I49" s="66">
        <f t="shared" si="30"/>
        <v>0</v>
      </c>
      <c r="J49" s="121"/>
      <c r="K49" s="125">
        <v>0</v>
      </c>
      <c r="L49" s="66">
        <f t="shared" si="31"/>
        <v>0</v>
      </c>
      <c r="M49" s="121"/>
      <c r="N49" s="125">
        <v>0</v>
      </c>
      <c r="O49" s="66">
        <f t="shared" si="32"/>
        <v>0</v>
      </c>
      <c r="P49" s="121"/>
      <c r="Q49" s="125">
        <v>0</v>
      </c>
      <c r="R49" s="66">
        <f t="shared" si="33"/>
        <v>0</v>
      </c>
      <c r="S49" s="121"/>
      <c r="T49" s="113">
        <f t="shared" si="14"/>
        <v>0</v>
      </c>
      <c r="U49" s="123">
        <f t="shared" si="34"/>
        <v>300</v>
      </c>
      <c r="V49" s="184">
        <f t="shared" si="7"/>
        <v>0</v>
      </c>
    </row>
    <row r="50" spans="1:22" s="9" customFormat="1" ht="45.75" customHeight="1">
      <c r="A50" s="84" t="s">
        <v>79</v>
      </c>
      <c r="B50" s="293" t="s">
        <v>80</v>
      </c>
      <c r="C50" s="294"/>
      <c r="D50" s="106">
        <f>SUM(D51:D62)+D63</f>
        <v>25000</v>
      </c>
      <c r="E50" s="65" t="e">
        <f>SUM(E51:E73)</f>
        <v>#REF!</v>
      </c>
      <c r="F50" s="65" t="e">
        <f>SUM(F51:F73)</f>
        <v>#REF!</v>
      </c>
      <c r="G50" s="85" t="e">
        <f>SUM(G51:G73)</f>
        <v>#REF!</v>
      </c>
      <c r="H50" s="106">
        <f t="shared" ref="H50:Q50" si="35">SUM(H51:H62)+H63</f>
        <v>0</v>
      </c>
      <c r="I50" s="65" t="e">
        <f t="shared" si="35"/>
        <v>#REF!</v>
      </c>
      <c r="J50" s="85" t="e">
        <f t="shared" si="35"/>
        <v>#REF!</v>
      </c>
      <c r="K50" s="106">
        <f t="shared" si="35"/>
        <v>0</v>
      </c>
      <c r="L50" s="65" t="e">
        <f t="shared" si="35"/>
        <v>#REF!</v>
      </c>
      <c r="M50" s="85" t="e">
        <f t="shared" si="35"/>
        <v>#REF!</v>
      </c>
      <c r="N50" s="106">
        <f t="shared" si="35"/>
        <v>0</v>
      </c>
      <c r="O50" s="65" t="e">
        <f t="shared" si="35"/>
        <v>#REF!</v>
      </c>
      <c r="P50" s="85" t="e">
        <f t="shared" si="35"/>
        <v>#REF!</v>
      </c>
      <c r="Q50" s="106">
        <f t="shared" si="35"/>
        <v>0</v>
      </c>
      <c r="R50" s="65" t="e">
        <f>SUM(R51:R73)</f>
        <v>#REF!</v>
      </c>
      <c r="S50" s="85" t="e">
        <f>SUM(S51:S73)</f>
        <v>#REF!</v>
      </c>
      <c r="T50" s="106">
        <f>SUM(T51:T73)</f>
        <v>0</v>
      </c>
      <c r="U50" s="85">
        <f>SUM(U51:U73)</f>
        <v>29000</v>
      </c>
      <c r="V50" s="184" t="e">
        <f t="shared" si="7"/>
        <v>#REF!</v>
      </c>
    </row>
    <row r="51" spans="1:22" ht="18.75">
      <c r="A51" s="94" t="s">
        <v>81</v>
      </c>
      <c r="B51" s="75" t="s">
        <v>82</v>
      </c>
      <c r="C51" s="118">
        <v>323</v>
      </c>
      <c r="D51" s="125">
        <v>0</v>
      </c>
      <c r="E51" s="66">
        <f t="shared" ref="E51:E62" si="36">D51-F51</f>
        <v>0</v>
      </c>
      <c r="F51" s="68"/>
      <c r="G51" s="121"/>
      <c r="H51" s="125">
        <v>0</v>
      </c>
      <c r="I51" s="66">
        <f t="shared" ref="I51:I62" si="37">H51-J51</f>
        <v>0</v>
      </c>
      <c r="J51" s="121"/>
      <c r="K51" s="125">
        <v>0</v>
      </c>
      <c r="L51" s="66">
        <f t="shared" ref="L51:L62" si="38">K51-M51</f>
        <v>0</v>
      </c>
      <c r="M51" s="121"/>
      <c r="N51" s="125">
        <v>0</v>
      </c>
      <c r="O51" s="66">
        <f t="shared" ref="O51:O62" si="39">N51-P51</f>
        <v>0</v>
      </c>
      <c r="P51" s="121"/>
      <c r="Q51" s="125">
        <v>0</v>
      </c>
      <c r="R51" s="66">
        <f t="shared" ref="R51:R62" si="40">Q51-S51</f>
        <v>0</v>
      </c>
      <c r="S51" s="121"/>
      <c r="T51" s="113">
        <f t="shared" si="14"/>
        <v>0</v>
      </c>
      <c r="U51" s="123">
        <f t="shared" ref="U51:U73" si="41">D51-T51</f>
        <v>0</v>
      </c>
      <c r="V51" s="184">
        <f t="shared" si="7"/>
        <v>0</v>
      </c>
    </row>
    <row r="52" spans="1:22" ht="18.75">
      <c r="A52" s="94" t="s">
        <v>83</v>
      </c>
      <c r="B52" s="75" t="s">
        <v>84</v>
      </c>
      <c r="C52" s="118">
        <v>397</v>
      </c>
      <c r="D52" s="125">
        <v>0</v>
      </c>
      <c r="E52" s="66">
        <f t="shared" si="36"/>
        <v>0</v>
      </c>
      <c r="F52" s="68"/>
      <c r="G52" s="121"/>
      <c r="H52" s="125">
        <v>0</v>
      </c>
      <c r="I52" s="66">
        <f t="shared" si="37"/>
        <v>0</v>
      </c>
      <c r="J52" s="121"/>
      <c r="K52" s="125">
        <v>0</v>
      </c>
      <c r="L52" s="66">
        <f t="shared" si="38"/>
        <v>0</v>
      </c>
      <c r="M52" s="121"/>
      <c r="N52" s="125">
        <v>0</v>
      </c>
      <c r="O52" s="66">
        <f t="shared" si="39"/>
        <v>0</v>
      </c>
      <c r="P52" s="121"/>
      <c r="Q52" s="125">
        <v>0</v>
      </c>
      <c r="R52" s="66">
        <f t="shared" si="40"/>
        <v>0</v>
      </c>
      <c r="S52" s="121"/>
      <c r="T52" s="113">
        <f t="shared" si="14"/>
        <v>0</v>
      </c>
      <c r="U52" s="123">
        <f t="shared" si="41"/>
        <v>0</v>
      </c>
      <c r="V52" s="184">
        <f t="shared" si="7"/>
        <v>0</v>
      </c>
    </row>
    <row r="53" spans="1:22" ht="18.75">
      <c r="A53" s="94" t="s">
        <v>85</v>
      </c>
      <c r="B53" s="75" t="s">
        <v>86</v>
      </c>
      <c r="C53" s="118">
        <v>302</v>
      </c>
      <c r="D53" s="125">
        <v>5000</v>
      </c>
      <c r="E53" s="66" t="e">
        <f t="shared" si="36"/>
        <v>#REF!</v>
      </c>
      <c r="F53" s="189" t="e">
        <f>'ხელშეკრულებები '!#REF!</f>
        <v>#REF!</v>
      </c>
      <c r="G53" s="189" t="e">
        <f>'ხელშეკრულებები '!#REF!</f>
        <v>#REF!</v>
      </c>
      <c r="H53" s="125">
        <v>0</v>
      </c>
      <c r="I53" s="66" t="e">
        <f t="shared" si="37"/>
        <v>#REF!</v>
      </c>
      <c r="J53" s="189" t="e">
        <f>'ხელშეკრულებები '!#REF!</f>
        <v>#REF!</v>
      </c>
      <c r="K53" s="125">
        <v>0</v>
      </c>
      <c r="L53" s="66" t="e">
        <f t="shared" si="38"/>
        <v>#REF!</v>
      </c>
      <c r="M53" s="189" t="e">
        <f>'ხელშეკრულებები '!#REF!</f>
        <v>#REF!</v>
      </c>
      <c r="N53" s="125">
        <v>0</v>
      </c>
      <c r="O53" s="66" t="e">
        <f t="shared" si="39"/>
        <v>#REF!</v>
      </c>
      <c r="P53" s="189" t="e">
        <f>'ხელშეკრულებები '!#REF!</f>
        <v>#REF!</v>
      </c>
      <c r="Q53" s="125">
        <v>0</v>
      </c>
      <c r="R53" s="66" t="e">
        <f t="shared" si="40"/>
        <v>#REF!</v>
      </c>
      <c r="S53" s="189" t="e">
        <f>'ხელშეკრულებები '!#REF!</f>
        <v>#REF!</v>
      </c>
      <c r="T53" s="113">
        <f t="shared" si="14"/>
        <v>0</v>
      </c>
      <c r="U53" s="123">
        <f t="shared" si="41"/>
        <v>5000</v>
      </c>
      <c r="V53" s="184" t="e">
        <f t="shared" si="7"/>
        <v>#REF!</v>
      </c>
    </row>
    <row r="54" spans="1:22" ht="18" customHeight="1">
      <c r="A54" s="94" t="s">
        <v>87</v>
      </c>
      <c r="B54" s="75" t="s">
        <v>88</v>
      </c>
      <c r="C54" s="118">
        <v>302</v>
      </c>
      <c r="D54" s="125">
        <v>0</v>
      </c>
      <c r="E54" s="66">
        <f t="shared" si="36"/>
        <v>0</v>
      </c>
      <c r="F54" s="68"/>
      <c r="G54" s="121"/>
      <c r="H54" s="125">
        <v>0</v>
      </c>
      <c r="I54" s="66">
        <f t="shared" si="37"/>
        <v>0</v>
      </c>
      <c r="J54" s="121"/>
      <c r="K54" s="125">
        <v>0</v>
      </c>
      <c r="L54" s="66">
        <f t="shared" si="38"/>
        <v>0</v>
      </c>
      <c r="M54" s="121"/>
      <c r="N54" s="125">
        <v>0</v>
      </c>
      <c r="O54" s="66">
        <f t="shared" si="39"/>
        <v>0</v>
      </c>
      <c r="P54" s="121"/>
      <c r="Q54" s="125">
        <v>0</v>
      </c>
      <c r="R54" s="66">
        <f t="shared" si="40"/>
        <v>0</v>
      </c>
      <c r="S54" s="121"/>
      <c r="T54" s="113">
        <f t="shared" si="14"/>
        <v>0</v>
      </c>
      <c r="U54" s="123">
        <f t="shared" si="41"/>
        <v>0</v>
      </c>
      <c r="V54" s="184">
        <f t="shared" si="7"/>
        <v>0</v>
      </c>
    </row>
    <row r="55" spans="1:22" ht="18" customHeight="1">
      <c r="A55" s="282" t="s">
        <v>89</v>
      </c>
      <c r="B55" s="271" t="s">
        <v>90</v>
      </c>
      <c r="C55" s="118">
        <v>503</v>
      </c>
      <c r="D55" s="125">
        <v>5000</v>
      </c>
      <c r="E55" s="66" t="e">
        <f t="shared" si="36"/>
        <v>#REF!</v>
      </c>
      <c r="F55" s="189" t="e">
        <f>'ხელშეკრულებები '!#REF!+'ხელშეკრულებები '!#REF!</f>
        <v>#REF!</v>
      </c>
      <c r="G55" s="192" t="e">
        <f>'ხელშეკრულებები '!#REF!+'ხელშეკრულებები '!#REF!</f>
        <v>#REF!</v>
      </c>
      <c r="H55" s="125">
        <v>0</v>
      </c>
      <c r="I55" s="66" t="e">
        <f t="shared" si="37"/>
        <v>#REF!</v>
      </c>
      <c r="J55" s="192" t="e">
        <f>'ხელშეკრულებები '!#REF!+'ხელშეკრულებები '!#REF!</f>
        <v>#REF!</v>
      </c>
      <c r="K55" s="125">
        <v>0</v>
      </c>
      <c r="L55" s="66" t="e">
        <f t="shared" si="38"/>
        <v>#REF!</v>
      </c>
      <c r="M55" s="192" t="e">
        <f>'ხელშეკრულებები '!#REF!+'ხელშეკრულებები '!#REF!</f>
        <v>#REF!</v>
      </c>
      <c r="N55" s="125">
        <v>0</v>
      </c>
      <c r="O55" s="66" t="e">
        <f t="shared" si="39"/>
        <v>#REF!</v>
      </c>
      <c r="P55" s="192" t="e">
        <f>'ხელშეკრულებები '!#REF!+'ხელშეკრულებები '!#REF!</f>
        <v>#REF!</v>
      </c>
      <c r="Q55" s="125">
        <v>0</v>
      </c>
      <c r="R55" s="66" t="e">
        <f t="shared" si="40"/>
        <v>#REF!</v>
      </c>
      <c r="S55" s="192" t="e">
        <f>'ხელშეკრულებები '!#REF!+'ხელშეკრულებები '!#REF!</f>
        <v>#REF!</v>
      </c>
      <c r="T55" s="113">
        <f t="shared" si="14"/>
        <v>0</v>
      </c>
      <c r="U55" s="123">
        <f t="shared" si="41"/>
        <v>5000</v>
      </c>
      <c r="V55" s="184" t="e">
        <f t="shared" si="7"/>
        <v>#REF!</v>
      </c>
    </row>
    <row r="56" spans="1:22" ht="18.75">
      <c r="A56" s="282"/>
      <c r="B56" s="271"/>
      <c r="C56" s="118">
        <v>301</v>
      </c>
      <c r="D56" s="125">
        <v>10000</v>
      </c>
      <c r="E56" s="66">
        <f t="shared" si="36"/>
        <v>10000</v>
      </c>
      <c r="F56" s="68"/>
      <c r="G56" s="121"/>
      <c r="H56" s="125">
        <v>0</v>
      </c>
      <c r="I56" s="66">
        <f t="shared" si="37"/>
        <v>0</v>
      </c>
      <c r="J56" s="121"/>
      <c r="K56" s="125">
        <v>0</v>
      </c>
      <c r="L56" s="66">
        <f t="shared" si="38"/>
        <v>0</v>
      </c>
      <c r="M56" s="121"/>
      <c r="N56" s="125">
        <v>0</v>
      </c>
      <c r="O56" s="66">
        <f t="shared" si="39"/>
        <v>0</v>
      </c>
      <c r="P56" s="121"/>
      <c r="Q56" s="125">
        <v>0</v>
      </c>
      <c r="R56" s="66">
        <f t="shared" si="40"/>
        <v>0</v>
      </c>
      <c r="S56" s="121"/>
      <c r="T56" s="113">
        <f t="shared" si="14"/>
        <v>0</v>
      </c>
      <c r="U56" s="123">
        <f t="shared" si="41"/>
        <v>10000</v>
      </c>
      <c r="V56" s="184">
        <f t="shared" si="7"/>
        <v>0</v>
      </c>
    </row>
    <row r="57" spans="1:22" ht="18.75">
      <c r="A57" s="282" t="s">
        <v>91</v>
      </c>
      <c r="B57" s="271" t="s">
        <v>92</v>
      </c>
      <c r="C57" s="118">
        <v>323</v>
      </c>
      <c r="D57" s="125">
        <v>0</v>
      </c>
      <c r="E57" s="66">
        <f t="shared" si="36"/>
        <v>0</v>
      </c>
      <c r="F57" s="68"/>
      <c r="G57" s="121"/>
      <c r="H57" s="125">
        <v>0</v>
      </c>
      <c r="I57" s="66">
        <f t="shared" si="37"/>
        <v>0</v>
      </c>
      <c r="J57" s="121"/>
      <c r="K57" s="125">
        <v>0</v>
      </c>
      <c r="L57" s="66">
        <f t="shared" si="38"/>
        <v>0</v>
      </c>
      <c r="M57" s="121"/>
      <c r="N57" s="125">
        <v>0</v>
      </c>
      <c r="O57" s="66">
        <f t="shared" si="39"/>
        <v>0</v>
      </c>
      <c r="P57" s="121"/>
      <c r="Q57" s="125">
        <v>0</v>
      </c>
      <c r="R57" s="66">
        <f t="shared" si="40"/>
        <v>0</v>
      </c>
      <c r="S57" s="121"/>
      <c r="T57" s="113">
        <f t="shared" si="14"/>
        <v>0</v>
      </c>
      <c r="U57" s="123">
        <f t="shared" si="41"/>
        <v>0</v>
      </c>
      <c r="V57" s="184">
        <f t="shared" si="7"/>
        <v>0</v>
      </c>
    </row>
    <row r="58" spans="1:22" ht="18.75">
      <c r="A58" s="282"/>
      <c r="B58" s="271"/>
      <c r="C58" s="118">
        <v>386</v>
      </c>
      <c r="D58" s="125">
        <v>0</v>
      </c>
      <c r="E58" s="66">
        <f t="shared" si="36"/>
        <v>0</v>
      </c>
      <c r="F58" s="68"/>
      <c r="G58" s="121"/>
      <c r="H58" s="125">
        <v>0</v>
      </c>
      <c r="I58" s="66">
        <f t="shared" si="37"/>
        <v>0</v>
      </c>
      <c r="J58" s="121"/>
      <c r="K58" s="125">
        <v>0</v>
      </c>
      <c r="L58" s="66">
        <f t="shared" si="38"/>
        <v>0</v>
      </c>
      <c r="M58" s="121"/>
      <c r="N58" s="125">
        <v>0</v>
      </c>
      <c r="O58" s="66">
        <f t="shared" si="39"/>
        <v>0</v>
      </c>
      <c r="P58" s="121"/>
      <c r="Q58" s="125">
        <v>0</v>
      </c>
      <c r="R58" s="66">
        <f t="shared" si="40"/>
        <v>0</v>
      </c>
      <c r="S58" s="121"/>
      <c r="T58" s="113">
        <f t="shared" si="14"/>
        <v>0</v>
      </c>
      <c r="U58" s="123">
        <f t="shared" si="41"/>
        <v>0</v>
      </c>
      <c r="V58" s="184">
        <f t="shared" si="7"/>
        <v>0</v>
      </c>
    </row>
    <row r="59" spans="1:22" ht="21.75" customHeight="1">
      <c r="A59" s="94" t="s">
        <v>93</v>
      </c>
      <c r="B59" s="75" t="s">
        <v>94</v>
      </c>
      <c r="C59" s="118">
        <v>322</v>
      </c>
      <c r="D59" s="125">
        <v>0</v>
      </c>
      <c r="E59" s="66">
        <f t="shared" si="36"/>
        <v>0</v>
      </c>
      <c r="F59" s="68"/>
      <c r="G59" s="121"/>
      <c r="H59" s="125">
        <v>0</v>
      </c>
      <c r="I59" s="66">
        <f t="shared" si="37"/>
        <v>0</v>
      </c>
      <c r="J59" s="121"/>
      <c r="K59" s="125">
        <v>0</v>
      </c>
      <c r="L59" s="66">
        <f t="shared" si="38"/>
        <v>0</v>
      </c>
      <c r="M59" s="121"/>
      <c r="N59" s="125">
        <v>0</v>
      </c>
      <c r="O59" s="66">
        <f t="shared" si="39"/>
        <v>0</v>
      </c>
      <c r="P59" s="121"/>
      <c r="Q59" s="125">
        <v>0</v>
      </c>
      <c r="R59" s="66">
        <f t="shared" si="40"/>
        <v>0</v>
      </c>
      <c r="S59" s="121"/>
      <c r="T59" s="113">
        <f t="shared" si="14"/>
        <v>0</v>
      </c>
      <c r="U59" s="123">
        <f t="shared" si="41"/>
        <v>0</v>
      </c>
      <c r="V59" s="184">
        <f t="shared" si="7"/>
        <v>0</v>
      </c>
    </row>
    <row r="60" spans="1:22" ht="22.5" customHeight="1">
      <c r="A60" s="94" t="s">
        <v>95</v>
      </c>
      <c r="B60" s="75" t="s">
        <v>96</v>
      </c>
      <c r="C60" s="118">
        <v>325</v>
      </c>
      <c r="D60" s="125">
        <v>1000</v>
      </c>
      <c r="E60" s="66">
        <f t="shared" si="36"/>
        <v>1000</v>
      </c>
      <c r="F60" s="68"/>
      <c r="G60" s="121"/>
      <c r="H60" s="125">
        <v>0</v>
      </c>
      <c r="I60" s="66">
        <f t="shared" si="37"/>
        <v>0</v>
      </c>
      <c r="J60" s="121"/>
      <c r="K60" s="125">
        <v>0</v>
      </c>
      <c r="L60" s="66">
        <f t="shared" si="38"/>
        <v>0</v>
      </c>
      <c r="M60" s="121"/>
      <c r="N60" s="125">
        <v>0</v>
      </c>
      <c r="O60" s="66">
        <f t="shared" si="39"/>
        <v>0</v>
      </c>
      <c r="P60" s="121"/>
      <c r="Q60" s="125">
        <v>0</v>
      </c>
      <c r="R60" s="66">
        <f t="shared" si="40"/>
        <v>0</v>
      </c>
      <c r="S60" s="121"/>
      <c r="T60" s="113">
        <f t="shared" si="14"/>
        <v>0</v>
      </c>
      <c r="U60" s="123">
        <f t="shared" si="41"/>
        <v>1000</v>
      </c>
      <c r="V60" s="184">
        <f t="shared" si="7"/>
        <v>0</v>
      </c>
    </row>
    <row r="61" spans="1:22" ht="22.5" customHeight="1">
      <c r="A61" s="94" t="s">
        <v>97</v>
      </c>
      <c r="B61" s="75" t="s">
        <v>246</v>
      </c>
      <c r="C61" s="118">
        <v>373</v>
      </c>
      <c r="D61" s="125">
        <v>0</v>
      </c>
      <c r="E61" s="66">
        <f t="shared" si="36"/>
        <v>0</v>
      </c>
      <c r="F61" s="68"/>
      <c r="G61" s="121"/>
      <c r="H61" s="125">
        <v>0</v>
      </c>
      <c r="I61" s="66">
        <f t="shared" si="37"/>
        <v>0</v>
      </c>
      <c r="J61" s="121"/>
      <c r="K61" s="125">
        <v>0</v>
      </c>
      <c r="L61" s="66">
        <f t="shared" si="38"/>
        <v>0</v>
      </c>
      <c r="M61" s="121"/>
      <c r="N61" s="125">
        <v>0</v>
      </c>
      <c r="O61" s="66">
        <f t="shared" si="39"/>
        <v>0</v>
      </c>
      <c r="P61" s="121"/>
      <c r="Q61" s="125">
        <v>0</v>
      </c>
      <c r="R61" s="66">
        <f t="shared" si="40"/>
        <v>0</v>
      </c>
      <c r="S61" s="121"/>
      <c r="T61" s="113">
        <f t="shared" si="14"/>
        <v>0</v>
      </c>
      <c r="U61" s="123">
        <f t="shared" si="41"/>
        <v>0</v>
      </c>
      <c r="V61" s="184">
        <f t="shared" si="7"/>
        <v>0</v>
      </c>
    </row>
    <row r="62" spans="1:22" ht="27" customHeight="1">
      <c r="A62" s="94" t="s">
        <v>98</v>
      </c>
      <c r="B62" s="75" t="s">
        <v>99</v>
      </c>
      <c r="C62" s="118" t="s">
        <v>383</v>
      </c>
      <c r="D62" s="125">
        <v>0</v>
      </c>
      <c r="E62" s="66">
        <f t="shared" si="36"/>
        <v>0</v>
      </c>
      <c r="F62" s="68"/>
      <c r="G62" s="121"/>
      <c r="H62" s="125">
        <v>0</v>
      </c>
      <c r="I62" s="66">
        <f t="shared" si="37"/>
        <v>0</v>
      </c>
      <c r="J62" s="121"/>
      <c r="K62" s="125">
        <v>0</v>
      </c>
      <c r="L62" s="66">
        <f t="shared" si="38"/>
        <v>0</v>
      </c>
      <c r="M62" s="121"/>
      <c r="N62" s="125">
        <v>0</v>
      </c>
      <c r="O62" s="66">
        <f t="shared" si="39"/>
        <v>0</v>
      </c>
      <c r="P62" s="121"/>
      <c r="Q62" s="125">
        <v>0</v>
      </c>
      <c r="R62" s="66">
        <f t="shared" si="40"/>
        <v>0</v>
      </c>
      <c r="S62" s="121"/>
      <c r="T62" s="113">
        <f t="shared" si="14"/>
        <v>0</v>
      </c>
      <c r="U62" s="123">
        <f t="shared" si="41"/>
        <v>0</v>
      </c>
      <c r="V62" s="184">
        <f t="shared" si="7"/>
        <v>0</v>
      </c>
    </row>
    <row r="63" spans="1:22" ht="27" customHeight="1">
      <c r="A63" s="282" t="s">
        <v>100</v>
      </c>
      <c r="B63" s="275" t="s">
        <v>101</v>
      </c>
      <c r="C63" s="139"/>
      <c r="D63" s="106">
        <f>SUM(D64:D73)</f>
        <v>4000</v>
      </c>
      <c r="E63" s="140"/>
      <c r="F63" s="64"/>
      <c r="G63" s="93"/>
      <c r="H63" s="106">
        <f t="shared" ref="H63:U63" si="42">SUM(H64:H73)</f>
        <v>0</v>
      </c>
      <c r="I63" s="65">
        <f t="shared" si="42"/>
        <v>0</v>
      </c>
      <c r="J63" s="85">
        <f t="shared" si="42"/>
        <v>0</v>
      </c>
      <c r="K63" s="106">
        <f t="shared" si="42"/>
        <v>0</v>
      </c>
      <c r="L63" s="65">
        <f t="shared" si="42"/>
        <v>0</v>
      </c>
      <c r="M63" s="85">
        <f t="shared" si="42"/>
        <v>0</v>
      </c>
      <c r="N63" s="106">
        <f t="shared" si="42"/>
        <v>0</v>
      </c>
      <c r="O63" s="65">
        <f t="shared" si="42"/>
        <v>0</v>
      </c>
      <c r="P63" s="85">
        <f t="shared" si="42"/>
        <v>0</v>
      </c>
      <c r="Q63" s="106">
        <f t="shared" si="42"/>
        <v>0</v>
      </c>
      <c r="R63" s="106">
        <f t="shared" si="42"/>
        <v>0</v>
      </c>
      <c r="S63" s="106">
        <f t="shared" si="42"/>
        <v>0</v>
      </c>
      <c r="T63" s="106">
        <f t="shared" si="42"/>
        <v>0</v>
      </c>
      <c r="U63" s="106">
        <f t="shared" si="42"/>
        <v>4000</v>
      </c>
      <c r="V63" s="184">
        <f t="shared" si="7"/>
        <v>0</v>
      </c>
    </row>
    <row r="64" spans="1:22" ht="15" customHeight="1">
      <c r="A64" s="282"/>
      <c r="B64" s="275"/>
      <c r="C64" s="118">
        <v>324</v>
      </c>
      <c r="D64" s="125">
        <v>0</v>
      </c>
      <c r="E64" s="66">
        <f t="shared" ref="E64:E73" si="43">D64-F64</f>
        <v>0</v>
      </c>
      <c r="F64" s="68"/>
      <c r="G64" s="121"/>
      <c r="H64" s="125">
        <v>0</v>
      </c>
      <c r="I64" s="66">
        <f t="shared" ref="I64:I73" si="44">H64-J64</f>
        <v>0</v>
      </c>
      <c r="J64" s="121"/>
      <c r="K64" s="125">
        <v>0</v>
      </c>
      <c r="L64" s="66">
        <f t="shared" ref="L64:L73" si="45">K64-M64</f>
        <v>0</v>
      </c>
      <c r="M64" s="121"/>
      <c r="N64" s="125">
        <v>0</v>
      </c>
      <c r="O64" s="66">
        <f t="shared" ref="O64:O73" si="46">N64-P64</f>
        <v>0</v>
      </c>
      <c r="P64" s="121"/>
      <c r="Q64" s="125">
        <v>0</v>
      </c>
      <c r="R64" s="66">
        <f t="shared" ref="R64:R73" si="47">Q64-S64</f>
        <v>0</v>
      </c>
      <c r="S64" s="121"/>
      <c r="T64" s="113">
        <f t="shared" si="14"/>
        <v>0</v>
      </c>
      <c r="U64" s="123">
        <f t="shared" si="41"/>
        <v>0</v>
      </c>
      <c r="V64" s="184">
        <f t="shared" si="7"/>
        <v>0</v>
      </c>
    </row>
    <row r="65" spans="1:22" ht="18.75">
      <c r="A65" s="282"/>
      <c r="B65" s="275"/>
      <c r="C65" s="118">
        <v>383</v>
      </c>
      <c r="D65" s="125">
        <v>0</v>
      </c>
      <c r="E65" s="66">
        <f t="shared" si="43"/>
        <v>0</v>
      </c>
      <c r="F65" s="68"/>
      <c r="G65" s="121"/>
      <c r="H65" s="125">
        <v>0</v>
      </c>
      <c r="I65" s="66">
        <f t="shared" si="44"/>
        <v>0</v>
      </c>
      <c r="J65" s="121"/>
      <c r="K65" s="125">
        <v>0</v>
      </c>
      <c r="L65" s="66">
        <f t="shared" si="45"/>
        <v>0</v>
      </c>
      <c r="M65" s="121"/>
      <c r="N65" s="125">
        <v>0</v>
      </c>
      <c r="O65" s="66">
        <f t="shared" si="46"/>
        <v>0</v>
      </c>
      <c r="P65" s="121"/>
      <c r="Q65" s="125">
        <v>0</v>
      </c>
      <c r="R65" s="66">
        <f t="shared" si="47"/>
        <v>0</v>
      </c>
      <c r="S65" s="121"/>
      <c r="T65" s="113">
        <f t="shared" si="14"/>
        <v>0</v>
      </c>
      <c r="U65" s="123">
        <f t="shared" si="41"/>
        <v>0</v>
      </c>
      <c r="V65" s="184">
        <f t="shared" si="7"/>
        <v>0</v>
      </c>
    </row>
    <row r="66" spans="1:22" ht="18.75">
      <c r="A66" s="282"/>
      <c r="B66" s="275"/>
      <c r="C66" s="118" t="s">
        <v>382</v>
      </c>
      <c r="D66" s="125">
        <v>0</v>
      </c>
      <c r="E66" s="66">
        <f t="shared" si="43"/>
        <v>0</v>
      </c>
      <c r="F66" s="68"/>
      <c r="G66" s="121"/>
      <c r="H66" s="125">
        <v>0</v>
      </c>
      <c r="I66" s="66">
        <f t="shared" si="44"/>
        <v>0</v>
      </c>
      <c r="J66" s="121"/>
      <c r="K66" s="125">
        <v>0</v>
      </c>
      <c r="L66" s="66">
        <f t="shared" si="45"/>
        <v>0</v>
      </c>
      <c r="M66" s="121"/>
      <c r="N66" s="125">
        <v>0</v>
      </c>
      <c r="O66" s="66">
        <f t="shared" si="46"/>
        <v>0</v>
      </c>
      <c r="P66" s="121"/>
      <c r="Q66" s="125">
        <v>0</v>
      </c>
      <c r="R66" s="66">
        <f t="shared" si="47"/>
        <v>0</v>
      </c>
      <c r="S66" s="121"/>
      <c r="T66" s="113">
        <f t="shared" si="14"/>
        <v>0</v>
      </c>
      <c r="U66" s="123">
        <f t="shared" si="41"/>
        <v>0</v>
      </c>
      <c r="V66" s="184">
        <f t="shared" si="7"/>
        <v>0</v>
      </c>
    </row>
    <row r="67" spans="1:22" ht="18.75">
      <c r="A67" s="282"/>
      <c r="B67" s="275"/>
      <c r="C67" s="118">
        <v>516</v>
      </c>
      <c r="D67" s="125">
        <v>0</v>
      </c>
      <c r="E67" s="66">
        <f t="shared" si="43"/>
        <v>0</v>
      </c>
      <c r="F67" s="68"/>
      <c r="G67" s="121"/>
      <c r="H67" s="125">
        <v>0</v>
      </c>
      <c r="I67" s="66">
        <f t="shared" si="44"/>
        <v>0</v>
      </c>
      <c r="J67" s="121"/>
      <c r="K67" s="125">
        <v>0</v>
      </c>
      <c r="L67" s="66">
        <f t="shared" si="45"/>
        <v>0</v>
      </c>
      <c r="M67" s="121"/>
      <c r="N67" s="125">
        <v>0</v>
      </c>
      <c r="O67" s="66">
        <f t="shared" si="46"/>
        <v>0</v>
      </c>
      <c r="P67" s="121"/>
      <c r="Q67" s="125">
        <v>0</v>
      </c>
      <c r="R67" s="66">
        <f t="shared" si="47"/>
        <v>0</v>
      </c>
      <c r="S67" s="121"/>
      <c r="T67" s="113">
        <f t="shared" si="14"/>
        <v>0</v>
      </c>
      <c r="U67" s="123">
        <f t="shared" si="41"/>
        <v>0</v>
      </c>
      <c r="V67" s="184">
        <f t="shared" si="7"/>
        <v>0</v>
      </c>
    </row>
    <row r="68" spans="1:22" ht="18.75">
      <c r="A68" s="282"/>
      <c r="B68" s="275"/>
      <c r="C68" s="118" t="s">
        <v>425</v>
      </c>
      <c r="D68" s="125">
        <v>500</v>
      </c>
      <c r="E68" s="66">
        <f t="shared" si="43"/>
        <v>500</v>
      </c>
      <c r="F68" s="68"/>
      <c r="G68" s="121"/>
      <c r="H68" s="125">
        <v>0</v>
      </c>
      <c r="I68" s="66">
        <f t="shared" si="44"/>
        <v>0</v>
      </c>
      <c r="J68" s="121"/>
      <c r="K68" s="125">
        <v>0</v>
      </c>
      <c r="L68" s="66">
        <f t="shared" si="45"/>
        <v>0</v>
      </c>
      <c r="M68" s="121"/>
      <c r="N68" s="125">
        <v>0</v>
      </c>
      <c r="O68" s="66">
        <f t="shared" si="46"/>
        <v>0</v>
      </c>
      <c r="P68" s="121"/>
      <c r="Q68" s="125">
        <v>0</v>
      </c>
      <c r="R68" s="66">
        <f t="shared" si="47"/>
        <v>0</v>
      </c>
      <c r="S68" s="121"/>
      <c r="T68" s="113">
        <f t="shared" si="14"/>
        <v>0</v>
      </c>
      <c r="U68" s="123">
        <f t="shared" si="41"/>
        <v>500</v>
      </c>
      <c r="V68" s="184">
        <f t="shared" si="7"/>
        <v>0</v>
      </c>
    </row>
    <row r="69" spans="1:22" ht="18.75">
      <c r="A69" s="282"/>
      <c r="B69" s="275"/>
      <c r="C69" s="118">
        <v>511</v>
      </c>
      <c r="D69" s="125">
        <v>0</v>
      </c>
      <c r="E69" s="66">
        <f t="shared" si="43"/>
        <v>0</v>
      </c>
      <c r="F69" s="68"/>
      <c r="G69" s="121"/>
      <c r="H69" s="125">
        <v>0</v>
      </c>
      <c r="I69" s="66">
        <f t="shared" si="44"/>
        <v>0</v>
      </c>
      <c r="J69" s="121"/>
      <c r="K69" s="125">
        <v>0</v>
      </c>
      <c r="L69" s="66">
        <f t="shared" si="45"/>
        <v>0</v>
      </c>
      <c r="M69" s="121"/>
      <c r="N69" s="125">
        <v>0</v>
      </c>
      <c r="O69" s="66">
        <f t="shared" si="46"/>
        <v>0</v>
      </c>
      <c r="P69" s="121"/>
      <c r="Q69" s="125">
        <v>0</v>
      </c>
      <c r="R69" s="66">
        <f t="shared" si="47"/>
        <v>0</v>
      </c>
      <c r="S69" s="121"/>
      <c r="T69" s="113">
        <f t="shared" si="14"/>
        <v>0</v>
      </c>
      <c r="U69" s="123">
        <f t="shared" si="41"/>
        <v>0</v>
      </c>
      <c r="V69" s="184">
        <f t="shared" si="7"/>
        <v>0</v>
      </c>
    </row>
    <row r="70" spans="1:22" ht="18.75">
      <c r="A70" s="282"/>
      <c r="B70" s="275"/>
      <c r="C70" s="118">
        <v>421</v>
      </c>
      <c r="D70" s="125">
        <v>500</v>
      </c>
      <c r="E70" s="66">
        <f t="shared" si="43"/>
        <v>500</v>
      </c>
      <c r="F70" s="68"/>
      <c r="G70" s="121"/>
      <c r="H70" s="125">
        <v>0</v>
      </c>
      <c r="I70" s="66">
        <f t="shared" si="44"/>
        <v>0</v>
      </c>
      <c r="J70" s="121"/>
      <c r="K70" s="125">
        <v>0</v>
      </c>
      <c r="L70" s="66">
        <f t="shared" si="45"/>
        <v>0</v>
      </c>
      <c r="M70" s="121"/>
      <c r="N70" s="125">
        <v>0</v>
      </c>
      <c r="O70" s="66">
        <f t="shared" si="46"/>
        <v>0</v>
      </c>
      <c r="P70" s="121"/>
      <c r="Q70" s="125">
        <v>0</v>
      </c>
      <c r="R70" s="66">
        <f t="shared" si="47"/>
        <v>0</v>
      </c>
      <c r="S70" s="121"/>
      <c r="T70" s="113">
        <f t="shared" si="14"/>
        <v>0</v>
      </c>
      <c r="U70" s="123">
        <f t="shared" si="41"/>
        <v>500</v>
      </c>
      <c r="V70" s="184">
        <f t="shared" si="7"/>
        <v>0</v>
      </c>
    </row>
    <row r="71" spans="1:22" ht="18.75">
      <c r="A71" s="282"/>
      <c r="B71" s="275"/>
      <c r="C71" s="118" t="s">
        <v>408</v>
      </c>
      <c r="D71" s="125">
        <v>1500</v>
      </c>
      <c r="E71" s="66">
        <f t="shared" si="43"/>
        <v>1500</v>
      </c>
      <c r="F71" s="68"/>
      <c r="G71" s="121"/>
      <c r="H71" s="125">
        <v>0</v>
      </c>
      <c r="I71" s="66">
        <f t="shared" si="44"/>
        <v>0</v>
      </c>
      <c r="J71" s="121"/>
      <c r="K71" s="125">
        <v>0</v>
      </c>
      <c r="L71" s="66">
        <f t="shared" si="45"/>
        <v>0</v>
      </c>
      <c r="M71" s="121"/>
      <c r="N71" s="125">
        <v>0</v>
      </c>
      <c r="O71" s="66">
        <f t="shared" si="46"/>
        <v>0</v>
      </c>
      <c r="P71" s="121"/>
      <c r="Q71" s="125">
        <v>0</v>
      </c>
      <c r="R71" s="66">
        <f t="shared" si="47"/>
        <v>0</v>
      </c>
      <c r="S71" s="121"/>
      <c r="T71" s="113">
        <f t="shared" si="14"/>
        <v>0</v>
      </c>
      <c r="U71" s="123">
        <f t="shared" si="41"/>
        <v>1500</v>
      </c>
      <c r="V71" s="184">
        <f t="shared" ref="V71:V86" si="48">G71-J71</f>
        <v>0</v>
      </c>
    </row>
    <row r="72" spans="1:22" ht="18.75">
      <c r="A72" s="282"/>
      <c r="B72" s="275"/>
      <c r="C72" s="118">
        <v>397</v>
      </c>
      <c r="D72" s="125">
        <v>1000</v>
      </c>
      <c r="E72" s="66">
        <f t="shared" si="43"/>
        <v>1000</v>
      </c>
      <c r="F72" s="68"/>
      <c r="G72" s="121"/>
      <c r="H72" s="125">
        <v>0</v>
      </c>
      <c r="I72" s="66">
        <f t="shared" si="44"/>
        <v>0</v>
      </c>
      <c r="J72" s="121"/>
      <c r="K72" s="125">
        <v>0</v>
      </c>
      <c r="L72" s="66">
        <f t="shared" si="45"/>
        <v>0</v>
      </c>
      <c r="M72" s="121"/>
      <c r="N72" s="125">
        <v>0</v>
      </c>
      <c r="O72" s="66">
        <f t="shared" si="46"/>
        <v>0</v>
      </c>
      <c r="P72" s="121"/>
      <c r="Q72" s="125">
        <v>0</v>
      </c>
      <c r="R72" s="66">
        <f t="shared" si="47"/>
        <v>0</v>
      </c>
      <c r="S72" s="121"/>
      <c r="T72" s="113">
        <f t="shared" si="14"/>
        <v>0</v>
      </c>
      <c r="U72" s="123">
        <f t="shared" si="41"/>
        <v>1000</v>
      </c>
      <c r="V72" s="184">
        <f t="shared" si="48"/>
        <v>0</v>
      </c>
    </row>
    <row r="73" spans="1:22" ht="18.75">
      <c r="A73" s="282"/>
      <c r="B73" s="275"/>
      <c r="C73" s="118">
        <v>351</v>
      </c>
      <c r="D73" s="125">
        <v>500</v>
      </c>
      <c r="E73" s="66">
        <f t="shared" si="43"/>
        <v>500</v>
      </c>
      <c r="F73" s="68"/>
      <c r="G73" s="121"/>
      <c r="H73" s="125">
        <v>0</v>
      </c>
      <c r="I73" s="66">
        <f t="shared" si="44"/>
        <v>0</v>
      </c>
      <c r="J73" s="121"/>
      <c r="K73" s="125">
        <v>0</v>
      </c>
      <c r="L73" s="66">
        <f t="shared" si="45"/>
        <v>0</v>
      </c>
      <c r="M73" s="121"/>
      <c r="N73" s="125">
        <v>0</v>
      </c>
      <c r="O73" s="66">
        <f t="shared" si="46"/>
        <v>0</v>
      </c>
      <c r="P73" s="121"/>
      <c r="Q73" s="125">
        <v>0</v>
      </c>
      <c r="R73" s="66">
        <f t="shared" si="47"/>
        <v>0</v>
      </c>
      <c r="S73" s="121"/>
      <c r="T73" s="113">
        <f t="shared" si="14"/>
        <v>0</v>
      </c>
      <c r="U73" s="123">
        <f t="shared" si="41"/>
        <v>500</v>
      </c>
      <c r="V73" s="184">
        <f t="shared" si="48"/>
        <v>0</v>
      </c>
    </row>
    <row r="74" spans="1:22" s="9" customFormat="1" ht="41.25" customHeight="1">
      <c r="A74" s="84" t="s">
        <v>102</v>
      </c>
      <c r="B74" s="293" t="s">
        <v>103</v>
      </c>
      <c r="C74" s="294"/>
      <c r="D74" s="106">
        <f>SUM(D75:D76)+D77</f>
        <v>10000</v>
      </c>
      <c r="E74" s="106">
        <f>SUM(E75:E76)+E77</f>
        <v>10000</v>
      </c>
      <c r="F74" s="65">
        <f>SUM(F75:F85)</f>
        <v>0</v>
      </c>
      <c r="G74" s="85">
        <f>SUM(G75:G85)</f>
        <v>0</v>
      </c>
      <c r="H74" s="106">
        <f t="shared" ref="H74:Q74" si="49">SUM(H75:H76)+H77</f>
        <v>0</v>
      </c>
      <c r="I74" s="65">
        <f t="shared" si="49"/>
        <v>0</v>
      </c>
      <c r="J74" s="85">
        <f t="shared" si="49"/>
        <v>0</v>
      </c>
      <c r="K74" s="106">
        <f t="shared" si="49"/>
        <v>0</v>
      </c>
      <c r="L74" s="65">
        <f t="shared" si="49"/>
        <v>0</v>
      </c>
      <c r="M74" s="85">
        <f t="shared" si="49"/>
        <v>0</v>
      </c>
      <c r="N74" s="106">
        <f t="shared" si="49"/>
        <v>0</v>
      </c>
      <c r="O74" s="65">
        <f t="shared" si="49"/>
        <v>0</v>
      </c>
      <c r="P74" s="85">
        <f t="shared" si="49"/>
        <v>0</v>
      </c>
      <c r="Q74" s="106">
        <f t="shared" si="49"/>
        <v>0</v>
      </c>
      <c r="R74" s="65">
        <f>SUM(R75:R85)</f>
        <v>0</v>
      </c>
      <c r="S74" s="85">
        <f>SUM(S75:S85)</f>
        <v>0</v>
      </c>
      <c r="T74" s="106">
        <f>SUM(T75:T85)</f>
        <v>0</v>
      </c>
      <c r="U74" s="85">
        <f>SUM(U75:U85)</f>
        <v>11000</v>
      </c>
      <c r="V74" s="184">
        <f t="shared" si="48"/>
        <v>0</v>
      </c>
    </row>
    <row r="75" spans="1:22" ht="18.75">
      <c r="A75" s="94" t="s">
        <v>104</v>
      </c>
      <c r="B75" s="75" t="s">
        <v>105</v>
      </c>
      <c r="C75" s="118">
        <v>391</v>
      </c>
      <c r="D75" s="125">
        <v>6000</v>
      </c>
      <c r="E75" s="66">
        <f>D75-F75</f>
        <v>6000</v>
      </c>
      <c r="F75" s="68"/>
      <c r="G75" s="121"/>
      <c r="H75" s="125">
        <v>0</v>
      </c>
      <c r="I75" s="66">
        <f>H75-J75</f>
        <v>0</v>
      </c>
      <c r="J75" s="121"/>
      <c r="K75" s="125">
        <v>0</v>
      </c>
      <c r="L75" s="66">
        <f>K75-M75</f>
        <v>0</v>
      </c>
      <c r="M75" s="121"/>
      <c r="N75" s="125">
        <v>0</v>
      </c>
      <c r="O75" s="66">
        <f>N75-P75</f>
        <v>0</v>
      </c>
      <c r="P75" s="121"/>
      <c r="Q75" s="125">
        <v>0</v>
      </c>
      <c r="R75" s="66">
        <f>Q75-S75</f>
        <v>0</v>
      </c>
      <c r="S75" s="121"/>
      <c r="T75" s="113">
        <f t="shared" si="14"/>
        <v>0</v>
      </c>
      <c r="U75" s="123">
        <f t="shared" ref="U75:U85" si="50">D75-T75</f>
        <v>6000</v>
      </c>
      <c r="V75" s="184">
        <f t="shared" si="48"/>
        <v>0</v>
      </c>
    </row>
    <row r="76" spans="1:22" ht="18.75">
      <c r="A76" s="94" t="s">
        <v>106</v>
      </c>
      <c r="B76" s="75" t="s">
        <v>107</v>
      </c>
      <c r="C76" s="118">
        <v>391</v>
      </c>
      <c r="D76" s="125">
        <v>3000</v>
      </c>
      <c r="E76" s="66">
        <f>D76-F76</f>
        <v>3000</v>
      </c>
      <c r="F76" s="68"/>
      <c r="G76" s="121"/>
      <c r="H76" s="125">
        <v>0</v>
      </c>
      <c r="I76" s="66">
        <f>H76-J76</f>
        <v>0</v>
      </c>
      <c r="J76" s="121"/>
      <c r="K76" s="125">
        <v>0</v>
      </c>
      <c r="L76" s="66">
        <f>K76-M76</f>
        <v>0</v>
      </c>
      <c r="M76" s="121"/>
      <c r="N76" s="125">
        <v>0</v>
      </c>
      <c r="O76" s="66">
        <f>N76-P76</f>
        <v>0</v>
      </c>
      <c r="P76" s="121"/>
      <c r="Q76" s="125">
        <v>0</v>
      </c>
      <c r="R76" s="66">
        <f>Q76-S76</f>
        <v>0</v>
      </c>
      <c r="S76" s="121"/>
      <c r="T76" s="113">
        <f t="shared" si="14"/>
        <v>0</v>
      </c>
      <c r="U76" s="123">
        <f t="shared" si="50"/>
        <v>3000</v>
      </c>
      <c r="V76" s="184">
        <f t="shared" si="48"/>
        <v>0</v>
      </c>
    </row>
    <row r="77" spans="1:22" ht="18.75">
      <c r="A77" s="282" t="s">
        <v>108</v>
      </c>
      <c r="B77" s="275" t="s">
        <v>109</v>
      </c>
      <c r="C77" s="139"/>
      <c r="D77" s="106">
        <f>SUM(D78:D85)</f>
        <v>1000</v>
      </c>
      <c r="E77" s="106">
        <f>SUM(E78:E85)</f>
        <v>1000</v>
      </c>
      <c r="F77" s="64"/>
      <c r="G77" s="93"/>
      <c r="H77" s="106">
        <f t="shared" ref="H77:S77" si="51">SUM(H78:H85)</f>
        <v>0</v>
      </c>
      <c r="I77" s="65">
        <f t="shared" si="51"/>
        <v>0</v>
      </c>
      <c r="J77" s="85">
        <f t="shared" si="51"/>
        <v>0</v>
      </c>
      <c r="K77" s="106">
        <f t="shared" si="51"/>
        <v>0</v>
      </c>
      <c r="L77" s="65">
        <f t="shared" si="51"/>
        <v>0</v>
      </c>
      <c r="M77" s="85">
        <f t="shared" si="51"/>
        <v>0</v>
      </c>
      <c r="N77" s="106">
        <f t="shared" si="51"/>
        <v>0</v>
      </c>
      <c r="O77" s="65">
        <f t="shared" si="51"/>
        <v>0</v>
      </c>
      <c r="P77" s="85">
        <f t="shared" si="51"/>
        <v>0</v>
      </c>
      <c r="Q77" s="106">
        <f t="shared" si="51"/>
        <v>0</v>
      </c>
      <c r="R77" s="65">
        <f t="shared" si="51"/>
        <v>0</v>
      </c>
      <c r="S77" s="85">
        <f t="shared" si="51"/>
        <v>0</v>
      </c>
      <c r="T77" s="65">
        <f>SUM(T78:T85)</f>
        <v>0</v>
      </c>
      <c r="U77" s="65">
        <f>SUM(U78:U85)</f>
        <v>1000</v>
      </c>
      <c r="V77" s="184">
        <f t="shared" si="48"/>
        <v>0</v>
      </c>
    </row>
    <row r="78" spans="1:22" ht="15" customHeight="1">
      <c r="A78" s="282"/>
      <c r="B78" s="275"/>
      <c r="C78" s="118">
        <v>397</v>
      </c>
      <c r="D78" s="125">
        <v>0</v>
      </c>
      <c r="E78" s="66">
        <f t="shared" ref="E78:E85" si="52">D78-F78</f>
        <v>0</v>
      </c>
      <c r="F78" s="68"/>
      <c r="G78" s="121"/>
      <c r="H78" s="125">
        <v>0</v>
      </c>
      <c r="I78" s="66">
        <f t="shared" ref="I78:I85" si="53">H78-J78</f>
        <v>0</v>
      </c>
      <c r="J78" s="121"/>
      <c r="K78" s="125">
        <v>0</v>
      </c>
      <c r="L78" s="66">
        <f t="shared" ref="L78:L85" si="54">K78-M78</f>
        <v>0</v>
      </c>
      <c r="M78" s="121"/>
      <c r="N78" s="125">
        <v>0</v>
      </c>
      <c r="O78" s="66">
        <f t="shared" ref="O78:O85" si="55">N78-P78</f>
        <v>0</v>
      </c>
      <c r="P78" s="121"/>
      <c r="Q78" s="125">
        <v>0</v>
      </c>
      <c r="R78" s="66">
        <f t="shared" ref="R78:R85" si="56">Q78-S78</f>
        <v>0</v>
      </c>
      <c r="S78" s="121"/>
      <c r="T78" s="113">
        <f t="shared" si="14"/>
        <v>0</v>
      </c>
      <c r="U78" s="123">
        <f t="shared" si="50"/>
        <v>0</v>
      </c>
      <c r="V78" s="184">
        <f t="shared" si="48"/>
        <v>0</v>
      </c>
    </row>
    <row r="79" spans="1:22" ht="15" customHeight="1">
      <c r="A79" s="282"/>
      <c r="B79" s="275"/>
      <c r="C79" s="118" t="s">
        <v>152</v>
      </c>
      <c r="D79" s="125"/>
      <c r="E79" s="66">
        <f t="shared" si="52"/>
        <v>0</v>
      </c>
      <c r="F79" s="68"/>
      <c r="G79" s="121"/>
      <c r="H79" s="125">
        <v>0</v>
      </c>
      <c r="I79" s="66">
        <f t="shared" si="53"/>
        <v>0</v>
      </c>
      <c r="J79" s="121"/>
      <c r="K79" s="125">
        <v>0</v>
      </c>
      <c r="L79" s="66">
        <f t="shared" si="54"/>
        <v>0</v>
      </c>
      <c r="M79" s="121"/>
      <c r="N79" s="125">
        <v>0</v>
      </c>
      <c r="O79" s="66">
        <f t="shared" si="55"/>
        <v>0</v>
      </c>
      <c r="P79" s="121"/>
      <c r="Q79" s="125">
        <v>0</v>
      </c>
      <c r="R79" s="66">
        <f t="shared" si="56"/>
        <v>0</v>
      </c>
      <c r="S79" s="121"/>
      <c r="T79" s="113">
        <f t="shared" si="14"/>
        <v>0</v>
      </c>
      <c r="U79" s="123">
        <f t="shared" si="50"/>
        <v>0</v>
      </c>
      <c r="V79" s="184">
        <f t="shared" si="48"/>
        <v>0</v>
      </c>
    </row>
    <row r="80" spans="1:22" ht="15" customHeight="1">
      <c r="A80" s="282"/>
      <c r="B80" s="275"/>
      <c r="C80" s="118" t="s">
        <v>379</v>
      </c>
      <c r="D80" s="125"/>
      <c r="E80" s="66">
        <f t="shared" si="52"/>
        <v>0</v>
      </c>
      <c r="F80" s="68"/>
      <c r="G80" s="121"/>
      <c r="H80" s="125">
        <v>0</v>
      </c>
      <c r="I80" s="66">
        <f t="shared" si="53"/>
        <v>0</v>
      </c>
      <c r="J80" s="121"/>
      <c r="K80" s="125">
        <v>0</v>
      </c>
      <c r="L80" s="66">
        <f t="shared" si="54"/>
        <v>0</v>
      </c>
      <c r="M80" s="121"/>
      <c r="N80" s="125">
        <v>0</v>
      </c>
      <c r="O80" s="66">
        <f t="shared" si="55"/>
        <v>0</v>
      </c>
      <c r="P80" s="121"/>
      <c r="Q80" s="125">
        <v>0</v>
      </c>
      <c r="R80" s="66">
        <f t="shared" si="56"/>
        <v>0</v>
      </c>
      <c r="S80" s="121"/>
      <c r="T80" s="113">
        <f t="shared" si="14"/>
        <v>0</v>
      </c>
      <c r="U80" s="123">
        <f t="shared" si="50"/>
        <v>0</v>
      </c>
      <c r="V80" s="184">
        <f t="shared" si="48"/>
        <v>0</v>
      </c>
    </row>
    <row r="81" spans="1:22" ht="15" customHeight="1">
      <c r="A81" s="282"/>
      <c r="B81" s="275"/>
      <c r="C81" s="118" t="s">
        <v>428</v>
      </c>
      <c r="D81" s="125">
        <v>1000</v>
      </c>
      <c r="E81" s="66">
        <f t="shared" si="52"/>
        <v>1000</v>
      </c>
      <c r="F81" s="68"/>
      <c r="G81" s="121"/>
      <c r="H81" s="125">
        <v>0</v>
      </c>
      <c r="I81" s="66">
        <f t="shared" si="53"/>
        <v>0</v>
      </c>
      <c r="J81" s="121"/>
      <c r="K81" s="125">
        <v>0</v>
      </c>
      <c r="L81" s="66">
        <f t="shared" si="54"/>
        <v>0</v>
      </c>
      <c r="M81" s="121"/>
      <c r="N81" s="125">
        <v>0</v>
      </c>
      <c r="O81" s="66">
        <f t="shared" si="55"/>
        <v>0</v>
      </c>
      <c r="P81" s="121"/>
      <c r="Q81" s="125">
        <v>0</v>
      </c>
      <c r="R81" s="66">
        <f t="shared" si="56"/>
        <v>0</v>
      </c>
      <c r="S81" s="121"/>
      <c r="T81" s="113">
        <f t="shared" si="14"/>
        <v>0</v>
      </c>
      <c r="U81" s="123">
        <f t="shared" si="50"/>
        <v>1000</v>
      </c>
      <c r="V81" s="184">
        <f t="shared" si="48"/>
        <v>0</v>
      </c>
    </row>
    <row r="82" spans="1:22" ht="15" customHeight="1">
      <c r="A82" s="282"/>
      <c r="B82" s="275"/>
      <c r="C82" s="118" t="s">
        <v>385</v>
      </c>
      <c r="D82" s="125"/>
      <c r="E82" s="66">
        <f t="shared" si="52"/>
        <v>0</v>
      </c>
      <c r="F82" s="68"/>
      <c r="G82" s="121"/>
      <c r="H82" s="125">
        <v>0</v>
      </c>
      <c r="I82" s="66">
        <f t="shared" si="53"/>
        <v>0</v>
      </c>
      <c r="J82" s="121"/>
      <c r="K82" s="125">
        <v>0</v>
      </c>
      <c r="L82" s="66">
        <f t="shared" si="54"/>
        <v>0</v>
      </c>
      <c r="M82" s="121"/>
      <c r="N82" s="125">
        <v>0</v>
      </c>
      <c r="O82" s="66">
        <f t="shared" si="55"/>
        <v>0</v>
      </c>
      <c r="P82" s="121"/>
      <c r="Q82" s="125">
        <v>0</v>
      </c>
      <c r="R82" s="66">
        <f t="shared" si="56"/>
        <v>0</v>
      </c>
      <c r="S82" s="121"/>
      <c r="T82" s="113">
        <f>H82+K82+N82+Q82</f>
        <v>0</v>
      </c>
      <c r="U82" s="123">
        <f>D82-T82</f>
        <v>0</v>
      </c>
      <c r="V82" s="184">
        <f t="shared" si="48"/>
        <v>0</v>
      </c>
    </row>
    <row r="83" spans="1:22" ht="15" customHeight="1">
      <c r="A83" s="282"/>
      <c r="B83" s="275"/>
      <c r="C83" s="118" t="s">
        <v>390</v>
      </c>
      <c r="D83" s="125">
        <v>0</v>
      </c>
      <c r="E83" s="66">
        <f t="shared" si="52"/>
        <v>0</v>
      </c>
      <c r="F83" s="68"/>
      <c r="G83" s="121"/>
      <c r="H83" s="125">
        <v>0</v>
      </c>
      <c r="I83" s="66">
        <f t="shared" si="53"/>
        <v>0</v>
      </c>
      <c r="J83" s="121"/>
      <c r="K83" s="125">
        <v>0</v>
      </c>
      <c r="L83" s="66">
        <f t="shared" si="54"/>
        <v>0</v>
      </c>
      <c r="M83" s="121"/>
      <c r="N83" s="125">
        <v>0</v>
      </c>
      <c r="O83" s="66">
        <f t="shared" si="55"/>
        <v>0</v>
      </c>
      <c r="P83" s="121"/>
      <c r="Q83" s="125">
        <v>0</v>
      </c>
      <c r="R83" s="66">
        <f t="shared" si="56"/>
        <v>0</v>
      </c>
      <c r="S83" s="121"/>
      <c r="T83" s="113">
        <f t="shared" si="14"/>
        <v>0</v>
      </c>
      <c r="U83" s="123">
        <f t="shared" si="50"/>
        <v>0</v>
      </c>
      <c r="V83" s="184">
        <f t="shared" si="48"/>
        <v>0</v>
      </c>
    </row>
    <row r="84" spans="1:22" ht="18.75">
      <c r="A84" s="282"/>
      <c r="B84" s="275"/>
      <c r="C84" s="118">
        <v>301</v>
      </c>
      <c r="D84" s="125">
        <v>0</v>
      </c>
      <c r="E84" s="66">
        <f t="shared" si="52"/>
        <v>0</v>
      </c>
      <c r="F84" s="68"/>
      <c r="G84" s="121"/>
      <c r="H84" s="125">
        <v>0</v>
      </c>
      <c r="I84" s="66">
        <f t="shared" si="53"/>
        <v>0</v>
      </c>
      <c r="J84" s="121"/>
      <c r="K84" s="125">
        <v>0</v>
      </c>
      <c r="L84" s="66">
        <f t="shared" si="54"/>
        <v>0</v>
      </c>
      <c r="M84" s="121"/>
      <c r="N84" s="125">
        <v>0</v>
      </c>
      <c r="O84" s="66">
        <f t="shared" si="55"/>
        <v>0</v>
      </c>
      <c r="P84" s="121"/>
      <c r="Q84" s="125">
        <v>0</v>
      </c>
      <c r="R84" s="66">
        <f t="shared" si="56"/>
        <v>0</v>
      </c>
      <c r="S84" s="121"/>
      <c r="T84" s="113">
        <f t="shared" si="14"/>
        <v>0</v>
      </c>
      <c r="U84" s="123">
        <f t="shared" si="50"/>
        <v>0</v>
      </c>
      <c r="V84" s="184">
        <f t="shared" si="48"/>
        <v>0</v>
      </c>
    </row>
    <row r="85" spans="1:22" ht="18.75">
      <c r="A85" s="282"/>
      <c r="B85" s="275"/>
      <c r="C85" s="118">
        <v>444</v>
      </c>
      <c r="D85" s="125">
        <v>0</v>
      </c>
      <c r="E85" s="66">
        <f t="shared" si="52"/>
        <v>0</v>
      </c>
      <c r="F85" s="68"/>
      <c r="G85" s="121"/>
      <c r="H85" s="125">
        <v>0</v>
      </c>
      <c r="I85" s="66">
        <f t="shared" si="53"/>
        <v>0</v>
      </c>
      <c r="J85" s="121"/>
      <c r="K85" s="125">
        <v>0</v>
      </c>
      <c r="L85" s="66">
        <f t="shared" si="54"/>
        <v>0</v>
      </c>
      <c r="M85" s="121"/>
      <c r="N85" s="125">
        <v>0</v>
      </c>
      <c r="O85" s="66">
        <f t="shared" si="55"/>
        <v>0</v>
      </c>
      <c r="P85" s="121"/>
      <c r="Q85" s="125">
        <v>0</v>
      </c>
      <c r="R85" s="66">
        <f t="shared" si="56"/>
        <v>0</v>
      </c>
      <c r="S85" s="121"/>
      <c r="T85" s="113">
        <f t="shared" si="14"/>
        <v>0</v>
      </c>
      <c r="U85" s="123">
        <f t="shared" si="50"/>
        <v>0</v>
      </c>
      <c r="V85" s="184">
        <f t="shared" si="48"/>
        <v>0</v>
      </c>
    </row>
    <row r="86" spans="1:22" s="9" customFormat="1" ht="38.25" customHeight="1">
      <c r="A86" s="84" t="s">
        <v>412</v>
      </c>
      <c r="B86" s="293" t="s">
        <v>110</v>
      </c>
      <c r="C86" s="294"/>
      <c r="D86" s="106">
        <f t="shared" ref="D86:U86" si="57">SUM(D87:D110)</f>
        <v>15000</v>
      </c>
      <c r="E86" s="65">
        <f t="shared" si="57"/>
        <v>15000</v>
      </c>
      <c r="F86" s="65">
        <f t="shared" si="57"/>
        <v>0</v>
      </c>
      <c r="G86" s="85">
        <f>SUM(G87:G110)</f>
        <v>0</v>
      </c>
      <c r="H86" s="106">
        <f t="shared" si="57"/>
        <v>0</v>
      </c>
      <c r="I86" s="65">
        <f>SUM(I87:I110)</f>
        <v>0</v>
      </c>
      <c r="J86" s="85">
        <f>SUM(J87:J110)</f>
        <v>0</v>
      </c>
      <c r="K86" s="106">
        <f t="shared" si="57"/>
        <v>0</v>
      </c>
      <c r="L86" s="85">
        <f t="shared" si="57"/>
        <v>0</v>
      </c>
      <c r="M86" s="85">
        <f t="shared" si="57"/>
        <v>0</v>
      </c>
      <c r="N86" s="106">
        <f t="shared" si="57"/>
        <v>0</v>
      </c>
      <c r="O86" s="65">
        <f>SUM(O87:O110)</f>
        <v>0</v>
      </c>
      <c r="P86" s="85">
        <f>SUM(P87:P110)</f>
        <v>0</v>
      </c>
      <c r="Q86" s="106">
        <f t="shared" si="57"/>
        <v>0</v>
      </c>
      <c r="R86" s="65">
        <f t="shared" si="57"/>
        <v>0</v>
      </c>
      <c r="S86" s="85">
        <f t="shared" si="57"/>
        <v>0</v>
      </c>
      <c r="T86" s="106">
        <f t="shared" si="57"/>
        <v>0</v>
      </c>
      <c r="U86" s="85">
        <f t="shared" si="57"/>
        <v>15000</v>
      </c>
      <c r="V86" s="184">
        <f t="shared" si="48"/>
        <v>0</v>
      </c>
    </row>
    <row r="87" spans="1:22" ht="18.75">
      <c r="A87" s="282"/>
      <c r="B87" s="271"/>
      <c r="C87" s="118">
        <v>444</v>
      </c>
      <c r="D87" s="125">
        <v>0</v>
      </c>
      <c r="E87" s="66">
        <f t="shared" ref="E87:E110" si="58">D87-F87</f>
        <v>0</v>
      </c>
      <c r="F87" s="68"/>
      <c r="G87" s="121"/>
      <c r="H87" s="125">
        <v>0</v>
      </c>
      <c r="I87" s="66">
        <f t="shared" ref="I87:I110" si="59">H87-J87</f>
        <v>0</v>
      </c>
      <c r="J87" s="121"/>
      <c r="K87" s="125">
        <v>0</v>
      </c>
      <c r="L87" s="66">
        <f t="shared" ref="L87:L110" si="60">K87-M87</f>
        <v>0</v>
      </c>
      <c r="M87" s="121"/>
      <c r="N87" s="125">
        <v>0</v>
      </c>
      <c r="O87" s="66">
        <f t="shared" ref="O87:O110" si="61">N87-P87</f>
        <v>0</v>
      </c>
      <c r="P87" s="121"/>
      <c r="Q87" s="125">
        <v>0</v>
      </c>
      <c r="R87" s="66">
        <f t="shared" ref="R87:R110" si="62">Q87-S87</f>
        <v>0</v>
      </c>
      <c r="S87" s="121"/>
      <c r="T87" s="113">
        <f t="shared" si="14"/>
        <v>0</v>
      </c>
      <c r="U87" s="123">
        <f t="shared" ref="U87:U110" si="63">D87-T87</f>
        <v>0</v>
      </c>
      <c r="V87" s="184">
        <f>G87-J87</f>
        <v>0</v>
      </c>
    </row>
    <row r="88" spans="1:22" ht="18.75">
      <c r="A88" s="282"/>
      <c r="B88" s="271"/>
      <c r="C88" s="118">
        <v>312</v>
      </c>
      <c r="D88" s="125">
        <v>1300</v>
      </c>
      <c r="E88" s="66">
        <f t="shared" si="58"/>
        <v>1300</v>
      </c>
      <c r="F88" s="68"/>
      <c r="G88" s="121"/>
      <c r="H88" s="125">
        <v>0</v>
      </c>
      <c r="I88" s="66">
        <f t="shared" si="59"/>
        <v>0</v>
      </c>
      <c r="J88" s="121"/>
      <c r="K88" s="125">
        <v>0</v>
      </c>
      <c r="L88" s="66">
        <f t="shared" si="60"/>
        <v>0</v>
      </c>
      <c r="M88" s="121"/>
      <c r="N88" s="125">
        <v>0</v>
      </c>
      <c r="O88" s="66">
        <f t="shared" si="61"/>
        <v>0</v>
      </c>
      <c r="P88" s="121"/>
      <c r="Q88" s="125">
        <v>0</v>
      </c>
      <c r="R88" s="66">
        <f t="shared" si="62"/>
        <v>0</v>
      </c>
      <c r="S88" s="121"/>
      <c r="T88" s="113">
        <f t="shared" si="14"/>
        <v>0</v>
      </c>
      <c r="U88" s="123">
        <f t="shared" si="63"/>
        <v>1300</v>
      </c>
      <c r="V88" s="184">
        <f t="shared" ref="V88:V130" si="64">G88-J88</f>
        <v>0</v>
      </c>
    </row>
    <row r="89" spans="1:22" ht="18.75">
      <c r="A89" s="282"/>
      <c r="B89" s="271"/>
      <c r="C89" s="118">
        <v>313</v>
      </c>
      <c r="D89" s="125">
        <v>500</v>
      </c>
      <c r="E89" s="66">
        <f t="shared" si="58"/>
        <v>500</v>
      </c>
      <c r="F89" s="68"/>
      <c r="G89" s="121"/>
      <c r="H89" s="125">
        <v>0</v>
      </c>
      <c r="I89" s="66">
        <f t="shared" si="59"/>
        <v>0</v>
      </c>
      <c r="J89" s="121"/>
      <c r="K89" s="125">
        <v>0</v>
      </c>
      <c r="L89" s="66">
        <f t="shared" si="60"/>
        <v>0</v>
      </c>
      <c r="M89" s="121"/>
      <c r="N89" s="125">
        <v>0</v>
      </c>
      <c r="O89" s="66">
        <f t="shared" si="61"/>
        <v>0</v>
      </c>
      <c r="P89" s="121"/>
      <c r="Q89" s="125">
        <v>0</v>
      </c>
      <c r="R89" s="66">
        <f t="shared" si="62"/>
        <v>0</v>
      </c>
      <c r="S89" s="121"/>
      <c r="T89" s="113">
        <f t="shared" ref="T89:T174" si="65">H89+K89+N89+Q89</f>
        <v>0</v>
      </c>
      <c r="U89" s="123">
        <f t="shared" si="63"/>
        <v>500</v>
      </c>
      <c r="V89" s="184">
        <f t="shared" si="64"/>
        <v>0</v>
      </c>
    </row>
    <row r="90" spans="1:22" ht="18.75">
      <c r="A90" s="282"/>
      <c r="B90" s="271"/>
      <c r="C90" s="118">
        <v>315</v>
      </c>
      <c r="D90" s="125">
        <v>2500</v>
      </c>
      <c r="E90" s="66">
        <f t="shared" si="58"/>
        <v>2500</v>
      </c>
      <c r="F90" s="68"/>
      <c r="G90" s="121"/>
      <c r="H90" s="125">
        <v>0</v>
      </c>
      <c r="I90" s="66">
        <f t="shared" si="59"/>
        <v>0</v>
      </c>
      <c r="J90" s="121"/>
      <c r="K90" s="125">
        <v>0</v>
      </c>
      <c r="L90" s="66">
        <f t="shared" si="60"/>
        <v>0</v>
      </c>
      <c r="M90" s="121"/>
      <c r="N90" s="125">
        <v>0</v>
      </c>
      <c r="O90" s="66">
        <f t="shared" si="61"/>
        <v>0</v>
      </c>
      <c r="P90" s="121"/>
      <c r="Q90" s="125">
        <v>0</v>
      </c>
      <c r="R90" s="66">
        <f t="shared" si="62"/>
        <v>0</v>
      </c>
      <c r="S90" s="121"/>
      <c r="T90" s="113">
        <f t="shared" si="65"/>
        <v>0</v>
      </c>
      <c r="U90" s="123">
        <f t="shared" si="63"/>
        <v>2500</v>
      </c>
      <c r="V90" s="184">
        <f t="shared" si="64"/>
        <v>0</v>
      </c>
    </row>
    <row r="91" spans="1:22" ht="18.75">
      <c r="A91" s="282"/>
      <c r="B91" s="271"/>
      <c r="C91" s="118">
        <v>316</v>
      </c>
      <c r="D91" s="125">
        <v>1700</v>
      </c>
      <c r="E91" s="66">
        <f t="shared" si="58"/>
        <v>1700</v>
      </c>
      <c r="F91" s="68"/>
      <c r="G91" s="121"/>
      <c r="H91" s="125">
        <v>0</v>
      </c>
      <c r="I91" s="66">
        <f t="shared" si="59"/>
        <v>0</v>
      </c>
      <c r="J91" s="121"/>
      <c r="K91" s="125">
        <v>0</v>
      </c>
      <c r="L91" s="66">
        <f t="shared" si="60"/>
        <v>0</v>
      </c>
      <c r="M91" s="121"/>
      <c r="N91" s="125">
        <v>0</v>
      </c>
      <c r="O91" s="66">
        <f t="shared" si="61"/>
        <v>0</v>
      </c>
      <c r="P91" s="121"/>
      <c r="Q91" s="125">
        <v>0</v>
      </c>
      <c r="R91" s="66">
        <f t="shared" si="62"/>
        <v>0</v>
      </c>
      <c r="S91" s="121"/>
      <c r="T91" s="113">
        <f t="shared" si="65"/>
        <v>0</v>
      </c>
      <c r="U91" s="123">
        <f t="shared" si="63"/>
        <v>1700</v>
      </c>
      <c r="V91" s="184">
        <f t="shared" si="64"/>
        <v>0</v>
      </c>
    </row>
    <row r="92" spans="1:22" ht="18.75">
      <c r="A92" s="282"/>
      <c r="B92" s="271"/>
      <c r="C92" s="118" t="s">
        <v>435</v>
      </c>
      <c r="D92" s="125">
        <v>0</v>
      </c>
      <c r="E92" s="66">
        <f t="shared" si="58"/>
        <v>0</v>
      </c>
      <c r="F92" s="68"/>
      <c r="G92" s="121"/>
      <c r="H92" s="125">
        <v>0</v>
      </c>
      <c r="I92" s="66">
        <f t="shared" si="59"/>
        <v>0</v>
      </c>
      <c r="J92" s="121"/>
      <c r="K92" s="125">
        <v>0</v>
      </c>
      <c r="L92" s="66">
        <f t="shared" si="60"/>
        <v>0</v>
      </c>
      <c r="M92" s="121"/>
      <c r="N92" s="125">
        <v>0</v>
      </c>
      <c r="O92" s="66">
        <f t="shared" si="61"/>
        <v>0</v>
      </c>
      <c r="P92" s="121"/>
      <c r="Q92" s="125">
        <v>0</v>
      </c>
      <c r="R92" s="66">
        <f t="shared" si="62"/>
        <v>0</v>
      </c>
      <c r="S92" s="121"/>
      <c r="T92" s="113">
        <f>H92+K92+N92+Q92</f>
        <v>0</v>
      </c>
      <c r="U92" s="123">
        <f>D92-T92</f>
        <v>0</v>
      </c>
      <c r="V92" s="184">
        <f>G92-J92</f>
        <v>0</v>
      </c>
    </row>
    <row r="93" spans="1:22" ht="18.75">
      <c r="A93" s="282"/>
      <c r="B93" s="271"/>
      <c r="C93" s="118">
        <v>317</v>
      </c>
      <c r="D93" s="125">
        <v>1000</v>
      </c>
      <c r="E93" s="66">
        <f t="shared" si="58"/>
        <v>1000</v>
      </c>
      <c r="F93" s="68"/>
      <c r="G93" s="121"/>
      <c r="H93" s="125">
        <v>0</v>
      </c>
      <c r="I93" s="66">
        <f t="shared" si="59"/>
        <v>0</v>
      </c>
      <c r="J93" s="121"/>
      <c r="K93" s="125">
        <v>0</v>
      </c>
      <c r="L93" s="66">
        <f t="shared" si="60"/>
        <v>0</v>
      </c>
      <c r="M93" s="121"/>
      <c r="N93" s="125">
        <v>0</v>
      </c>
      <c r="O93" s="66">
        <f t="shared" si="61"/>
        <v>0</v>
      </c>
      <c r="P93" s="121"/>
      <c r="Q93" s="125">
        <v>0</v>
      </c>
      <c r="R93" s="66">
        <f t="shared" si="62"/>
        <v>0</v>
      </c>
      <c r="S93" s="121"/>
      <c r="T93" s="113">
        <f t="shared" si="65"/>
        <v>0</v>
      </c>
      <c r="U93" s="123">
        <f t="shared" si="63"/>
        <v>1000</v>
      </c>
      <c r="V93" s="184">
        <f t="shared" si="64"/>
        <v>0</v>
      </c>
    </row>
    <row r="94" spans="1:22" ht="18.75">
      <c r="A94" s="282"/>
      <c r="B94" s="271"/>
      <c r="C94" s="118">
        <v>378</v>
      </c>
      <c r="D94" s="125">
        <v>0</v>
      </c>
      <c r="E94" s="66">
        <f t="shared" si="58"/>
        <v>0</v>
      </c>
      <c r="F94" s="68"/>
      <c r="G94" s="121"/>
      <c r="H94" s="125">
        <v>0</v>
      </c>
      <c r="I94" s="66">
        <f t="shared" si="59"/>
        <v>0</v>
      </c>
      <c r="J94" s="121"/>
      <c r="K94" s="125">
        <v>0</v>
      </c>
      <c r="L94" s="66">
        <f t="shared" si="60"/>
        <v>0</v>
      </c>
      <c r="M94" s="121"/>
      <c r="N94" s="125">
        <v>0</v>
      </c>
      <c r="O94" s="66">
        <f t="shared" si="61"/>
        <v>0</v>
      </c>
      <c r="P94" s="121"/>
      <c r="Q94" s="125">
        <v>0</v>
      </c>
      <c r="R94" s="66">
        <f t="shared" si="62"/>
        <v>0</v>
      </c>
      <c r="S94" s="121"/>
      <c r="T94" s="113">
        <f t="shared" si="65"/>
        <v>0</v>
      </c>
      <c r="U94" s="123">
        <f t="shared" si="63"/>
        <v>0</v>
      </c>
      <c r="V94" s="184">
        <f t="shared" si="64"/>
        <v>0</v>
      </c>
    </row>
    <row r="95" spans="1:22" ht="18.75">
      <c r="A95" s="282"/>
      <c r="B95" s="271"/>
      <c r="C95" s="118">
        <v>196</v>
      </c>
      <c r="D95" s="125">
        <v>2200</v>
      </c>
      <c r="E95" s="66">
        <f t="shared" si="58"/>
        <v>2200</v>
      </c>
      <c r="F95" s="68"/>
      <c r="G95" s="121"/>
      <c r="H95" s="125">
        <v>0</v>
      </c>
      <c r="I95" s="66">
        <f t="shared" si="59"/>
        <v>0</v>
      </c>
      <c r="J95" s="121"/>
      <c r="K95" s="125">
        <v>0</v>
      </c>
      <c r="L95" s="66">
        <f t="shared" si="60"/>
        <v>0</v>
      </c>
      <c r="M95" s="121"/>
      <c r="N95" s="125">
        <v>0</v>
      </c>
      <c r="O95" s="66">
        <f t="shared" si="61"/>
        <v>0</v>
      </c>
      <c r="P95" s="121"/>
      <c r="Q95" s="125">
        <v>0</v>
      </c>
      <c r="R95" s="66">
        <f t="shared" si="62"/>
        <v>0</v>
      </c>
      <c r="S95" s="121"/>
      <c r="T95" s="113">
        <f t="shared" si="65"/>
        <v>0</v>
      </c>
      <c r="U95" s="123">
        <f t="shared" si="63"/>
        <v>2200</v>
      </c>
      <c r="V95" s="184">
        <f t="shared" si="64"/>
        <v>0</v>
      </c>
    </row>
    <row r="96" spans="1:22" ht="18.75">
      <c r="A96" s="282"/>
      <c r="B96" s="271"/>
      <c r="C96" s="118" t="s">
        <v>378</v>
      </c>
      <c r="D96" s="125">
        <v>0</v>
      </c>
      <c r="E96" s="66">
        <f t="shared" si="58"/>
        <v>0</v>
      </c>
      <c r="F96" s="68"/>
      <c r="G96" s="121"/>
      <c r="H96" s="125">
        <v>0</v>
      </c>
      <c r="I96" s="66">
        <f t="shared" si="59"/>
        <v>0</v>
      </c>
      <c r="J96" s="121"/>
      <c r="K96" s="125">
        <v>0</v>
      </c>
      <c r="L96" s="66">
        <f t="shared" si="60"/>
        <v>0</v>
      </c>
      <c r="M96" s="121"/>
      <c r="N96" s="125">
        <v>0</v>
      </c>
      <c r="O96" s="66">
        <f t="shared" si="61"/>
        <v>0</v>
      </c>
      <c r="P96" s="121"/>
      <c r="Q96" s="125">
        <v>0</v>
      </c>
      <c r="R96" s="66">
        <f t="shared" si="62"/>
        <v>0</v>
      </c>
      <c r="S96" s="121"/>
      <c r="T96" s="113">
        <f t="shared" si="65"/>
        <v>0</v>
      </c>
      <c r="U96" s="123">
        <f t="shared" si="63"/>
        <v>0</v>
      </c>
      <c r="V96" s="184">
        <f t="shared" si="64"/>
        <v>0</v>
      </c>
    </row>
    <row r="97" spans="1:22" ht="18.75">
      <c r="A97" s="282"/>
      <c r="B97" s="271"/>
      <c r="C97" s="118" t="s">
        <v>379</v>
      </c>
      <c r="D97" s="125">
        <v>0</v>
      </c>
      <c r="E97" s="66">
        <f t="shared" si="58"/>
        <v>0</v>
      </c>
      <c r="F97" s="68"/>
      <c r="G97" s="121"/>
      <c r="H97" s="125">
        <v>0</v>
      </c>
      <c r="I97" s="66">
        <f t="shared" si="59"/>
        <v>0</v>
      </c>
      <c r="J97" s="121"/>
      <c r="K97" s="125">
        <v>0</v>
      </c>
      <c r="L97" s="66">
        <f t="shared" si="60"/>
        <v>0</v>
      </c>
      <c r="M97" s="121"/>
      <c r="N97" s="125">
        <v>0</v>
      </c>
      <c r="O97" s="66">
        <f t="shared" si="61"/>
        <v>0</v>
      </c>
      <c r="P97" s="121"/>
      <c r="Q97" s="125">
        <v>0</v>
      </c>
      <c r="R97" s="66">
        <f t="shared" si="62"/>
        <v>0</v>
      </c>
      <c r="S97" s="121"/>
      <c r="T97" s="113">
        <f t="shared" si="65"/>
        <v>0</v>
      </c>
      <c r="U97" s="123">
        <f t="shared" si="63"/>
        <v>0</v>
      </c>
      <c r="V97" s="184">
        <f t="shared" si="64"/>
        <v>0</v>
      </c>
    </row>
    <row r="98" spans="1:22" ht="18.75">
      <c r="A98" s="282"/>
      <c r="B98" s="271"/>
      <c r="C98" s="118">
        <v>392</v>
      </c>
      <c r="D98" s="125">
        <v>1500</v>
      </c>
      <c r="E98" s="66">
        <f t="shared" si="58"/>
        <v>1500</v>
      </c>
      <c r="F98" s="68"/>
      <c r="G98" s="121"/>
      <c r="H98" s="125">
        <v>0</v>
      </c>
      <c r="I98" s="66">
        <f t="shared" si="59"/>
        <v>0</v>
      </c>
      <c r="J98" s="121"/>
      <c r="K98" s="125">
        <v>0</v>
      </c>
      <c r="L98" s="66">
        <f t="shared" si="60"/>
        <v>0</v>
      </c>
      <c r="M98" s="121"/>
      <c r="N98" s="125">
        <v>0</v>
      </c>
      <c r="O98" s="66">
        <f t="shared" si="61"/>
        <v>0</v>
      </c>
      <c r="P98" s="121"/>
      <c r="Q98" s="125">
        <v>0</v>
      </c>
      <c r="R98" s="66">
        <f t="shared" si="62"/>
        <v>0</v>
      </c>
      <c r="S98" s="121"/>
      <c r="T98" s="113">
        <f t="shared" si="65"/>
        <v>0</v>
      </c>
      <c r="U98" s="123">
        <f t="shared" si="63"/>
        <v>1500</v>
      </c>
      <c r="V98" s="184">
        <f t="shared" si="64"/>
        <v>0</v>
      </c>
    </row>
    <row r="99" spans="1:22" ht="18.75">
      <c r="A99" s="282"/>
      <c r="B99" s="271"/>
      <c r="C99" s="118" t="s">
        <v>385</v>
      </c>
      <c r="D99" s="125">
        <v>0</v>
      </c>
      <c r="E99" s="66">
        <f t="shared" si="58"/>
        <v>0</v>
      </c>
      <c r="F99" s="68"/>
      <c r="G99" s="121"/>
      <c r="H99" s="125">
        <v>0</v>
      </c>
      <c r="I99" s="66">
        <f t="shared" si="59"/>
        <v>0</v>
      </c>
      <c r="J99" s="121"/>
      <c r="K99" s="125">
        <v>0</v>
      </c>
      <c r="L99" s="66">
        <f t="shared" si="60"/>
        <v>0</v>
      </c>
      <c r="M99" s="121"/>
      <c r="N99" s="125">
        <v>0</v>
      </c>
      <c r="O99" s="66">
        <f t="shared" si="61"/>
        <v>0</v>
      </c>
      <c r="P99" s="121"/>
      <c r="Q99" s="125">
        <v>0</v>
      </c>
      <c r="R99" s="66">
        <f t="shared" si="62"/>
        <v>0</v>
      </c>
      <c r="S99" s="121"/>
      <c r="T99" s="113">
        <f t="shared" si="65"/>
        <v>0</v>
      </c>
      <c r="U99" s="123">
        <f t="shared" si="63"/>
        <v>0</v>
      </c>
      <c r="V99" s="184">
        <f t="shared" si="64"/>
        <v>0</v>
      </c>
    </row>
    <row r="100" spans="1:22" ht="18.75">
      <c r="A100" s="282"/>
      <c r="B100" s="271"/>
      <c r="C100" s="118" t="s">
        <v>386</v>
      </c>
      <c r="D100" s="125">
        <v>0</v>
      </c>
      <c r="E100" s="66">
        <f t="shared" si="58"/>
        <v>0</v>
      </c>
      <c r="F100" s="68"/>
      <c r="G100" s="121"/>
      <c r="H100" s="125">
        <v>0</v>
      </c>
      <c r="I100" s="66">
        <f t="shared" si="59"/>
        <v>0</v>
      </c>
      <c r="J100" s="121"/>
      <c r="K100" s="125">
        <v>0</v>
      </c>
      <c r="L100" s="66">
        <f t="shared" si="60"/>
        <v>0</v>
      </c>
      <c r="M100" s="121"/>
      <c r="N100" s="125">
        <v>0</v>
      </c>
      <c r="O100" s="66">
        <f t="shared" si="61"/>
        <v>0</v>
      </c>
      <c r="P100" s="121"/>
      <c r="Q100" s="125">
        <v>0</v>
      </c>
      <c r="R100" s="66">
        <f t="shared" si="62"/>
        <v>0</v>
      </c>
      <c r="S100" s="121"/>
      <c r="T100" s="113">
        <f t="shared" si="65"/>
        <v>0</v>
      </c>
      <c r="U100" s="123">
        <f t="shared" si="63"/>
        <v>0</v>
      </c>
      <c r="V100" s="184">
        <f t="shared" si="64"/>
        <v>0</v>
      </c>
    </row>
    <row r="101" spans="1:22" ht="18.75">
      <c r="A101" s="282"/>
      <c r="B101" s="271"/>
      <c r="C101" s="118" t="s">
        <v>425</v>
      </c>
      <c r="D101" s="125">
        <v>0</v>
      </c>
      <c r="E101" s="66">
        <f t="shared" si="58"/>
        <v>0</v>
      </c>
      <c r="F101" s="68"/>
      <c r="G101" s="121"/>
      <c r="H101" s="125">
        <v>0</v>
      </c>
      <c r="I101" s="66">
        <f t="shared" si="59"/>
        <v>0</v>
      </c>
      <c r="J101" s="121"/>
      <c r="K101" s="125">
        <v>0</v>
      </c>
      <c r="L101" s="66">
        <f t="shared" si="60"/>
        <v>0</v>
      </c>
      <c r="M101" s="121"/>
      <c r="N101" s="125">
        <v>0</v>
      </c>
      <c r="O101" s="66">
        <f t="shared" si="61"/>
        <v>0</v>
      </c>
      <c r="P101" s="121"/>
      <c r="Q101" s="125">
        <v>0</v>
      </c>
      <c r="R101" s="66">
        <f t="shared" si="62"/>
        <v>0</v>
      </c>
      <c r="S101" s="121"/>
      <c r="T101" s="113">
        <f t="shared" si="65"/>
        <v>0</v>
      </c>
      <c r="U101" s="123">
        <f t="shared" si="63"/>
        <v>0</v>
      </c>
      <c r="V101" s="184">
        <f t="shared" si="64"/>
        <v>0</v>
      </c>
    </row>
    <row r="102" spans="1:22" ht="18.75">
      <c r="A102" s="282"/>
      <c r="B102" s="271"/>
      <c r="C102" s="118" t="s">
        <v>434</v>
      </c>
      <c r="D102" s="125"/>
      <c r="E102" s="66">
        <f t="shared" si="58"/>
        <v>0</v>
      </c>
      <c r="F102" s="68"/>
      <c r="G102" s="121"/>
      <c r="H102" s="125">
        <v>0</v>
      </c>
      <c r="I102" s="66">
        <f t="shared" si="59"/>
        <v>0</v>
      </c>
      <c r="J102" s="121"/>
      <c r="K102" s="125">
        <v>0</v>
      </c>
      <c r="L102" s="66">
        <f t="shared" si="60"/>
        <v>0</v>
      </c>
      <c r="M102" s="121"/>
      <c r="N102" s="125">
        <v>0</v>
      </c>
      <c r="O102" s="66">
        <f t="shared" si="61"/>
        <v>0</v>
      </c>
      <c r="P102" s="121"/>
      <c r="Q102" s="125">
        <v>0</v>
      </c>
      <c r="R102" s="66">
        <f t="shared" si="62"/>
        <v>0</v>
      </c>
      <c r="S102" s="121"/>
      <c r="T102" s="113"/>
      <c r="U102" s="123"/>
      <c r="V102" s="184">
        <f t="shared" si="64"/>
        <v>0</v>
      </c>
    </row>
    <row r="103" spans="1:22" ht="18.75">
      <c r="A103" s="282"/>
      <c r="B103" s="271"/>
      <c r="C103" s="118">
        <v>441</v>
      </c>
      <c r="D103" s="125">
        <v>500</v>
      </c>
      <c r="E103" s="66">
        <f t="shared" si="58"/>
        <v>500</v>
      </c>
      <c r="F103" s="68"/>
      <c r="G103" s="121"/>
      <c r="H103" s="125">
        <v>0</v>
      </c>
      <c r="I103" s="66">
        <f t="shared" si="59"/>
        <v>0</v>
      </c>
      <c r="J103" s="121"/>
      <c r="K103" s="125">
        <v>0</v>
      </c>
      <c r="L103" s="66">
        <f t="shared" si="60"/>
        <v>0</v>
      </c>
      <c r="M103" s="121"/>
      <c r="N103" s="125">
        <v>0</v>
      </c>
      <c r="O103" s="66">
        <f t="shared" si="61"/>
        <v>0</v>
      </c>
      <c r="P103" s="121"/>
      <c r="Q103" s="125">
        <v>0</v>
      </c>
      <c r="R103" s="66">
        <f t="shared" si="62"/>
        <v>0</v>
      </c>
      <c r="S103" s="121"/>
      <c r="T103" s="113">
        <f t="shared" si="65"/>
        <v>0</v>
      </c>
      <c r="U103" s="123">
        <f t="shared" si="63"/>
        <v>500</v>
      </c>
      <c r="V103" s="184">
        <f t="shared" si="64"/>
        <v>0</v>
      </c>
    </row>
    <row r="104" spans="1:22" ht="18.75">
      <c r="A104" s="282"/>
      <c r="B104" s="271"/>
      <c r="C104" s="118">
        <v>442</v>
      </c>
      <c r="D104" s="125">
        <v>1000</v>
      </c>
      <c r="E104" s="66">
        <f t="shared" si="58"/>
        <v>1000</v>
      </c>
      <c r="F104" s="68"/>
      <c r="G104" s="121"/>
      <c r="H104" s="125">
        <v>0</v>
      </c>
      <c r="I104" s="66">
        <f t="shared" si="59"/>
        <v>0</v>
      </c>
      <c r="J104" s="121"/>
      <c r="K104" s="125">
        <v>0</v>
      </c>
      <c r="L104" s="66">
        <f t="shared" si="60"/>
        <v>0</v>
      </c>
      <c r="M104" s="121"/>
      <c r="N104" s="125">
        <v>0</v>
      </c>
      <c r="O104" s="66">
        <f t="shared" si="61"/>
        <v>0</v>
      </c>
      <c r="P104" s="121"/>
      <c r="Q104" s="125">
        <v>0</v>
      </c>
      <c r="R104" s="66">
        <f t="shared" si="62"/>
        <v>0</v>
      </c>
      <c r="S104" s="121"/>
      <c r="T104" s="113">
        <f t="shared" si="65"/>
        <v>0</v>
      </c>
      <c r="U104" s="123">
        <f t="shared" si="63"/>
        <v>1000</v>
      </c>
      <c r="V104" s="184">
        <f t="shared" si="64"/>
        <v>0</v>
      </c>
    </row>
    <row r="105" spans="1:22" ht="18.75">
      <c r="A105" s="282"/>
      <c r="B105" s="271"/>
      <c r="C105" s="118">
        <v>443</v>
      </c>
      <c r="D105" s="125">
        <v>0</v>
      </c>
      <c r="E105" s="66">
        <f t="shared" si="58"/>
        <v>0</v>
      </c>
      <c r="F105" s="68"/>
      <c r="G105" s="121"/>
      <c r="H105" s="125">
        <v>0</v>
      </c>
      <c r="I105" s="66">
        <f t="shared" si="59"/>
        <v>0</v>
      </c>
      <c r="J105" s="121"/>
      <c r="K105" s="125">
        <v>0</v>
      </c>
      <c r="L105" s="66">
        <f t="shared" si="60"/>
        <v>0</v>
      </c>
      <c r="M105" s="121"/>
      <c r="N105" s="125">
        <v>0</v>
      </c>
      <c r="O105" s="66">
        <f t="shared" si="61"/>
        <v>0</v>
      </c>
      <c r="P105" s="121"/>
      <c r="Q105" s="125">
        <v>0</v>
      </c>
      <c r="R105" s="66">
        <f t="shared" si="62"/>
        <v>0</v>
      </c>
      <c r="S105" s="121"/>
      <c r="T105" s="113">
        <f t="shared" si="65"/>
        <v>0</v>
      </c>
      <c r="U105" s="123">
        <f t="shared" si="63"/>
        <v>0</v>
      </c>
      <c r="V105" s="184">
        <f t="shared" si="64"/>
        <v>0</v>
      </c>
    </row>
    <row r="106" spans="1:22" ht="18.75">
      <c r="A106" s="282"/>
      <c r="B106" s="271"/>
      <c r="C106" s="118">
        <v>445</v>
      </c>
      <c r="D106" s="125">
        <v>1500</v>
      </c>
      <c r="E106" s="66">
        <f t="shared" si="58"/>
        <v>1500</v>
      </c>
      <c r="F106" s="68"/>
      <c r="G106" s="121"/>
      <c r="H106" s="125">
        <v>0</v>
      </c>
      <c r="I106" s="66">
        <f t="shared" si="59"/>
        <v>0</v>
      </c>
      <c r="J106" s="121"/>
      <c r="K106" s="125">
        <v>0</v>
      </c>
      <c r="L106" s="66">
        <f t="shared" si="60"/>
        <v>0</v>
      </c>
      <c r="M106" s="121"/>
      <c r="N106" s="125">
        <v>0</v>
      </c>
      <c r="O106" s="66">
        <f t="shared" si="61"/>
        <v>0</v>
      </c>
      <c r="P106" s="121"/>
      <c r="Q106" s="125">
        <v>0</v>
      </c>
      <c r="R106" s="66">
        <f t="shared" si="62"/>
        <v>0</v>
      </c>
      <c r="S106" s="121"/>
      <c r="T106" s="113">
        <f t="shared" si="65"/>
        <v>0</v>
      </c>
      <c r="U106" s="123">
        <f t="shared" si="63"/>
        <v>1500</v>
      </c>
      <c r="V106" s="184">
        <f t="shared" si="64"/>
        <v>0</v>
      </c>
    </row>
    <row r="107" spans="1:22" ht="18.75">
      <c r="A107" s="282"/>
      <c r="B107" s="271"/>
      <c r="C107" s="118">
        <v>448</v>
      </c>
      <c r="D107" s="125">
        <v>0</v>
      </c>
      <c r="E107" s="66">
        <f t="shared" si="58"/>
        <v>0</v>
      </c>
      <c r="F107" s="68"/>
      <c r="G107" s="121"/>
      <c r="H107" s="125">
        <v>0</v>
      </c>
      <c r="I107" s="66">
        <f t="shared" si="59"/>
        <v>0</v>
      </c>
      <c r="J107" s="121"/>
      <c r="K107" s="125">
        <v>0</v>
      </c>
      <c r="L107" s="66">
        <f t="shared" si="60"/>
        <v>0</v>
      </c>
      <c r="M107" s="121"/>
      <c r="N107" s="125">
        <v>0</v>
      </c>
      <c r="O107" s="66">
        <f t="shared" si="61"/>
        <v>0</v>
      </c>
      <c r="P107" s="121"/>
      <c r="Q107" s="125">
        <v>0</v>
      </c>
      <c r="R107" s="66">
        <f t="shared" si="62"/>
        <v>0</v>
      </c>
      <c r="S107" s="121"/>
      <c r="T107" s="113">
        <f t="shared" si="65"/>
        <v>0</v>
      </c>
      <c r="U107" s="123">
        <f t="shared" si="63"/>
        <v>0</v>
      </c>
      <c r="V107" s="184">
        <f t="shared" si="64"/>
        <v>0</v>
      </c>
    </row>
    <row r="108" spans="1:22" ht="18.75">
      <c r="A108" s="282"/>
      <c r="B108" s="271"/>
      <c r="C108" s="118" t="s">
        <v>417</v>
      </c>
      <c r="D108" s="125">
        <v>300</v>
      </c>
      <c r="E108" s="66">
        <f t="shared" si="58"/>
        <v>300</v>
      </c>
      <c r="F108" s="68"/>
      <c r="G108" s="121"/>
      <c r="H108" s="125">
        <v>0</v>
      </c>
      <c r="I108" s="66">
        <f t="shared" si="59"/>
        <v>0</v>
      </c>
      <c r="J108" s="121"/>
      <c r="K108" s="125">
        <v>0</v>
      </c>
      <c r="L108" s="66">
        <f t="shared" si="60"/>
        <v>0</v>
      </c>
      <c r="M108" s="121"/>
      <c r="N108" s="125">
        <v>0</v>
      </c>
      <c r="O108" s="66">
        <f t="shared" si="61"/>
        <v>0</v>
      </c>
      <c r="P108" s="121"/>
      <c r="Q108" s="125">
        <v>0</v>
      </c>
      <c r="R108" s="66">
        <f t="shared" si="62"/>
        <v>0</v>
      </c>
      <c r="S108" s="121"/>
      <c r="T108" s="113">
        <f t="shared" si="65"/>
        <v>0</v>
      </c>
      <c r="U108" s="123">
        <f t="shared" si="63"/>
        <v>300</v>
      </c>
      <c r="V108" s="184">
        <f t="shared" si="64"/>
        <v>0</v>
      </c>
    </row>
    <row r="109" spans="1:22" ht="18.75">
      <c r="A109" s="282"/>
      <c r="B109" s="271"/>
      <c r="C109" s="118">
        <v>145</v>
      </c>
      <c r="D109" s="125">
        <v>0</v>
      </c>
      <c r="E109" s="66">
        <f t="shared" si="58"/>
        <v>0</v>
      </c>
      <c r="F109" s="68"/>
      <c r="G109" s="121"/>
      <c r="H109" s="125">
        <v>0</v>
      </c>
      <c r="I109" s="66">
        <f t="shared" si="59"/>
        <v>0</v>
      </c>
      <c r="J109" s="121"/>
      <c r="K109" s="125">
        <v>0</v>
      </c>
      <c r="L109" s="66">
        <f t="shared" si="60"/>
        <v>0</v>
      </c>
      <c r="M109" s="121"/>
      <c r="N109" s="125">
        <v>0</v>
      </c>
      <c r="O109" s="66">
        <f t="shared" si="61"/>
        <v>0</v>
      </c>
      <c r="P109" s="121"/>
      <c r="Q109" s="125">
        <v>0</v>
      </c>
      <c r="R109" s="66">
        <f t="shared" si="62"/>
        <v>0</v>
      </c>
      <c r="S109" s="121"/>
      <c r="T109" s="113">
        <f t="shared" si="65"/>
        <v>0</v>
      </c>
      <c r="U109" s="123">
        <f t="shared" si="63"/>
        <v>0</v>
      </c>
      <c r="V109" s="184">
        <f t="shared" si="64"/>
        <v>0</v>
      </c>
    </row>
    <row r="110" spans="1:22" ht="18.75">
      <c r="A110" s="282"/>
      <c r="B110" s="271"/>
      <c r="C110" s="118">
        <v>148</v>
      </c>
      <c r="D110" s="125">
        <v>1000</v>
      </c>
      <c r="E110" s="66">
        <f t="shared" si="58"/>
        <v>1000</v>
      </c>
      <c r="F110" s="68"/>
      <c r="G110" s="121"/>
      <c r="H110" s="125">
        <v>0</v>
      </c>
      <c r="I110" s="66">
        <f t="shared" si="59"/>
        <v>0</v>
      </c>
      <c r="J110" s="121"/>
      <c r="K110" s="125">
        <v>0</v>
      </c>
      <c r="L110" s="66">
        <f t="shared" si="60"/>
        <v>0</v>
      </c>
      <c r="M110" s="121"/>
      <c r="N110" s="125">
        <v>0</v>
      </c>
      <c r="O110" s="66">
        <f t="shared" si="61"/>
        <v>0</v>
      </c>
      <c r="P110" s="121"/>
      <c r="Q110" s="125">
        <v>0</v>
      </c>
      <c r="R110" s="66">
        <f t="shared" si="62"/>
        <v>0</v>
      </c>
      <c r="S110" s="121"/>
      <c r="T110" s="113">
        <f t="shared" si="65"/>
        <v>0</v>
      </c>
      <c r="U110" s="123">
        <f t="shared" si="63"/>
        <v>1000</v>
      </c>
      <c r="V110" s="184">
        <f t="shared" si="64"/>
        <v>0</v>
      </c>
    </row>
    <row r="111" spans="1:22" s="9" customFormat="1" ht="53.25" customHeight="1">
      <c r="A111" s="84" t="s">
        <v>111</v>
      </c>
      <c r="B111" s="293" t="s">
        <v>112</v>
      </c>
      <c r="C111" s="294"/>
      <c r="D111" s="106">
        <f t="shared" ref="D111:U111" si="66">SUM(D112:D115)</f>
        <v>70000</v>
      </c>
      <c r="E111" s="65" t="e">
        <f t="shared" si="66"/>
        <v>#REF!</v>
      </c>
      <c r="F111" s="65" t="e">
        <f t="shared" si="66"/>
        <v>#REF!</v>
      </c>
      <c r="G111" s="85" t="e">
        <f>SUM(G112:G115)</f>
        <v>#REF!</v>
      </c>
      <c r="H111" s="106">
        <f t="shared" si="66"/>
        <v>0</v>
      </c>
      <c r="I111" s="65" t="e">
        <f>SUM(I112:I115)</f>
        <v>#REF!</v>
      </c>
      <c r="J111" s="85" t="e">
        <f>SUM(J112:J115)</f>
        <v>#REF!</v>
      </c>
      <c r="K111" s="106">
        <f t="shared" si="66"/>
        <v>0</v>
      </c>
      <c r="L111" s="65" t="e">
        <f t="shared" si="66"/>
        <v>#REF!</v>
      </c>
      <c r="M111" s="85" t="e">
        <f t="shared" si="66"/>
        <v>#REF!</v>
      </c>
      <c r="N111" s="106">
        <f t="shared" si="66"/>
        <v>0</v>
      </c>
      <c r="O111" s="65" t="e">
        <f>SUM(O112:O115)</f>
        <v>#REF!</v>
      </c>
      <c r="P111" s="85" t="e">
        <f>SUM(P112:P115)</f>
        <v>#REF!</v>
      </c>
      <c r="Q111" s="106">
        <f t="shared" si="66"/>
        <v>0</v>
      </c>
      <c r="R111" s="65" t="e">
        <f t="shared" si="66"/>
        <v>#REF!</v>
      </c>
      <c r="S111" s="85" t="e">
        <f t="shared" si="66"/>
        <v>#REF!</v>
      </c>
      <c r="T111" s="106">
        <f t="shared" si="66"/>
        <v>0</v>
      </c>
      <c r="U111" s="85">
        <f t="shared" si="66"/>
        <v>70000</v>
      </c>
      <c r="V111" s="184" t="e">
        <f t="shared" si="64"/>
        <v>#REF!</v>
      </c>
    </row>
    <row r="112" spans="1:22" ht="18.75">
      <c r="A112" s="274"/>
      <c r="B112" s="275"/>
      <c r="C112" s="118">
        <v>398</v>
      </c>
      <c r="D112" s="125">
        <v>5000</v>
      </c>
      <c r="E112" s="66">
        <f t="shared" ref="E112:E117" si="67">D112-F112</f>
        <v>5000</v>
      </c>
      <c r="F112" s="68"/>
      <c r="G112" s="121"/>
      <c r="H112" s="125">
        <v>0</v>
      </c>
      <c r="I112" s="66">
        <f t="shared" ref="I112:I117" si="68">H112-J112</f>
        <v>0</v>
      </c>
      <c r="J112" s="121"/>
      <c r="K112" s="125">
        <v>0</v>
      </c>
      <c r="L112" s="66">
        <f>K112-M112</f>
        <v>0</v>
      </c>
      <c r="M112" s="121"/>
      <c r="N112" s="125">
        <v>0</v>
      </c>
      <c r="O112" s="66">
        <f>N112-P112</f>
        <v>0</v>
      </c>
      <c r="P112" s="121"/>
      <c r="Q112" s="125">
        <v>0</v>
      </c>
      <c r="R112" s="66">
        <f>Q112-S112</f>
        <v>0</v>
      </c>
      <c r="S112" s="121"/>
      <c r="T112" s="113">
        <f t="shared" si="65"/>
        <v>0</v>
      </c>
      <c r="U112" s="123">
        <f t="shared" ref="U112:U117" si="69">D112-T112</f>
        <v>5000</v>
      </c>
      <c r="V112" s="184">
        <f t="shared" si="64"/>
        <v>0</v>
      </c>
    </row>
    <row r="113" spans="1:22" ht="18.75">
      <c r="A113" s="274"/>
      <c r="B113" s="275"/>
      <c r="C113" s="118" t="s">
        <v>171</v>
      </c>
      <c r="D113" s="125">
        <v>23000</v>
      </c>
      <c r="E113" s="97" t="e">
        <f t="shared" si="67"/>
        <v>#REF!</v>
      </c>
      <c r="F113" s="189" t="e">
        <f>'ხელშეკრულებები '!#REF!</f>
        <v>#REF!</v>
      </c>
      <c r="G113" s="189" t="e">
        <f>'ხელშეკრულებები '!#REF!</f>
        <v>#REF!</v>
      </c>
      <c r="H113" s="125">
        <v>0</v>
      </c>
      <c r="I113" s="66" t="e">
        <f t="shared" si="68"/>
        <v>#REF!</v>
      </c>
      <c r="J113" s="189" t="e">
        <f>'ხელშეკრულებები '!#REF!</f>
        <v>#REF!</v>
      </c>
      <c r="K113" s="125">
        <v>0</v>
      </c>
      <c r="L113" s="66" t="e">
        <f>K113-M113</f>
        <v>#REF!</v>
      </c>
      <c r="M113" s="189" t="e">
        <f>'ხელშეკრულებები '!#REF!</f>
        <v>#REF!</v>
      </c>
      <c r="N113" s="125">
        <v>0</v>
      </c>
      <c r="O113" s="66" t="e">
        <f>N113-P113</f>
        <v>#REF!</v>
      </c>
      <c r="P113" s="189" t="e">
        <f>'ხელშეკრულებები '!#REF!</f>
        <v>#REF!</v>
      </c>
      <c r="Q113" s="125">
        <v>0</v>
      </c>
      <c r="R113" s="66" t="e">
        <f>Q113-S113</f>
        <v>#REF!</v>
      </c>
      <c r="S113" s="189" t="e">
        <f>'ხელშეკრულებები '!#REF!</f>
        <v>#REF!</v>
      </c>
      <c r="T113" s="113">
        <f t="shared" si="65"/>
        <v>0</v>
      </c>
      <c r="U113" s="123">
        <f t="shared" si="69"/>
        <v>23000</v>
      </c>
      <c r="V113" s="184" t="e">
        <f t="shared" si="64"/>
        <v>#REF!</v>
      </c>
    </row>
    <row r="114" spans="1:22" ht="18.75">
      <c r="A114" s="274"/>
      <c r="B114" s="275"/>
      <c r="C114" s="118" t="s">
        <v>375</v>
      </c>
      <c r="D114" s="125">
        <v>31000</v>
      </c>
      <c r="E114" s="97" t="e">
        <f t="shared" si="67"/>
        <v>#REF!</v>
      </c>
      <c r="F114" s="189" t="e">
        <f>'ხელშეკრულებები '!#REF!</f>
        <v>#REF!</v>
      </c>
      <c r="G114" s="189" t="e">
        <f>'ხელშეკრულებები '!#REF!</f>
        <v>#REF!</v>
      </c>
      <c r="H114" s="125">
        <v>0</v>
      </c>
      <c r="I114" s="66" t="e">
        <f t="shared" si="68"/>
        <v>#REF!</v>
      </c>
      <c r="J114" s="189" t="e">
        <f>'ხელშეკრულებები '!#REF!</f>
        <v>#REF!</v>
      </c>
      <c r="K114" s="125">
        <v>0</v>
      </c>
      <c r="L114" s="66" t="e">
        <f>K114-M114</f>
        <v>#REF!</v>
      </c>
      <c r="M114" s="189" t="e">
        <f>'ხელშეკრულებები '!#REF!</f>
        <v>#REF!</v>
      </c>
      <c r="N114" s="125">
        <v>0</v>
      </c>
      <c r="O114" s="66" t="e">
        <f>N114-P114</f>
        <v>#REF!</v>
      </c>
      <c r="P114" s="189" t="e">
        <f>'ხელშეკრულებები '!#REF!</f>
        <v>#REF!</v>
      </c>
      <c r="Q114" s="125">
        <v>0</v>
      </c>
      <c r="R114" s="66" t="e">
        <f>Q114-S114</f>
        <v>#REF!</v>
      </c>
      <c r="S114" s="189" t="e">
        <f>'ხელშეკრულებები '!#REF!</f>
        <v>#REF!</v>
      </c>
      <c r="T114" s="113">
        <f t="shared" si="65"/>
        <v>0</v>
      </c>
      <c r="U114" s="123">
        <f t="shared" si="69"/>
        <v>31000</v>
      </c>
      <c r="V114" s="184" t="e">
        <f t="shared" si="64"/>
        <v>#REF!</v>
      </c>
    </row>
    <row r="115" spans="1:22" ht="18.75">
      <c r="A115" s="274"/>
      <c r="B115" s="275"/>
      <c r="C115" s="118">
        <v>395</v>
      </c>
      <c r="D115" s="125">
        <v>11000</v>
      </c>
      <c r="E115" s="66">
        <f t="shared" si="67"/>
        <v>11000</v>
      </c>
      <c r="F115" s="68"/>
      <c r="G115" s="121"/>
      <c r="H115" s="125">
        <v>0</v>
      </c>
      <c r="I115" s="66">
        <f t="shared" si="68"/>
        <v>0</v>
      </c>
      <c r="J115" s="121"/>
      <c r="K115" s="125">
        <v>0</v>
      </c>
      <c r="L115" s="66">
        <f>K115-M115</f>
        <v>0</v>
      </c>
      <c r="M115" s="121"/>
      <c r="N115" s="125">
        <v>0</v>
      </c>
      <c r="O115" s="66">
        <f>N115-P115</f>
        <v>0</v>
      </c>
      <c r="P115" s="121"/>
      <c r="Q115" s="125">
        <v>0</v>
      </c>
      <c r="R115" s="66">
        <f>Q115-S115</f>
        <v>0</v>
      </c>
      <c r="S115" s="121"/>
      <c r="T115" s="113">
        <f t="shared" si="65"/>
        <v>0</v>
      </c>
      <c r="U115" s="123">
        <f t="shared" si="69"/>
        <v>11000</v>
      </c>
      <c r="V115" s="184">
        <f t="shared" si="64"/>
        <v>0</v>
      </c>
    </row>
    <row r="116" spans="1:22" s="9" customFormat="1" ht="51.75" customHeight="1">
      <c r="A116" s="84" t="s">
        <v>113</v>
      </c>
      <c r="B116" s="293" t="s">
        <v>114</v>
      </c>
      <c r="C116" s="294"/>
      <c r="D116" s="106">
        <v>0</v>
      </c>
      <c r="E116" s="65">
        <f t="shared" si="67"/>
        <v>0</v>
      </c>
      <c r="F116" s="65">
        <f>F117</f>
        <v>0</v>
      </c>
      <c r="G116" s="85">
        <f>G117</f>
        <v>0</v>
      </c>
      <c r="H116" s="106">
        <f>H117</f>
        <v>0</v>
      </c>
      <c r="I116" s="65">
        <f t="shared" si="68"/>
        <v>0</v>
      </c>
      <c r="J116" s="85">
        <f>J117</f>
        <v>0</v>
      </c>
      <c r="K116" s="106">
        <f t="shared" ref="K116:S116" si="70">K117</f>
        <v>0</v>
      </c>
      <c r="L116" s="65">
        <f t="shared" si="70"/>
        <v>0</v>
      </c>
      <c r="M116" s="85">
        <f t="shared" si="70"/>
        <v>0</v>
      </c>
      <c r="N116" s="106">
        <f t="shared" si="70"/>
        <v>0</v>
      </c>
      <c r="O116" s="65">
        <f t="shared" si="70"/>
        <v>0</v>
      </c>
      <c r="P116" s="85">
        <f t="shared" si="70"/>
        <v>0</v>
      </c>
      <c r="Q116" s="106">
        <f t="shared" si="70"/>
        <v>0</v>
      </c>
      <c r="R116" s="65">
        <f t="shared" si="70"/>
        <v>0</v>
      </c>
      <c r="S116" s="85">
        <f t="shared" si="70"/>
        <v>0</v>
      </c>
      <c r="T116" s="106">
        <f t="shared" si="65"/>
        <v>0</v>
      </c>
      <c r="U116" s="85">
        <f t="shared" si="69"/>
        <v>0</v>
      </c>
      <c r="V116" s="184">
        <f t="shared" si="64"/>
        <v>0</v>
      </c>
    </row>
    <row r="117" spans="1:22" ht="18.75">
      <c r="A117" s="81"/>
      <c r="B117" s="100"/>
      <c r="C117" s="118">
        <v>904</v>
      </c>
      <c r="D117" s="125">
        <v>0</v>
      </c>
      <c r="E117" s="66">
        <f t="shared" si="67"/>
        <v>0</v>
      </c>
      <c r="F117" s="68"/>
      <c r="G117" s="121"/>
      <c r="H117" s="125">
        <v>0</v>
      </c>
      <c r="I117" s="66">
        <f t="shared" si="68"/>
        <v>0</v>
      </c>
      <c r="J117" s="121"/>
      <c r="K117" s="125">
        <v>0</v>
      </c>
      <c r="L117" s="66">
        <f>K117-M117</f>
        <v>0</v>
      </c>
      <c r="M117" s="121"/>
      <c r="N117" s="125">
        <v>0</v>
      </c>
      <c r="O117" s="66">
        <f>N117-P117</f>
        <v>0</v>
      </c>
      <c r="P117" s="121"/>
      <c r="Q117" s="125">
        <v>0</v>
      </c>
      <c r="R117" s="66">
        <f>Q117-S117</f>
        <v>0</v>
      </c>
      <c r="S117" s="121"/>
      <c r="T117" s="113">
        <f t="shared" si="65"/>
        <v>0</v>
      </c>
      <c r="U117" s="123">
        <f t="shared" si="69"/>
        <v>0</v>
      </c>
      <c r="V117" s="184">
        <f t="shared" si="64"/>
        <v>0</v>
      </c>
    </row>
    <row r="118" spans="1:22" s="9" customFormat="1" ht="66.75" customHeight="1">
      <c r="A118" s="84" t="s">
        <v>115</v>
      </c>
      <c r="B118" s="293" t="s">
        <v>116</v>
      </c>
      <c r="C118" s="294"/>
      <c r="D118" s="106">
        <f t="shared" ref="D118:U118" si="71">SUM(D119:D129)</f>
        <v>8000</v>
      </c>
      <c r="E118" s="65" t="e">
        <f t="shared" si="71"/>
        <v>#REF!</v>
      </c>
      <c r="F118" s="65" t="e">
        <f t="shared" si="71"/>
        <v>#REF!</v>
      </c>
      <c r="G118" s="85" t="e">
        <f>SUM(G119:G129)</f>
        <v>#REF!</v>
      </c>
      <c r="H118" s="106">
        <f t="shared" si="71"/>
        <v>0</v>
      </c>
      <c r="I118" s="65" t="e">
        <f>SUM(I119:I129)</f>
        <v>#REF!</v>
      </c>
      <c r="J118" s="85" t="e">
        <f>SUM(J119:J129)</f>
        <v>#REF!</v>
      </c>
      <c r="K118" s="106">
        <f t="shared" si="71"/>
        <v>0</v>
      </c>
      <c r="L118" s="65" t="e">
        <f t="shared" si="71"/>
        <v>#REF!</v>
      </c>
      <c r="M118" s="85" t="e">
        <f t="shared" si="71"/>
        <v>#REF!</v>
      </c>
      <c r="N118" s="106">
        <f t="shared" si="71"/>
        <v>0</v>
      </c>
      <c r="O118" s="65" t="e">
        <f>SUM(O119:O129)</f>
        <v>#REF!</v>
      </c>
      <c r="P118" s="85" t="e">
        <f>SUM(P119:P129)</f>
        <v>#REF!</v>
      </c>
      <c r="Q118" s="106">
        <f t="shared" si="71"/>
        <v>0</v>
      </c>
      <c r="R118" s="65" t="e">
        <f t="shared" si="71"/>
        <v>#REF!</v>
      </c>
      <c r="S118" s="85" t="e">
        <f t="shared" si="71"/>
        <v>#REF!</v>
      </c>
      <c r="T118" s="106">
        <f t="shared" si="71"/>
        <v>0</v>
      </c>
      <c r="U118" s="85">
        <f t="shared" si="71"/>
        <v>8000</v>
      </c>
      <c r="V118" s="184" t="e">
        <f t="shared" si="64"/>
        <v>#REF!</v>
      </c>
    </row>
    <row r="119" spans="1:22" ht="18.75">
      <c r="A119" s="94"/>
      <c r="B119" s="75"/>
      <c r="C119" s="118">
        <v>504</v>
      </c>
      <c r="D119" s="125">
        <v>1000</v>
      </c>
      <c r="E119" s="66">
        <f t="shared" ref="E119:E129" si="72">D119-F119</f>
        <v>1000</v>
      </c>
      <c r="F119" s="68"/>
      <c r="G119" s="121"/>
      <c r="H119" s="125">
        <v>0</v>
      </c>
      <c r="I119" s="66">
        <f t="shared" ref="I119:I129" si="73">H119-J119</f>
        <v>0</v>
      </c>
      <c r="J119" s="121"/>
      <c r="K119" s="125">
        <v>0</v>
      </c>
      <c r="L119" s="66">
        <f t="shared" ref="L119:L129" si="74">K119-M119</f>
        <v>0</v>
      </c>
      <c r="M119" s="121"/>
      <c r="N119" s="125">
        <v>0</v>
      </c>
      <c r="O119" s="66">
        <f t="shared" ref="O119:O129" si="75">N119-P119</f>
        <v>0</v>
      </c>
      <c r="P119" s="121"/>
      <c r="Q119" s="125">
        <v>0</v>
      </c>
      <c r="R119" s="66">
        <f t="shared" ref="R119:R129" si="76">Q119-S119</f>
        <v>0</v>
      </c>
      <c r="S119" s="121"/>
      <c r="T119" s="113">
        <f t="shared" si="65"/>
        <v>0</v>
      </c>
      <c r="U119" s="123">
        <f t="shared" ref="U119:U129" si="77">D119-T119</f>
        <v>1000</v>
      </c>
      <c r="V119" s="184">
        <f t="shared" si="64"/>
        <v>0</v>
      </c>
    </row>
    <row r="120" spans="1:22" ht="18.75">
      <c r="A120" s="94"/>
      <c r="B120" s="75"/>
      <c r="C120" s="118">
        <v>503</v>
      </c>
      <c r="D120" s="125">
        <v>2000</v>
      </c>
      <c r="E120" s="66" t="e">
        <f t="shared" si="72"/>
        <v>#REF!</v>
      </c>
      <c r="F120" s="189" t="e">
        <f>'ხელშეკრულებები '!#REF!</f>
        <v>#REF!</v>
      </c>
      <c r="G120" s="189" t="e">
        <f>'ხელშეკრულებები '!#REF!</f>
        <v>#REF!</v>
      </c>
      <c r="H120" s="125">
        <v>0</v>
      </c>
      <c r="I120" s="66" t="e">
        <f t="shared" si="73"/>
        <v>#REF!</v>
      </c>
      <c r="J120" s="189" t="e">
        <f>'ხელშეკრულებები '!#REF!</f>
        <v>#REF!</v>
      </c>
      <c r="K120" s="125">
        <v>0</v>
      </c>
      <c r="L120" s="66" t="e">
        <f t="shared" si="74"/>
        <v>#REF!</v>
      </c>
      <c r="M120" s="189" t="e">
        <f>'ხელშეკრულებები '!#REF!</f>
        <v>#REF!</v>
      </c>
      <c r="N120" s="125">
        <v>0</v>
      </c>
      <c r="O120" s="66" t="e">
        <f t="shared" si="75"/>
        <v>#REF!</v>
      </c>
      <c r="P120" s="189" t="e">
        <f>'ხელშეკრულებები '!#REF!</f>
        <v>#REF!</v>
      </c>
      <c r="Q120" s="125">
        <v>0</v>
      </c>
      <c r="R120" s="66" t="e">
        <f t="shared" si="76"/>
        <v>#REF!</v>
      </c>
      <c r="S120" s="189" t="e">
        <f>'ხელშეკრულებები '!#REF!</f>
        <v>#REF!</v>
      </c>
      <c r="T120" s="113">
        <f t="shared" si="65"/>
        <v>0</v>
      </c>
      <c r="U120" s="123">
        <f t="shared" si="77"/>
        <v>2000</v>
      </c>
      <c r="V120" s="184" t="e">
        <f t="shared" si="64"/>
        <v>#REF!</v>
      </c>
    </row>
    <row r="121" spans="1:22" ht="18.75">
      <c r="A121" s="94"/>
      <c r="B121" s="75"/>
      <c r="C121" s="118">
        <v>505</v>
      </c>
      <c r="D121" s="125">
        <v>1000</v>
      </c>
      <c r="E121" s="66">
        <f t="shared" si="72"/>
        <v>1000</v>
      </c>
      <c r="F121" s="68"/>
      <c r="G121" s="121"/>
      <c r="H121" s="125">
        <v>0</v>
      </c>
      <c r="I121" s="66">
        <f t="shared" si="73"/>
        <v>0</v>
      </c>
      <c r="J121" s="121"/>
      <c r="K121" s="125">
        <v>0</v>
      </c>
      <c r="L121" s="66">
        <f t="shared" si="74"/>
        <v>0</v>
      </c>
      <c r="M121" s="121"/>
      <c r="N121" s="125">
        <v>0</v>
      </c>
      <c r="O121" s="66">
        <f t="shared" si="75"/>
        <v>0</v>
      </c>
      <c r="P121" s="121"/>
      <c r="Q121" s="125">
        <v>0</v>
      </c>
      <c r="R121" s="66">
        <f t="shared" si="76"/>
        <v>0</v>
      </c>
      <c r="S121" s="121"/>
      <c r="T121" s="113">
        <f t="shared" si="65"/>
        <v>0</v>
      </c>
      <c r="U121" s="123">
        <f t="shared" si="77"/>
        <v>1000</v>
      </c>
      <c r="V121" s="184">
        <f t="shared" si="64"/>
        <v>0</v>
      </c>
    </row>
    <row r="122" spans="1:22" ht="18.75">
      <c r="A122" s="94"/>
      <c r="B122" s="75"/>
      <c r="C122" s="118">
        <v>507</v>
      </c>
      <c r="D122" s="125">
        <v>1000</v>
      </c>
      <c r="E122" s="66">
        <f t="shared" si="72"/>
        <v>1000</v>
      </c>
      <c r="F122" s="68"/>
      <c r="G122" s="121"/>
      <c r="H122" s="125">
        <v>0</v>
      </c>
      <c r="I122" s="66">
        <f t="shared" si="73"/>
        <v>0</v>
      </c>
      <c r="J122" s="121"/>
      <c r="K122" s="125">
        <v>0</v>
      </c>
      <c r="L122" s="66">
        <f t="shared" si="74"/>
        <v>0</v>
      </c>
      <c r="M122" s="121"/>
      <c r="N122" s="125">
        <v>0</v>
      </c>
      <c r="O122" s="66">
        <f t="shared" si="75"/>
        <v>0</v>
      </c>
      <c r="P122" s="121"/>
      <c r="Q122" s="125">
        <v>0</v>
      </c>
      <c r="R122" s="66">
        <f t="shared" si="76"/>
        <v>0</v>
      </c>
      <c r="S122" s="121"/>
      <c r="T122" s="113">
        <f t="shared" si="65"/>
        <v>0</v>
      </c>
      <c r="U122" s="123">
        <f t="shared" si="77"/>
        <v>1000</v>
      </c>
      <c r="V122" s="184">
        <f t="shared" si="64"/>
        <v>0</v>
      </c>
    </row>
    <row r="123" spans="1:22" ht="18.75">
      <c r="A123" s="94"/>
      <c r="B123" s="75"/>
      <c r="C123" s="118" t="s">
        <v>383</v>
      </c>
      <c r="D123" s="125">
        <v>0</v>
      </c>
      <c r="E123" s="66">
        <f t="shared" si="72"/>
        <v>0</v>
      </c>
      <c r="F123" s="68"/>
      <c r="G123" s="121"/>
      <c r="H123" s="125">
        <v>0</v>
      </c>
      <c r="I123" s="66">
        <f t="shared" si="73"/>
        <v>0</v>
      </c>
      <c r="J123" s="121"/>
      <c r="K123" s="125">
        <v>0</v>
      </c>
      <c r="L123" s="66">
        <f t="shared" si="74"/>
        <v>0</v>
      </c>
      <c r="M123" s="121"/>
      <c r="N123" s="125">
        <v>0</v>
      </c>
      <c r="O123" s="66">
        <f t="shared" si="75"/>
        <v>0</v>
      </c>
      <c r="P123" s="121"/>
      <c r="Q123" s="125">
        <v>0</v>
      </c>
      <c r="R123" s="66">
        <f t="shared" si="76"/>
        <v>0</v>
      </c>
      <c r="S123" s="121"/>
      <c r="T123" s="113">
        <f t="shared" si="65"/>
        <v>0</v>
      </c>
      <c r="U123" s="123">
        <f t="shared" si="77"/>
        <v>0</v>
      </c>
      <c r="V123" s="184">
        <f t="shared" si="64"/>
        <v>0</v>
      </c>
    </row>
    <row r="124" spans="1:22" ht="18.75">
      <c r="A124" s="94"/>
      <c r="B124" s="75"/>
      <c r="C124" s="118" t="s">
        <v>387</v>
      </c>
      <c r="D124" s="125">
        <v>0</v>
      </c>
      <c r="E124" s="66">
        <f t="shared" si="72"/>
        <v>0</v>
      </c>
      <c r="F124" s="68"/>
      <c r="G124" s="121"/>
      <c r="H124" s="125">
        <v>0</v>
      </c>
      <c r="I124" s="66">
        <f t="shared" si="73"/>
        <v>0</v>
      </c>
      <c r="J124" s="121"/>
      <c r="K124" s="125">
        <v>0</v>
      </c>
      <c r="L124" s="66">
        <f t="shared" si="74"/>
        <v>0</v>
      </c>
      <c r="M124" s="121"/>
      <c r="N124" s="125">
        <v>0</v>
      </c>
      <c r="O124" s="66">
        <f t="shared" si="75"/>
        <v>0</v>
      </c>
      <c r="P124" s="121"/>
      <c r="Q124" s="125">
        <v>0</v>
      </c>
      <c r="R124" s="66">
        <f t="shared" si="76"/>
        <v>0</v>
      </c>
      <c r="S124" s="121"/>
      <c r="T124" s="113">
        <f t="shared" si="65"/>
        <v>0</v>
      </c>
      <c r="U124" s="123">
        <f t="shared" si="77"/>
        <v>0</v>
      </c>
      <c r="V124" s="184">
        <f t="shared" si="64"/>
        <v>0</v>
      </c>
    </row>
    <row r="125" spans="1:22" ht="18.75">
      <c r="A125" s="94"/>
      <c r="B125" s="75"/>
      <c r="C125" s="118">
        <v>519</v>
      </c>
      <c r="D125" s="125">
        <v>750</v>
      </c>
      <c r="E125" s="66">
        <f t="shared" si="72"/>
        <v>750</v>
      </c>
      <c r="F125" s="68"/>
      <c r="G125" s="121"/>
      <c r="H125" s="125">
        <v>0</v>
      </c>
      <c r="I125" s="66">
        <f t="shared" si="73"/>
        <v>0</v>
      </c>
      <c r="J125" s="121"/>
      <c r="K125" s="125">
        <v>0</v>
      </c>
      <c r="L125" s="66">
        <f t="shared" si="74"/>
        <v>0</v>
      </c>
      <c r="M125" s="121"/>
      <c r="N125" s="125">
        <v>0</v>
      </c>
      <c r="O125" s="66">
        <f t="shared" si="75"/>
        <v>0</v>
      </c>
      <c r="P125" s="121"/>
      <c r="Q125" s="125">
        <v>0</v>
      </c>
      <c r="R125" s="66">
        <f t="shared" si="76"/>
        <v>0</v>
      </c>
      <c r="S125" s="121"/>
      <c r="T125" s="113">
        <f t="shared" si="65"/>
        <v>0</v>
      </c>
      <c r="U125" s="123">
        <f t="shared" si="77"/>
        <v>750</v>
      </c>
      <c r="V125" s="184">
        <f t="shared" si="64"/>
        <v>0</v>
      </c>
    </row>
    <row r="126" spans="1:22" ht="18.75">
      <c r="A126" s="94"/>
      <c r="B126" s="75"/>
      <c r="C126" s="118" t="s">
        <v>428</v>
      </c>
      <c r="D126" s="125">
        <v>600</v>
      </c>
      <c r="E126" s="66">
        <f t="shared" si="72"/>
        <v>600</v>
      </c>
      <c r="F126" s="68"/>
      <c r="G126" s="121"/>
      <c r="H126" s="125">
        <v>0</v>
      </c>
      <c r="I126" s="66">
        <f t="shared" si="73"/>
        <v>0</v>
      </c>
      <c r="J126" s="121"/>
      <c r="K126" s="125">
        <v>0</v>
      </c>
      <c r="L126" s="66">
        <f t="shared" si="74"/>
        <v>0</v>
      </c>
      <c r="M126" s="121"/>
      <c r="N126" s="125">
        <v>0</v>
      </c>
      <c r="O126" s="66">
        <f t="shared" si="75"/>
        <v>0</v>
      </c>
      <c r="P126" s="121"/>
      <c r="Q126" s="125">
        <v>0</v>
      </c>
      <c r="R126" s="66">
        <f t="shared" si="76"/>
        <v>0</v>
      </c>
      <c r="S126" s="121"/>
      <c r="T126" s="113">
        <f t="shared" si="65"/>
        <v>0</v>
      </c>
      <c r="U126" s="123">
        <f t="shared" si="77"/>
        <v>600</v>
      </c>
      <c r="V126" s="184">
        <f t="shared" si="64"/>
        <v>0</v>
      </c>
    </row>
    <row r="127" spans="1:22" ht="18.75">
      <c r="A127" s="94"/>
      <c r="B127" s="75"/>
      <c r="C127" s="118">
        <v>324</v>
      </c>
      <c r="D127" s="125">
        <v>400</v>
      </c>
      <c r="E127" s="66">
        <f t="shared" si="72"/>
        <v>400</v>
      </c>
      <c r="F127" s="68"/>
      <c r="G127" s="121"/>
      <c r="H127" s="125">
        <v>0</v>
      </c>
      <c r="I127" s="66">
        <f t="shared" si="73"/>
        <v>0</v>
      </c>
      <c r="J127" s="121"/>
      <c r="K127" s="125">
        <v>0</v>
      </c>
      <c r="L127" s="66">
        <f t="shared" si="74"/>
        <v>0</v>
      </c>
      <c r="M127" s="121"/>
      <c r="N127" s="125">
        <v>0</v>
      </c>
      <c r="O127" s="66">
        <f t="shared" si="75"/>
        <v>0</v>
      </c>
      <c r="P127" s="121"/>
      <c r="Q127" s="125">
        <v>0</v>
      </c>
      <c r="R127" s="66">
        <f t="shared" si="76"/>
        <v>0</v>
      </c>
      <c r="S127" s="121"/>
      <c r="T127" s="113">
        <f t="shared" si="65"/>
        <v>0</v>
      </c>
      <c r="U127" s="123">
        <f t="shared" si="77"/>
        <v>400</v>
      </c>
      <c r="V127" s="184">
        <f t="shared" si="64"/>
        <v>0</v>
      </c>
    </row>
    <row r="128" spans="1:22" ht="18.75">
      <c r="A128" s="94"/>
      <c r="B128" s="75"/>
      <c r="C128" s="118">
        <v>503</v>
      </c>
      <c r="D128" s="125">
        <v>1000</v>
      </c>
      <c r="E128" s="66">
        <f t="shared" si="72"/>
        <v>1000</v>
      </c>
      <c r="F128" s="68"/>
      <c r="G128" s="121"/>
      <c r="H128" s="125">
        <v>0</v>
      </c>
      <c r="I128" s="66">
        <f t="shared" si="73"/>
        <v>0</v>
      </c>
      <c r="J128" s="121"/>
      <c r="K128" s="125">
        <v>0</v>
      </c>
      <c r="L128" s="66">
        <f t="shared" si="74"/>
        <v>0</v>
      </c>
      <c r="M128" s="121"/>
      <c r="N128" s="125">
        <v>0</v>
      </c>
      <c r="O128" s="66">
        <f t="shared" si="75"/>
        <v>0</v>
      </c>
      <c r="P128" s="121"/>
      <c r="Q128" s="125">
        <v>0</v>
      </c>
      <c r="R128" s="66">
        <f t="shared" si="76"/>
        <v>0</v>
      </c>
      <c r="S128" s="121"/>
      <c r="T128" s="113">
        <f t="shared" si="65"/>
        <v>0</v>
      </c>
      <c r="U128" s="123">
        <f t="shared" si="77"/>
        <v>1000</v>
      </c>
      <c r="V128" s="184">
        <f t="shared" si="64"/>
        <v>0</v>
      </c>
    </row>
    <row r="129" spans="1:22" ht="18.75">
      <c r="A129" s="94"/>
      <c r="B129" s="75"/>
      <c r="C129" s="118">
        <v>716</v>
      </c>
      <c r="D129" s="125">
        <v>250</v>
      </c>
      <c r="E129" s="66">
        <f t="shared" si="72"/>
        <v>250</v>
      </c>
      <c r="F129" s="68"/>
      <c r="G129" s="121"/>
      <c r="H129" s="125">
        <v>0</v>
      </c>
      <c r="I129" s="66">
        <f t="shared" si="73"/>
        <v>0</v>
      </c>
      <c r="J129" s="121"/>
      <c r="K129" s="125">
        <v>0</v>
      </c>
      <c r="L129" s="66">
        <f t="shared" si="74"/>
        <v>0</v>
      </c>
      <c r="M129" s="121"/>
      <c r="N129" s="125">
        <v>0</v>
      </c>
      <c r="O129" s="66">
        <f t="shared" si="75"/>
        <v>0</v>
      </c>
      <c r="P129" s="121"/>
      <c r="Q129" s="125">
        <v>0</v>
      </c>
      <c r="R129" s="66">
        <f t="shared" si="76"/>
        <v>0</v>
      </c>
      <c r="S129" s="121"/>
      <c r="T129" s="113">
        <f t="shared" si="65"/>
        <v>0</v>
      </c>
      <c r="U129" s="123">
        <f t="shared" si="77"/>
        <v>250</v>
      </c>
      <c r="V129" s="184">
        <f t="shared" si="64"/>
        <v>0</v>
      </c>
    </row>
    <row r="130" spans="1:22" s="9" customFormat="1" ht="22.5" customHeight="1">
      <c r="A130" s="84" t="s">
        <v>117</v>
      </c>
      <c r="B130" s="269" t="s">
        <v>118</v>
      </c>
      <c r="C130" s="270"/>
      <c r="D130" s="106">
        <f>SUM(D131:D133)</f>
        <v>12000</v>
      </c>
      <c r="E130" s="65" t="e">
        <f t="shared" ref="E130:U130" si="78">SUM(E131:E133)</f>
        <v>#REF!</v>
      </c>
      <c r="F130" s="65" t="e">
        <f t="shared" si="78"/>
        <v>#REF!</v>
      </c>
      <c r="G130" s="85" t="e">
        <f>SUM(G131:G133)</f>
        <v>#REF!</v>
      </c>
      <c r="H130" s="106">
        <f t="shared" si="78"/>
        <v>0</v>
      </c>
      <c r="I130" s="65" t="e">
        <f>SUM(I131:I133)</f>
        <v>#REF!</v>
      </c>
      <c r="J130" s="85" t="e">
        <f>SUM(J131:J133)</f>
        <v>#REF!</v>
      </c>
      <c r="K130" s="106">
        <f t="shared" si="78"/>
        <v>0</v>
      </c>
      <c r="L130" s="65" t="e">
        <f t="shared" si="78"/>
        <v>#REF!</v>
      </c>
      <c r="M130" s="85" t="e">
        <f t="shared" si="78"/>
        <v>#REF!</v>
      </c>
      <c r="N130" s="106">
        <f t="shared" si="78"/>
        <v>0</v>
      </c>
      <c r="O130" s="65" t="e">
        <f>SUM(O131:O133)</f>
        <v>#REF!</v>
      </c>
      <c r="P130" s="85" t="e">
        <f>SUM(P131:P133)</f>
        <v>#REF!</v>
      </c>
      <c r="Q130" s="106">
        <f t="shared" si="78"/>
        <v>0</v>
      </c>
      <c r="R130" s="65" t="e">
        <f t="shared" si="78"/>
        <v>#REF!</v>
      </c>
      <c r="S130" s="85" t="e">
        <f t="shared" si="78"/>
        <v>#REF!</v>
      </c>
      <c r="T130" s="106">
        <f t="shared" si="78"/>
        <v>0</v>
      </c>
      <c r="U130" s="85">
        <f t="shared" si="78"/>
        <v>12000</v>
      </c>
      <c r="V130" s="184" t="e">
        <f t="shared" si="64"/>
        <v>#REF!</v>
      </c>
    </row>
    <row r="131" spans="1:22" ht="16.5" customHeight="1">
      <c r="A131" s="144"/>
      <c r="B131" s="145"/>
      <c r="C131" s="118">
        <v>642</v>
      </c>
      <c r="D131" s="125">
        <v>2000</v>
      </c>
      <c r="E131" s="66">
        <f>D131-F131</f>
        <v>2000</v>
      </c>
      <c r="F131" s="68"/>
      <c r="G131" s="121"/>
      <c r="H131" s="125">
        <v>0</v>
      </c>
      <c r="I131" s="66">
        <f>H131-J131</f>
        <v>0</v>
      </c>
      <c r="J131" s="121"/>
      <c r="K131" s="125">
        <v>0</v>
      </c>
      <c r="L131" s="66">
        <f>K131-M131</f>
        <v>0</v>
      </c>
      <c r="M131" s="121"/>
      <c r="N131" s="125">
        <v>0</v>
      </c>
      <c r="O131" s="66">
        <f>N131-P131</f>
        <v>0</v>
      </c>
      <c r="P131" s="121"/>
      <c r="Q131" s="125">
        <v>0</v>
      </c>
      <c r="R131" s="66">
        <f>Q131-S131</f>
        <v>0</v>
      </c>
      <c r="S131" s="121"/>
      <c r="T131" s="113">
        <f t="shared" si="65"/>
        <v>0</v>
      </c>
      <c r="U131" s="123">
        <f>D131-T131</f>
        <v>2000</v>
      </c>
      <c r="V131" s="184">
        <f>G131-J131</f>
        <v>0</v>
      </c>
    </row>
    <row r="132" spans="1:22" ht="18.75">
      <c r="A132" s="144"/>
      <c r="B132" s="145"/>
      <c r="C132" s="118" t="s">
        <v>389</v>
      </c>
      <c r="D132" s="125">
        <v>2000</v>
      </c>
      <c r="E132" s="66" t="e">
        <f>D132-F132</f>
        <v>#REF!</v>
      </c>
      <c r="F132" s="189" t="e">
        <f>'ხელშეკრულებები '!#REF!</f>
        <v>#REF!</v>
      </c>
      <c r="G132" s="189" t="e">
        <f>'ხელშეკრულებები '!#REF!</f>
        <v>#REF!</v>
      </c>
      <c r="H132" s="125">
        <v>0</v>
      </c>
      <c r="I132" s="66" t="e">
        <f>H132-J132</f>
        <v>#REF!</v>
      </c>
      <c r="J132" s="189" t="e">
        <f>'ხელშეკრულებები '!#REF!</f>
        <v>#REF!</v>
      </c>
      <c r="K132" s="125">
        <v>0</v>
      </c>
      <c r="L132" s="66" t="e">
        <f>K132-M132</f>
        <v>#REF!</v>
      </c>
      <c r="M132" s="189" t="e">
        <f>'ხელშეკრულებები '!#REF!</f>
        <v>#REF!</v>
      </c>
      <c r="N132" s="125">
        <v>0</v>
      </c>
      <c r="O132" s="66" t="e">
        <f>N132-P132</f>
        <v>#REF!</v>
      </c>
      <c r="P132" s="189" t="e">
        <f>'ხელშეკრულებები '!#REF!</f>
        <v>#REF!</v>
      </c>
      <c r="Q132" s="125">
        <v>0</v>
      </c>
      <c r="R132" s="66" t="e">
        <f>Q132-S132</f>
        <v>#REF!</v>
      </c>
      <c r="S132" s="189" t="e">
        <f>'ხელშეკრულებები '!#REF!</f>
        <v>#REF!</v>
      </c>
      <c r="T132" s="113">
        <f t="shared" si="65"/>
        <v>0</v>
      </c>
      <c r="U132" s="123">
        <f>D132-T132</f>
        <v>2000</v>
      </c>
      <c r="V132" s="184" t="e">
        <f t="shared" ref="V132:V144" si="79">G132-J132</f>
        <v>#REF!</v>
      </c>
    </row>
    <row r="133" spans="1:22" ht="18.75">
      <c r="A133" s="144"/>
      <c r="B133" s="24"/>
      <c r="C133" s="118">
        <v>724</v>
      </c>
      <c r="D133" s="125">
        <v>8000</v>
      </c>
      <c r="E133" s="66" t="e">
        <f>D133-F133</f>
        <v>#REF!</v>
      </c>
      <c r="F133" s="189" t="e">
        <f>'ხელშეკრულებები '!#REF!+'ხელშეკრულებები '!#REF!</f>
        <v>#REF!</v>
      </c>
      <c r="G133" s="189" t="e">
        <f>'ხელშეკრულებები '!#REF!+'ხელშეკრულებები '!#REF!</f>
        <v>#REF!</v>
      </c>
      <c r="H133" s="125">
        <v>0</v>
      </c>
      <c r="I133" s="66" t="e">
        <f>H133-J133</f>
        <v>#REF!</v>
      </c>
      <c r="J133" s="189" t="e">
        <f>'ხელშეკრულებები '!#REF!+'ხელშეკრულებები '!#REF!</f>
        <v>#REF!</v>
      </c>
      <c r="K133" s="125">
        <v>0</v>
      </c>
      <c r="L133" s="66" t="e">
        <f>K133-M133</f>
        <v>#REF!</v>
      </c>
      <c r="M133" s="189" t="e">
        <f>'ხელშეკრულებები '!#REF!+'ხელშეკრულებები '!#REF!</f>
        <v>#REF!</v>
      </c>
      <c r="N133" s="125">
        <v>0</v>
      </c>
      <c r="O133" s="66" t="e">
        <f>N133-P133</f>
        <v>#REF!</v>
      </c>
      <c r="P133" s="189" t="e">
        <f>'ხელშეკრულებები '!#REF!+'ხელშეკრულებები '!#REF!</f>
        <v>#REF!</v>
      </c>
      <c r="Q133" s="125">
        <v>0</v>
      </c>
      <c r="R133" s="66" t="e">
        <f>Q133-S133</f>
        <v>#REF!</v>
      </c>
      <c r="S133" s="189" t="e">
        <f>'ხელშეკრულებები '!#REF!+'ხელშეკრულებები '!#REF!</f>
        <v>#REF!</v>
      </c>
      <c r="T133" s="113">
        <f t="shared" si="65"/>
        <v>0</v>
      </c>
      <c r="U133" s="123">
        <f>D133-T133</f>
        <v>8000</v>
      </c>
      <c r="V133" s="184" t="e">
        <f t="shared" si="79"/>
        <v>#REF!</v>
      </c>
    </row>
    <row r="134" spans="1:22" s="9" customFormat="1" ht="27.75" customHeight="1">
      <c r="A134" s="84" t="s">
        <v>119</v>
      </c>
      <c r="B134" s="269" t="s">
        <v>120</v>
      </c>
      <c r="C134" s="270"/>
      <c r="D134" s="106">
        <f t="shared" ref="D134:U134" si="80">D135</f>
        <v>2000</v>
      </c>
      <c r="E134" s="65">
        <f t="shared" si="80"/>
        <v>2000</v>
      </c>
      <c r="F134" s="65">
        <f t="shared" si="80"/>
        <v>0</v>
      </c>
      <c r="G134" s="85">
        <f t="shared" si="80"/>
        <v>0</v>
      </c>
      <c r="H134" s="106">
        <f t="shared" si="80"/>
        <v>0</v>
      </c>
      <c r="I134" s="65">
        <f t="shared" si="80"/>
        <v>0</v>
      </c>
      <c r="J134" s="85">
        <f t="shared" si="80"/>
        <v>0</v>
      </c>
      <c r="K134" s="106">
        <f t="shared" si="80"/>
        <v>0</v>
      </c>
      <c r="L134" s="65">
        <f t="shared" si="80"/>
        <v>0</v>
      </c>
      <c r="M134" s="85">
        <f t="shared" si="80"/>
        <v>0</v>
      </c>
      <c r="N134" s="106">
        <f t="shared" si="80"/>
        <v>0</v>
      </c>
      <c r="O134" s="65">
        <f t="shared" si="80"/>
        <v>0</v>
      </c>
      <c r="P134" s="85">
        <f t="shared" si="80"/>
        <v>0</v>
      </c>
      <c r="Q134" s="106">
        <f t="shared" si="80"/>
        <v>0</v>
      </c>
      <c r="R134" s="65">
        <f t="shared" si="80"/>
        <v>0</v>
      </c>
      <c r="S134" s="85">
        <f t="shared" si="80"/>
        <v>0</v>
      </c>
      <c r="T134" s="106">
        <f t="shared" si="80"/>
        <v>0</v>
      </c>
      <c r="U134" s="85">
        <f t="shared" si="80"/>
        <v>2000</v>
      </c>
      <c r="V134" s="184">
        <f t="shared" si="79"/>
        <v>0</v>
      </c>
    </row>
    <row r="135" spans="1:22" ht="18.75">
      <c r="A135" s="94"/>
      <c r="B135" s="75"/>
      <c r="C135" s="119">
        <v>641</v>
      </c>
      <c r="D135" s="125">
        <v>2000</v>
      </c>
      <c r="E135" s="66">
        <f>D135-F135</f>
        <v>2000</v>
      </c>
      <c r="F135" s="68"/>
      <c r="G135" s="121"/>
      <c r="H135" s="125">
        <v>0</v>
      </c>
      <c r="I135" s="66">
        <f>H135-J135</f>
        <v>0</v>
      </c>
      <c r="J135" s="121"/>
      <c r="K135" s="125">
        <v>0</v>
      </c>
      <c r="L135" s="66">
        <f>K135-M135</f>
        <v>0</v>
      </c>
      <c r="M135" s="121"/>
      <c r="N135" s="125">
        <v>0</v>
      </c>
      <c r="O135" s="66">
        <f>N135-P135</f>
        <v>0</v>
      </c>
      <c r="P135" s="121"/>
      <c r="Q135" s="125">
        <v>0</v>
      </c>
      <c r="R135" s="66">
        <f>Q135-S135</f>
        <v>0</v>
      </c>
      <c r="S135" s="121"/>
      <c r="T135" s="113">
        <f t="shared" si="65"/>
        <v>0</v>
      </c>
      <c r="U135" s="123">
        <f>D135-T135</f>
        <v>2000</v>
      </c>
      <c r="V135" s="184">
        <f t="shared" si="79"/>
        <v>0</v>
      </c>
    </row>
    <row r="136" spans="1:22" s="9" customFormat="1" ht="26.25" customHeight="1">
      <c r="A136" s="84" t="s">
        <v>250</v>
      </c>
      <c r="B136" s="143" t="s">
        <v>301</v>
      </c>
      <c r="C136" s="85"/>
      <c r="D136" s="106">
        <f>SUM(D137:D142)</f>
        <v>220000</v>
      </c>
      <c r="E136" s="65">
        <f t="shared" ref="E136:U136" si="81">SUM(E137:E142)</f>
        <v>207844</v>
      </c>
      <c r="F136" s="65">
        <f t="shared" si="81"/>
        <v>12156</v>
      </c>
      <c r="G136" s="85">
        <f>SUM(G137:G142)</f>
        <v>2600</v>
      </c>
      <c r="H136" s="106">
        <f t="shared" si="81"/>
        <v>0</v>
      </c>
      <c r="I136" s="65">
        <f>SUM(I137:I142)</f>
        <v>-2600</v>
      </c>
      <c r="J136" s="85">
        <f>SUM(J137:J142)</f>
        <v>2600</v>
      </c>
      <c r="K136" s="106">
        <f t="shared" si="81"/>
        <v>0</v>
      </c>
      <c r="L136" s="65">
        <f t="shared" si="81"/>
        <v>0</v>
      </c>
      <c r="M136" s="85">
        <f t="shared" si="81"/>
        <v>0</v>
      </c>
      <c r="N136" s="106">
        <f t="shared" si="81"/>
        <v>0</v>
      </c>
      <c r="O136" s="65">
        <f>SUM(O137:O142)</f>
        <v>0</v>
      </c>
      <c r="P136" s="85">
        <f>SUM(P137:P142)</f>
        <v>0</v>
      </c>
      <c r="Q136" s="106">
        <f t="shared" si="81"/>
        <v>0</v>
      </c>
      <c r="R136" s="65">
        <f t="shared" si="81"/>
        <v>0</v>
      </c>
      <c r="S136" s="85">
        <f t="shared" si="81"/>
        <v>0</v>
      </c>
      <c r="T136" s="106">
        <f t="shared" si="81"/>
        <v>0</v>
      </c>
      <c r="U136" s="85">
        <f t="shared" si="81"/>
        <v>220000</v>
      </c>
      <c r="V136" s="184">
        <f t="shared" si="79"/>
        <v>0</v>
      </c>
    </row>
    <row r="137" spans="1:22" ht="34.5" customHeight="1">
      <c r="A137" s="94" t="s">
        <v>247</v>
      </c>
      <c r="B137" s="75" t="s">
        <v>252</v>
      </c>
      <c r="C137" s="119"/>
      <c r="D137" s="104">
        <v>88000</v>
      </c>
      <c r="E137" s="66">
        <f t="shared" ref="E137:E144" si="82">D137-F137</f>
        <v>88000</v>
      </c>
      <c r="F137" s="68"/>
      <c r="G137" s="121"/>
      <c r="H137" s="104">
        <v>0</v>
      </c>
      <c r="I137" s="66">
        <f t="shared" ref="I137:I144" si="83">H137-J137</f>
        <v>0</v>
      </c>
      <c r="J137" s="121"/>
      <c r="K137" s="104">
        <v>0</v>
      </c>
      <c r="L137" s="66">
        <f t="shared" ref="L137:L144" si="84">K137-M137</f>
        <v>0</v>
      </c>
      <c r="M137" s="121"/>
      <c r="N137" s="104">
        <v>0</v>
      </c>
      <c r="O137" s="66">
        <f t="shared" ref="O137:O144" si="85">N137-P137</f>
        <v>0</v>
      </c>
      <c r="P137" s="121"/>
      <c r="Q137" s="104">
        <v>0</v>
      </c>
      <c r="R137" s="66">
        <f t="shared" ref="R137:R144" si="86">Q137-S137</f>
        <v>0</v>
      </c>
      <c r="S137" s="121"/>
      <c r="T137" s="107">
        <f t="shared" si="65"/>
        <v>0</v>
      </c>
      <c r="U137" s="86">
        <f t="shared" ref="U137:U144" si="87">D137-T137</f>
        <v>88000</v>
      </c>
      <c r="V137" s="184">
        <f t="shared" si="79"/>
        <v>0</v>
      </c>
    </row>
    <row r="138" spans="1:22" ht="27" customHeight="1">
      <c r="A138" s="94" t="s">
        <v>248</v>
      </c>
      <c r="B138" s="75" t="s">
        <v>253</v>
      </c>
      <c r="C138" s="119"/>
      <c r="D138" s="104">
        <v>60000</v>
      </c>
      <c r="E138" s="66">
        <f t="shared" si="82"/>
        <v>60000</v>
      </c>
      <c r="F138" s="68"/>
      <c r="G138" s="121"/>
      <c r="H138" s="104">
        <v>0</v>
      </c>
      <c r="I138" s="66">
        <f t="shared" si="83"/>
        <v>0</v>
      </c>
      <c r="J138" s="121"/>
      <c r="K138" s="104">
        <v>0</v>
      </c>
      <c r="L138" s="66">
        <f t="shared" si="84"/>
        <v>0</v>
      </c>
      <c r="M138" s="121"/>
      <c r="N138" s="104">
        <v>0</v>
      </c>
      <c r="O138" s="66">
        <f t="shared" si="85"/>
        <v>0</v>
      </c>
      <c r="P138" s="121"/>
      <c r="Q138" s="104">
        <v>0</v>
      </c>
      <c r="R138" s="66">
        <f t="shared" si="86"/>
        <v>0</v>
      </c>
      <c r="S138" s="121"/>
      <c r="T138" s="107">
        <f t="shared" si="65"/>
        <v>0</v>
      </c>
      <c r="U138" s="86">
        <f t="shared" si="87"/>
        <v>60000</v>
      </c>
      <c r="V138" s="184">
        <f t="shared" si="79"/>
        <v>0</v>
      </c>
    </row>
    <row r="139" spans="1:22" ht="47.25" customHeight="1">
      <c r="A139" s="94" t="s">
        <v>249</v>
      </c>
      <c r="B139" s="75" t="s">
        <v>254</v>
      </c>
      <c r="C139" s="119"/>
      <c r="D139" s="104">
        <v>67000</v>
      </c>
      <c r="E139" s="66">
        <f t="shared" si="82"/>
        <v>67000</v>
      </c>
      <c r="F139" s="68"/>
      <c r="G139" s="121"/>
      <c r="H139" s="104">
        <v>0</v>
      </c>
      <c r="I139" s="66">
        <f t="shared" si="83"/>
        <v>0</v>
      </c>
      <c r="J139" s="121"/>
      <c r="K139" s="104">
        <v>0</v>
      </c>
      <c r="L139" s="66">
        <f t="shared" si="84"/>
        <v>0</v>
      </c>
      <c r="M139" s="121"/>
      <c r="N139" s="104">
        <v>0</v>
      </c>
      <c r="O139" s="66">
        <f t="shared" si="85"/>
        <v>0</v>
      </c>
      <c r="P139" s="121"/>
      <c r="Q139" s="104">
        <v>0</v>
      </c>
      <c r="R139" s="66">
        <f t="shared" si="86"/>
        <v>0</v>
      </c>
      <c r="S139" s="121"/>
      <c r="T139" s="107">
        <f t="shared" si="65"/>
        <v>0</v>
      </c>
      <c r="U139" s="86">
        <f t="shared" si="87"/>
        <v>67000</v>
      </c>
      <c r="V139" s="184">
        <f t="shared" si="79"/>
        <v>0</v>
      </c>
    </row>
    <row r="140" spans="1:22" ht="46.5" customHeight="1">
      <c r="A140" s="94" t="s">
        <v>224</v>
      </c>
      <c r="B140" s="75" t="s">
        <v>255</v>
      </c>
      <c r="C140" s="118"/>
      <c r="D140" s="125">
        <v>0</v>
      </c>
      <c r="E140" s="66">
        <f t="shared" si="82"/>
        <v>0</v>
      </c>
      <c r="F140" s="68"/>
      <c r="G140" s="121"/>
      <c r="H140" s="125">
        <v>0</v>
      </c>
      <c r="I140" s="66">
        <f t="shared" si="83"/>
        <v>0</v>
      </c>
      <c r="J140" s="121"/>
      <c r="K140" s="125">
        <v>0</v>
      </c>
      <c r="L140" s="66">
        <f t="shared" si="84"/>
        <v>0</v>
      </c>
      <c r="M140" s="121"/>
      <c r="N140" s="125">
        <v>0</v>
      </c>
      <c r="O140" s="66">
        <f t="shared" si="85"/>
        <v>0</v>
      </c>
      <c r="P140" s="121"/>
      <c r="Q140" s="125">
        <v>0</v>
      </c>
      <c r="R140" s="66">
        <f t="shared" si="86"/>
        <v>0</v>
      </c>
      <c r="S140" s="121"/>
      <c r="T140" s="113">
        <f t="shared" si="65"/>
        <v>0</v>
      </c>
      <c r="U140" s="123">
        <f t="shared" si="87"/>
        <v>0</v>
      </c>
      <c r="V140" s="184">
        <f t="shared" si="79"/>
        <v>0</v>
      </c>
    </row>
    <row r="141" spans="1:22" ht="66.75" customHeight="1">
      <c r="A141" s="94" t="s">
        <v>121</v>
      </c>
      <c r="B141" s="75" t="s">
        <v>256</v>
      </c>
      <c r="C141" s="118" t="s">
        <v>122</v>
      </c>
      <c r="D141" s="125">
        <v>5000</v>
      </c>
      <c r="E141" s="66">
        <f t="shared" si="82"/>
        <v>-7156</v>
      </c>
      <c r="F141" s="189">
        <f>'ხელშეკრულებები '!G6</f>
        <v>12156</v>
      </c>
      <c r="G141" s="189">
        <f>'ხელშეკრულებები '!Y6</f>
        <v>2600</v>
      </c>
      <c r="H141" s="125">
        <v>0</v>
      </c>
      <c r="I141" s="66">
        <f t="shared" si="83"/>
        <v>-2600</v>
      </c>
      <c r="J141" s="189">
        <f>'ხელშეკრულებები '!Q6</f>
        <v>2600</v>
      </c>
      <c r="K141" s="125">
        <v>0</v>
      </c>
      <c r="L141" s="66">
        <f t="shared" si="84"/>
        <v>0</v>
      </c>
      <c r="M141" s="189">
        <f>'ხელშეკრულებები '!S6</f>
        <v>0</v>
      </c>
      <c r="N141" s="125">
        <v>0</v>
      </c>
      <c r="O141" s="66">
        <f t="shared" si="85"/>
        <v>0</v>
      </c>
      <c r="P141" s="189">
        <f>'ხელშეკრულებები '!U6</f>
        <v>0</v>
      </c>
      <c r="Q141" s="125">
        <v>0</v>
      </c>
      <c r="R141" s="66">
        <f t="shared" si="86"/>
        <v>0</v>
      </c>
      <c r="S141" s="189">
        <f>'ხელშეკრულებები '!W6</f>
        <v>0</v>
      </c>
      <c r="T141" s="113">
        <f t="shared" si="65"/>
        <v>0</v>
      </c>
      <c r="U141" s="123">
        <f t="shared" si="87"/>
        <v>5000</v>
      </c>
      <c r="V141" s="184">
        <f t="shared" si="79"/>
        <v>0</v>
      </c>
    </row>
    <row r="142" spans="1:22" ht="51.75" customHeight="1">
      <c r="A142" s="94" t="s">
        <v>251</v>
      </c>
      <c r="B142" s="75" t="s">
        <v>273</v>
      </c>
      <c r="C142" s="119"/>
      <c r="D142" s="125">
        <v>0</v>
      </c>
      <c r="E142" s="66">
        <f t="shared" si="82"/>
        <v>0</v>
      </c>
      <c r="F142" s="68"/>
      <c r="G142" s="121"/>
      <c r="H142" s="125">
        <v>0</v>
      </c>
      <c r="I142" s="66">
        <f t="shared" si="83"/>
        <v>0</v>
      </c>
      <c r="J142" s="121"/>
      <c r="K142" s="125">
        <v>0</v>
      </c>
      <c r="L142" s="66">
        <f t="shared" si="84"/>
        <v>0</v>
      </c>
      <c r="M142" s="121"/>
      <c r="N142" s="125">
        <v>0</v>
      </c>
      <c r="O142" s="66">
        <f t="shared" si="85"/>
        <v>0</v>
      </c>
      <c r="P142" s="121"/>
      <c r="Q142" s="125">
        <v>0</v>
      </c>
      <c r="R142" s="66">
        <f t="shared" si="86"/>
        <v>0</v>
      </c>
      <c r="S142" s="121"/>
      <c r="T142" s="113">
        <f t="shared" si="65"/>
        <v>0</v>
      </c>
      <c r="U142" s="123">
        <f t="shared" si="87"/>
        <v>0</v>
      </c>
      <c r="V142" s="184">
        <f t="shared" si="79"/>
        <v>0</v>
      </c>
    </row>
    <row r="143" spans="1:22" s="9" customFormat="1" ht="63" customHeight="1">
      <c r="A143" s="81" t="s">
        <v>257</v>
      </c>
      <c r="B143" s="100" t="s">
        <v>279</v>
      </c>
      <c r="C143" s="119"/>
      <c r="D143" s="125">
        <v>0</v>
      </c>
      <c r="E143" s="66">
        <f t="shared" si="82"/>
        <v>0</v>
      </c>
      <c r="F143" s="68"/>
      <c r="G143" s="121"/>
      <c r="H143" s="125">
        <v>0</v>
      </c>
      <c r="I143" s="66">
        <f t="shared" si="83"/>
        <v>0</v>
      </c>
      <c r="J143" s="121"/>
      <c r="K143" s="125">
        <v>0</v>
      </c>
      <c r="L143" s="66">
        <f t="shared" si="84"/>
        <v>0</v>
      </c>
      <c r="M143" s="121"/>
      <c r="N143" s="125">
        <v>0</v>
      </c>
      <c r="O143" s="66">
        <f t="shared" si="85"/>
        <v>0</v>
      </c>
      <c r="P143" s="121"/>
      <c r="Q143" s="125">
        <v>0</v>
      </c>
      <c r="R143" s="66">
        <f t="shared" si="86"/>
        <v>0</v>
      </c>
      <c r="S143" s="121"/>
      <c r="T143" s="114">
        <f t="shared" si="65"/>
        <v>0</v>
      </c>
      <c r="U143" s="123">
        <f t="shared" si="87"/>
        <v>0</v>
      </c>
      <c r="V143" s="184">
        <f t="shared" si="79"/>
        <v>0</v>
      </c>
    </row>
    <row r="144" spans="1:22" s="9" customFormat="1" ht="41.25" customHeight="1">
      <c r="A144" s="81" t="s">
        <v>258</v>
      </c>
      <c r="B144" s="100" t="s">
        <v>259</v>
      </c>
      <c r="C144" s="119">
        <v>999</v>
      </c>
      <c r="D144" s="125">
        <v>3000</v>
      </c>
      <c r="E144" s="66">
        <f t="shared" si="82"/>
        <v>3000</v>
      </c>
      <c r="F144" s="68"/>
      <c r="G144" s="121"/>
      <c r="H144" s="125">
        <v>0</v>
      </c>
      <c r="I144" s="66">
        <f t="shared" si="83"/>
        <v>0</v>
      </c>
      <c r="J144" s="121"/>
      <c r="K144" s="125">
        <v>0</v>
      </c>
      <c r="L144" s="66">
        <f t="shared" si="84"/>
        <v>0</v>
      </c>
      <c r="M144" s="121"/>
      <c r="N144" s="125">
        <v>0</v>
      </c>
      <c r="O144" s="66">
        <f t="shared" si="85"/>
        <v>0</v>
      </c>
      <c r="P144" s="121"/>
      <c r="Q144" s="125">
        <v>0</v>
      </c>
      <c r="R144" s="66">
        <f t="shared" si="86"/>
        <v>0</v>
      </c>
      <c r="S144" s="121"/>
      <c r="T144" s="114">
        <f t="shared" si="65"/>
        <v>0</v>
      </c>
      <c r="U144" s="123">
        <f t="shared" si="87"/>
        <v>3000</v>
      </c>
      <c r="V144" s="184">
        <f t="shared" si="79"/>
        <v>0</v>
      </c>
    </row>
    <row r="145" spans="1:24" s="9" customFormat="1" ht="28.5" customHeight="1">
      <c r="A145" s="82" t="s">
        <v>260</v>
      </c>
      <c r="B145" s="30" t="s">
        <v>262</v>
      </c>
      <c r="C145" s="83"/>
      <c r="D145" s="105">
        <f>D146</f>
        <v>5000</v>
      </c>
      <c r="E145" s="31">
        <f t="shared" ref="E145:U145" si="88">E146</f>
        <v>5000</v>
      </c>
      <c r="F145" s="31">
        <f t="shared" si="88"/>
        <v>0</v>
      </c>
      <c r="G145" s="83">
        <f t="shared" si="88"/>
        <v>0</v>
      </c>
      <c r="H145" s="105">
        <f t="shared" si="88"/>
        <v>0</v>
      </c>
      <c r="I145" s="31">
        <f t="shared" si="88"/>
        <v>0</v>
      </c>
      <c r="J145" s="83">
        <f t="shared" si="88"/>
        <v>0</v>
      </c>
      <c r="K145" s="105">
        <f t="shared" si="88"/>
        <v>0</v>
      </c>
      <c r="L145" s="31">
        <f t="shared" si="88"/>
        <v>0</v>
      </c>
      <c r="M145" s="83">
        <f t="shared" si="88"/>
        <v>0</v>
      </c>
      <c r="N145" s="105">
        <f t="shared" si="88"/>
        <v>0</v>
      </c>
      <c r="O145" s="31">
        <f t="shared" si="88"/>
        <v>0</v>
      </c>
      <c r="P145" s="83">
        <f t="shared" si="88"/>
        <v>0</v>
      </c>
      <c r="Q145" s="105">
        <f t="shared" si="88"/>
        <v>0</v>
      </c>
      <c r="R145" s="31">
        <f t="shared" si="88"/>
        <v>0</v>
      </c>
      <c r="S145" s="83">
        <f t="shared" si="88"/>
        <v>0</v>
      </c>
      <c r="T145" s="105">
        <f t="shared" si="88"/>
        <v>0</v>
      </c>
      <c r="U145" s="83">
        <f t="shared" si="88"/>
        <v>5000</v>
      </c>
      <c r="V145" s="184">
        <f>G145-J145</f>
        <v>0</v>
      </c>
    </row>
    <row r="146" spans="1:24" s="9" customFormat="1" ht="25.5" customHeight="1">
      <c r="A146" s="94"/>
      <c r="B146" s="146"/>
      <c r="C146" s="118" t="s">
        <v>169</v>
      </c>
      <c r="D146" s="125">
        <v>5000</v>
      </c>
      <c r="E146" s="66">
        <f>D146-F146</f>
        <v>5000</v>
      </c>
      <c r="F146" s="68"/>
      <c r="G146" s="121"/>
      <c r="H146" s="125">
        <v>0</v>
      </c>
      <c r="I146" s="66">
        <f>H146-J146</f>
        <v>0</v>
      </c>
      <c r="J146" s="121"/>
      <c r="K146" s="125">
        <v>0</v>
      </c>
      <c r="L146" s="66">
        <f>K146-M146</f>
        <v>0</v>
      </c>
      <c r="M146" s="121"/>
      <c r="N146" s="125">
        <v>0</v>
      </c>
      <c r="O146" s="66">
        <f>N146-P146</f>
        <v>0</v>
      </c>
      <c r="P146" s="121"/>
      <c r="Q146" s="125">
        <v>0</v>
      </c>
      <c r="R146" s="66">
        <f>Q146-S146</f>
        <v>0</v>
      </c>
      <c r="S146" s="121"/>
      <c r="T146" s="114">
        <f>H146+K146+N146+Q146</f>
        <v>0</v>
      </c>
      <c r="U146" s="123">
        <f>D146-T146</f>
        <v>5000</v>
      </c>
      <c r="V146" s="184">
        <f t="shared" ref="V146:V164" si="89">G146-J146</f>
        <v>0</v>
      </c>
    </row>
    <row r="147" spans="1:24" s="9" customFormat="1" ht="24" customHeight="1">
      <c r="A147" s="82" t="s">
        <v>261</v>
      </c>
      <c r="B147" s="30" t="s">
        <v>263</v>
      </c>
      <c r="C147" s="83"/>
      <c r="D147" s="105">
        <v>1344</v>
      </c>
      <c r="E147" s="31">
        <f>D147-F147</f>
        <v>1344</v>
      </c>
      <c r="F147" s="31">
        <f t="shared" ref="F147:U147" si="90">F148</f>
        <v>0</v>
      </c>
      <c r="G147" s="83">
        <f t="shared" si="90"/>
        <v>0</v>
      </c>
      <c r="H147" s="31">
        <f t="shared" si="90"/>
        <v>0</v>
      </c>
      <c r="I147" s="31">
        <f t="shared" si="90"/>
        <v>0</v>
      </c>
      <c r="J147" s="83">
        <f t="shared" si="90"/>
        <v>0</v>
      </c>
      <c r="K147" s="182">
        <f t="shared" si="90"/>
        <v>0</v>
      </c>
      <c r="L147" s="181">
        <f t="shared" si="90"/>
        <v>0</v>
      </c>
      <c r="M147" s="181">
        <f t="shared" si="90"/>
        <v>0</v>
      </c>
      <c r="N147" s="182">
        <f t="shared" si="90"/>
        <v>0</v>
      </c>
      <c r="O147" s="31">
        <f t="shared" si="90"/>
        <v>0</v>
      </c>
      <c r="P147" s="181">
        <f t="shared" si="90"/>
        <v>0</v>
      </c>
      <c r="Q147" s="182">
        <f t="shared" si="90"/>
        <v>0</v>
      </c>
      <c r="R147" s="181">
        <f t="shared" si="90"/>
        <v>0</v>
      </c>
      <c r="S147" s="181">
        <f t="shared" si="90"/>
        <v>0</v>
      </c>
      <c r="T147" s="105">
        <f t="shared" si="90"/>
        <v>0</v>
      </c>
      <c r="U147" s="105">
        <f t="shared" si="90"/>
        <v>1344</v>
      </c>
      <c r="V147" s="184">
        <f t="shared" si="89"/>
        <v>0</v>
      </c>
    </row>
    <row r="148" spans="1:24" s="9" customFormat="1" ht="24.75" customHeight="1">
      <c r="A148" s="94"/>
      <c r="B148" s="146"/>
      <c r="C148" s="118" t="s">
        <v>433</v>
      </c>
      <c r="D148" s="125">
        <v>1344</v>
      </c>
      <c r="E148" s="66">
        <f>D148-F148</f>
        <v>1344</v>
      </c>
      <c r="F148" s="68"/>
      <c r="G148" s="121"/>
      <c r="H148" s="125">
        <v>0</v>
      </c>
      <c r="I148" s="66">
        <f>H148-J148</f>
        <v>0</v>
      </c>
      <c r="J148" s="121"/>
      <c r="K148" s="125">
        <v>0</v>
      </c>
      <c r="L148" s="66">
        <f>K148-M148</f>
        <v>0</v>
      </c>
      <c r="M148" s="121"/>
      <c r="N148" s="125">
        <v>0</v>
      </c>
      <c r="O148" s="66">
        <f>N148-P148</f>
        <v>0</v>
      </c>
      <c r="P148" s="121"/>
      <c r="Q148" s="125">
        <v>0</v>
      </c>
      <c r="R148" s="66">
        <f>Q148-S148</f>
        <v>0</v>
      </c>
      <c r="S148" s="121"/>
      <c r="T148" s="114">
        <f>H148+K148+N148+Q148</f>
        <v>0</v>
      </c>
      <c r="U148" s="123">
        <f>D148-T148</f>
        <v>1344</v>
      </c>
      <c r="V148" s="184">
        <f t="shared" si="89"/>
        <v>0</v>
      </c>
    </row>
    <row r="149" spans="1:24" s="9" customFormat="1" ht="28.5" customHeight="1">
      <c r="A149" s="82" t="s">
        <v>223</v>
      </c>
      <c r="B149" s="30" t="s">
        <v>123</v>
      </c>
      <c r="C149" s="83"/>
      <c r="D149" s="105">
        <f t="shared" ref="D149:U149" si="91">SUM(D150:D163)</f>
        <v>1030000</v>
      </c>
      <c r="E149" s="31" t="e">
        <f t="shared" si="91"/>
        <v>#REF!</v>
      </c>
      <c r="F149" s="31" t="e">
        <f t="shared" si="91"/>
        <v>#REF!</v>
      </c>
      <c r="G149" s="83" t="e">
        <f t="shared" si="91"/>
        <v>#REF!</v>
      </c>
      <c r="H149" s="105">
        <f t="shared" si="91"/>
        <v>0</v>
      </c>
      <c r="I149" s="197" t="e">
        <f t="shared" si="91"/>
        <v>#REF!</v>
      </c>
      <c r="J149" s="83" t="e">
        <f t="shared" si="91"/>
        <v>#REF!</v>
      </c>
      <c r="K149" s="105">
        <f t="shared" si="91"/>
        <v>0</v>
      </c>
      <c r="L149" s="31" t="e">
        <f t="shared" si="91"/>
        <v>#REF!</v>
      </c>
      <c r="M149" s="83" t="e">
        <f t="shared" si="91"/>
        <v>#REF!</v>
      </c>
      <c r="N149" s="105">
        <f t="shared" si="91"/>
        <v>0</v>
      </c>
      <c r="O149" s="31" t="e">
        <f t="shared" si="91"/>
        <v>#REF!</v>
      </c>
      <c r="P149" s="83" t="e">
        <f t="shared" si="91"/>
        <v>#REF!</v>
      </c>
      <c r="Q149" s="105">
        <f t="shared" si="91"/>
        <v>0</v>
      </c>
      <c r="R149" s="31" t="e">
        <f t="shared" si="91"/>
        <v>#REF!</v>
      </c>
      <c r="S149" s="83" t="e">
        <f t="shared" si="91"/>
        <v>#REF!</v>
      </c>
      <c r="T149" s="105">
        <f t="shared" si="91"/>
        <v>0</v>
      </c>
      <c r="U149" s="83">
        <f t="shared" si="91"/>
        <v>1030000</v>
      </c>
      <c r="V149" s="184" t="e">
        <f t="shared" si="89"/>
        <v>#REF!</v>
      </c>
    </row>
    <row r="150" spans="1:24" ht="18.75">
      <c r="A150" s="274"/>
      <c r="B150" s="296"/>
      <c r="C150" s="118" t="s">
        <v>381</v>
      </c>
      <c r="D150" s="125">
        <v>500</v>
      </c>
      <c r="E150" s="66">
        <f t="shared" ref="E150:E163" si="92">D150-F150</f>
        <v>500</v>
      </c>
      <c r="F150" s="68"/>
      <c r="G150" s="121"/>
      <c r="H150" s="125">
        <v>0</v>
      </c>
      <c r="I150" s="66">
        <f t="shared" ref="I150:I163" si="93">H150-J150</f>
        <v>0</v>
      </c>
      <c r="J150" s="121"/>
      <c r="K150" s="125">
        <v>0</v>
      </c>
      <c r="L150" s="66">
        <f t="shared" ref="L150:L163" si="94">K150-M150</f>
        <v>0</v>
      </c>
      <c r="M150" s="121"/>
      <c r="N150" s="125">
        <v>0</v>
      </c>
      <c r="O150" s="66">
        <f t="shared" ref="O150:O163" si="95">N150-P150</f>
        <v>0</v>
      </c>
      <c r="P150" s="121"/>
      <c r="Q150" s="125">
        <v>0</v>
      </c>
      <c r="R150" s="66">
        <f t="shared" ref="R150:R163" si="96">Q150-S150</f>
        <v>0</v>
      </c>
      <c r="S150" s="121"/>
      <c r="T150" s="113">
        <f>H150+K150+N150+Q150</f>
        <v>0</v>
      </c>
      <c r="U150" s="123">
        <f t="shared" ref="U150:U163" si="97">D150-T150</f>
        <v>500</v>
      </c>
      <c r="V150" s="184">
        <f t="shared" si="89"/>
        <v>0</v>
      </c>
      <c r="X150" s="69"/>
    </row>
    <row r="151" spans="1:24" ht="18.75">
      <c r="A151" s="274"/>
      <c r="B151" s="296"/>
      <c r="C151" s="118" t="s">
        <v>162</v>
      </c>
      <c r="D151" s="125">
        <v>1000</v>
      </c>
      <c r="E151" s="66">
        <f t="shared" si="92"/>
        <v>-1200</v>
      </c>
      <c r="F151" s="189">
        <f>'ხელშეკრულებები '!G20</f>
        <v>2200</v>
      </c>
      <c r="G151" s="189">
        <f>'ხელშეკრულებები '!Y20</f>
        <v>660</v>
      </c>
      <c r="H151" s="125">
        <v>0</v>
      </c>
      <c r="I151" s="66">
        <f t="shared" si="93"/>
        <v>-660</v>
      </c>
      <c r="J151" s="189">
        <f>'ხელშეკრულებები '!Q20</f>
        <v>660</v>
      </c>
      <c r="K151" s="125">
        <v>0</v>
      </c>
      <c r="L151" s="66">
        <f t="shared" si="94"/>
        <v>0</v>
      </c>
      <c r="M151" s="189">
        <f>'ხელშეკრულებები '!S20</f>
        <v>0</v>
      </c>
      <c r="N151" s="125">
        <v>0</v>
      </c>
      <c r="O151" s="66">
        <f t="shared" si="95"/>
        <v>0</v>
      </c>
      <c r="P151" s="189">
        <f>'ხელშეკრულებები '!U20</f>
        <v>0</v>
      </c>
      <c r="Q151" s="125">
        <v>0</v>
      </c>
      <c r="R151" s="66">
        <f t="shared" si="96"/>
        <v>0</v>
      </c>
      <c r="S151" s="189">
        <f>'ხელშეკრულებები '!W20</f>
        <v>0</v>
      </c>
      <c r="T151" s="113">
        <f>H151+K151+N151+Q151</f>
        <v>0</v>
      </c>
      <c r="U151" s="123">
        <f t="shared" si="97"/>
        <v>1000</v>
      </c>
      <c r="V151" s="184">
        <f t="shared" si="89"/>
        <v>0</v>
      </c>
      <c r="X151" s="69"/>
    </row>
    <row r="152" spans="1:24" ht="18.75">
      <c r="A152" s="274"/>
      <c r="B152" s="296"/>
      <c r="C152" s="118" t="s">
        <v>388</v>
      </c>
      <c r="D152" s="125">
        <v>600</v>
      </c>
      <c r="E152" s="66">
        <f t="shared" si="92"/>
        <v>600</v>
      </c>
      <c r="F152" s="68"/>
      <c r="G152" s="121"/>
      <c r="H152" s="125">
        <v>0</v>
      </c>
      <c r="I152" s="66">
        <f t="shared" si="93"/>
        <v>0</v>
      </c>
      <c r="J152" s="121"/>
      <c r="K152" s="125">
        <v>0</v>
      </c>
      <c r="L152" s="66">
        <f t="shared" si="94"/>
        <v>0</v>
      </c>
      <c r="M152" s="121"/>
      <c r="N152" s="125">
        <v>0</v>
      </c>
      <c r="O152" s="66">
        <f t="shared" si="95"/>
        <v>0</v>
      </c>
      <c r="P152" s="121"/>
      <c r="Q152" s="125">
        <v>0</v>
      </c>
      <c r="R152" s="66">
        <f t="shared" si="96"/>
        <v>0</v>
      </c>
      <c r="S152" s="121"/>
      <c r="T152" s="113">
        <f>H152+K152+N152+Q152</f>
        <v>0</v>
      </c>
      <c r="U152" s="123">
        <f t="shared" si="97"/>
        <v>600</v>
      </c>
      <c r="V152" s="184">
        <f t="shared" si="89"/>
        <v>0</v>
      </c>
      <c r="X152" s="69"/>
    </row>
    <row r="153" spans="1:24" ht="18.75">
      <c r="A153" s="274"/>
      <c r="B153" s="296"/>
      <c r="C153" s="118">
        <v>241</v>
      </c>
      <c r="D153" s="125">
        <v>51000</v>
      </c>
      <c r="E153" s="66" t="e">
        <f t="shared" si="92"/>
        <v>#REF!</v>
      </c>
      <c r="F153" s="189" t="e">
        <f>'ხელშეკრულებები '!#REF!</f>
        <v>#REF!</v>
      </c>
      <c r="G153" s="189" t="e">
        <f>'ხელშეკრულებები '!#REF!</f>
        <v>#REF!</v>
      </c>
      <c r="H153" s="125">
        <v>0</v>
      </c>
      <c r="I153" s="66" t="e">
        <f t="shared" si="93"/>
        <v>#REF!</v>
      </c>
      <c r="J153" s="189" t="e">
        <f>'ხელშეკრულებები '!#REF!</f>
        <v>#REF!</v>
      </c>
      <c r="K153" s="125">
        <v>0</v>
      </c>
      <c r="L153" s="66" t="e">
        <f t="shared" si="94"/>
        <v>#REF!</v>
      </c>
      <c r="M153" s="189" t="e">
        <f>'ხელშეკრულებები '!#REF!</f>
        <v>#REF!</v>
      </c>
      <c r="N153" s="125">
        <v>0</v>
      </c>
      <c r="O153" s="66" t="e">
        <f t="shared" si="95"/>
        <v>#REF!</v>
      </c>
      <c r="P153" s="189" t="e">
        <f>'ხელშეკრულებები '!#REF!</f>
        <v>#REF!</v>
      </c>
      <c r="Q153" s="125">
        <v>0</v>
      </c>
      <c r="R153" s="66" t="e">
        <f t="shared" si="96"/>
        <v>#REF!</v>
      </c>
      <c r="S153" s="189" t="e">
        <f>'ხელშეკრულებები '!#REF!</f>
        <v>#REF!</v>
      </c>
      <c r="T153" s="113">
        <f t="shared" si="65"/>
        <v>0</v>
      </c>
      <c r="U153" s="123">
        <f t="shared" si="97"/>
        <v>51000</v>
      </c>
      <c r="V153" s="184" t="e">
        <f t="shared" si="89"/>
        <v>#REF!</v>
      </c>
      <c r="X153" s="69"/>
    </row>
    <row r="154" spans="1:24" ht="18.75">
      <c r="A154" s="274"/>
      <c r="B154" s="296"/>
      <c r="C154" s="118">
        <v>323</v>
      </c>
      <c r="D154" s="125">
        <v>12000</v>
      </c>
      <c r="E154" s="66">
        <f t="shared" si="92"/>
        <v>12000</v>
      </c>
      <c r="F154" s="68"/>
      <c r="G154" s="121"/>
      <c r="H154" s="125">
        <v>0</v>
      </c>
      <c r="I154" s="66">
        <f t="shared" si="93"/>
        <v>0</v>
      </c>
      <c r="J154" s="121"/>
      <c r="K154" s="125">
        <v>0</v>
      </c>
      <c r="L154" s="66">
        <f t="shared" si="94"/>
        <v>0</v>
      </c>
      <c r="M154" s="121"/>
      <c r="N154" s="125">
        <v>0</v>
      </c>
      <c r="O154" s="66">
        <f t="shared" si="95"/>
        <v>0</v>
      </c>
      <c r="P154" s="121"/>
      <c r="Q154" s="125">
        <v>0</v>
      </c>
      <c r="R154" s="66">
        <f t="shared" si="96"/>
        <v>0</v>
      </c>
      <c r="S154" s="121"/>
      <c r="T154" s="113">
        <f t="shared" si="65"/>
        <v>0</v>
      </c>
      <c r="U154" s="123">
        <f t="shared" si="97"/>
        <v>12000</v>
      </c>
      <c r="V154" s="184">
        <f t="shared" si="89"/>
        <v>0</v>
      </c>
    </row>
    <row r="155" spans="1:24" ht="18.75">
      <c r="A155" s="274"/>
      <c r="B155" s="296"/>
      <c r="C155" s="118">
        <v>331</v>
      </c>
      <c r="D155" s="125">
        <v>340000</v>
      </c>
      <c r="E155" s="66">
        <f t="shared" si="92"/>
        <v>-239653.99</v>
      </c>
      <c r="F155" s="189">
        <f>SUM('ხელშეკრულებები '!G81:G942)</f>
        <v>579653.99</v>
      </c>
      <c r="G155" s="189">
        <f>SUM('ხელშეკრულებები '!Y81:Y942)</f>
        <v>89049.56</v>
      </c>
      <c r="H155" s="125">
        <v>0</v>
      </c>
      <c r="I155" s="66">
        <f t="shared" si="93"/>
        <v>-89049.56</v>
      </c>
      <c r="J155" s="189">
        <f>SUM('ხელშეკრულებები '!Q81:Q942)</f>
        <v>89049.56</v>
      </c>
      <c r="K155" s="125">
        <v>0</v>
      </c>
      <c r="L155" s="66">
        <f t="shared" si="94"/>
        <v>0</v>
      </c>
      <c r="M155" s="189">
        <f>SUM('ხელშეკრულებები '!S81:S942)</f>
        <v>0</v>
      </c>
      <c r="N155" s="125">
        <v>0</v>
      </c>
      <c r="O155" s="66">
        <f t="shared" si="95"/>
        <v>0</v>
      </c>
      <c r="P155" s="189">
        <f>SUM('ხელშეკრულებები '!U81:U942)</f>
        <v>0</v>
      </c>
      <c r="Q155" s="125">
        <v>0</v>
      </c>
      <c r="R155" s="66">
        <f t="shared" si="96"/>
        <v>0</v>
      </c>
      <c r="S155" s="189">
        <f>SUM('ხელშეკრულებები '!W81:W942)</f>
        <v>0</v>
      </c>
      <c r="T155" s="113">
        <f t="shared" si="65"/>
        <v>0</v>
      </c>
      <c r="U155" s="123">
        <f t="shared" si="97"/>
        <v>340000</v>
      </c>
      <c r="V155" s="184">
        <f t="shared" si="89"/>
        <v>0</v>
      </c>
    </row>
    <row r="156" spans="1:24" ht="18.75">
      <c r="A156" s="274"/>
      <c r="B156" s="296"/>
      <c r="C156" s="118">
        <v>336</v>
      </c>
      <c r="D156" s="125">
        <v>544900</v>
      </c>
      <c r="E156" s="66" t="e">
        <f t="shared" si="92"/>
        <v>#REF!</v>
      </c>
      <c r="F156" s="189" t="e">
        <f>SUM('ხელშეკრულებები '!#REF!)</f>
        <v>#REF!</v>
      </c>
      <c r="G156" s="189" t="e">
        <f>SUM('ხელშეკრულებები '!#REF!)</f>
        <v>#REF!</v>
      </c>
      <c r="H156" s="125">
        <v>0</v>
      </c>
      <c r="I156" s="66" t="e">
        <f t="shared" si="93"/>
        <v>#REF!</v>
      </c>
      <c r="J156" s="189" t="e">
        <f>SUM('ხელშეკრულებები '!#REF!)</f>
        <v>#REF!</v>
      </c>
      <c r="K156" s="125">
        <v>0</v>
      </c>
      <c r="L156" s="66" t="e">
        <f t="shared" si="94"/>
        <v>#REF!</v>
      </c>
      <c r="M156" s="189" t="e">
        <f>SUM('ხელშეკრულებები '!#REF!)</f>
        <v>#REF!</v>
      </c>
      <c r="N156" s="125">
        <v>0</v>
      </c>
      <c r="O156" s="66" t="e">
        <f t="shared" si="95"/>
        <v>#REF!</v>
      </c>
      <c r="P156" s="189" t="e">
        <f>SUM('ხელშეკრულებები '!#REF!)</f>
        <v>#REF!</v>
      </c>
      <c r="Q156" s="125">
        <v>0</v>
      </c>
      <c r="R156" s="66" t="e">
        <f t="shared" si="96"/>
        <v>#REF!</v>
      </c>
      <c r="S156" s="189" t="e">
        <f>SUM('ხელშეკრულებები '!#REF!)</f>
        <v>#REF!</v>
      </c>
      <c r="T156" s="113">
        <f t="shared" si="65"/>
        <v>0</v>
      </c>
      <c r="U156" s="123">
        <f t="shared" si="97"/>
        <v>544900</v>
      </c>
      <c r="V156" s="184" t="e">
        <f t="shared" si="89"/>
        <v>#REF!</v>
      </c>
    </row>
    <row r="157" spans="1:24" ht="18.75">
      <c r="A157" s="274"/>
      <c r="B157" s="296"/>
      <c r="C157" s="118" t="s">
        <v>379</v>
      </c>
      <c r="D157" s="125">
        <v>4000</v>
      </c>
      <c r="E157" s="66">
        <f t="shared" si="92"/>
        <v>4000</v>
      </c>
      <c r="F157" s="68"/>
      <c r="G157" s="121"/>
      <c r="H157" s="125">
        <v>0</v>
      </c>
      <c r="I157" s="66">
        <f t="shared" si="93"/>
        <v>0</v>
      </c>
      <c r="J157" s="121"/>
      <c r="K157" s="125">
        <v>0</v>
      </c>
      <c r="L157" s="66">
        <f t="shared" si="94"/>
        <v>0</v>
      </c>
      <c r="M157" s="121"/>
      <c r="N157" s="125">
        <v>0</v>
      </c>
      <c r="O157" s="66">
        <f t="shared" si="95"/>
        <v>0</v>
      </c>
      <c r="P157" s="121"/>
      <c r="Q157" s="125">
        <v>0</v>
      </c>
      <c r="R157" s="66">
        <f t="shared" si="96"/>
        <v>0</v>
      </c>
      <c r="S157" s="121"/>
      <c r="T157" s="113">
        <f t="shared" si="65"/>
        <v>0</v>
      </c>
      <c r="U157" s="123">
        <f t="shared" si="97"/>
        <v>4000</v>
      </c>
      <c r="V157" s="184">
        <f t="shared" si="89"/>
        <v>0</v>
      </c>
    </row>
    <row r="158" spans="1:24" ht="18.75">
      <c r="A158" s="274"/>
      <c r="B158" s="296"/>
      <c r="C158" s="118" t="s">
        <v>161</v>
      </c>
      <c r="D158" s="125">
        <v>4500</v>
      </c>
      <c r="E158" s="66" t="e">
        <f t="shared" si="92"/>
        <v>#REF!</v>
      </c>
      <c r="F158" s="189" t="e">
        <f>'ხელშეკრულებები '!#REF!</f>
        <v>#REF!</v>
      </c>
      <c r="G158" s="189" t="e">
        <f>'ხელშეკრულებები '!#REF!</f>
        <v>#REF!</v>
      </c>
      <c r="H158" s="125">
        <v>0</v>
      </c>
      <c r="I158" s="66" t="e">
        <f t="shared" si="93"/>
        <v>#REF!</v>
      </c>
      <c r="J158" s="189" t="e">
        <f>'ხელშეკრულებები '!#REF!</f>
        <v>#REF!</v>
      </c>
      <c r="K158" s="125">
        <v>0</v>
      </c>
      <c r="L158" s="66" t="e">
        <f t="shared" si="94"/>
        <v>#REF!</v>
      </c>
      <c r="M158" s="189" t="e">
        <f>'ხელშეკრულებები '!#REF!</f>
        <v>#REF!</v>
      </c>
      <c r="N158" s="125">
        <v>0</v>
      </c>
      <c r="O158" s="66" t="e">
        <f t="shared" si="95"/>
        <v>#REF!</v>
      </c>
      <c r="P158" s="189" t="e">
        <f>'ხელშეკრულებები '!#REF!</f>
        <v>#REF!</v>
      </c>
      <c r="Q158" s="125">
        <v>0</v>
      </c>
      <c r="R158" s="66" t="e">
        <f t="shared" si="96"/>
        <v>#REF!</v>
      </c>
      <c r="S158" s="189" t="e">
        <f>'ხელშეკრულებები '!#REF!</f>
        <v>#REF!</v>
      </c>
      <c r="T158" s="113">
        <f t="shared" si="65"/>
        <v>0</v>
      </c>
      <c r="U158" s="123">
        <f t="shared" si="97"/>
        <v>4500</v>
      </c>
      <c r="V158" s="184" t="e">
        <f t="shared" si="89"/>
        <v>#REF!</v>
      </c>
    </row>
    <row r="159" spans="1:24" ht="18.75">
      <c r="A159" s="274"/>
      <c r="B159" s="296"/>
      <c r="C159" s="118" t="s">
        <v>424</v>
      </c>
      <c r="D159" s="125">
        <v>1000</v>
      </c>
      <c r="E159" s="66">
        <f t="shared" si="92"/>
        <v>1000</v>
      </c>
      <c r="F159" s="68"/>
      <c r="G159" s="121"/>
      <c r="H159" s="125">
        <v>0</v>
      </c>
      <c r="I159" s="66">
        <f t="shared" si="93"/>
        <v>0</v>
      </c>
      <c r="J159" s="121"/>
      <c r="K159" s="125">
        <v>0</v>
      </c>
      <c r="L159" s="66">
        <f t="shared" si="94"/>
        <v>0</v>
      </c>
      <c r="M159" s="121"/>
      <c r="N159" s="125">
        <v>0</v>
      </c>
      <c r="O159" s="66">
        <f t="shared" si="95"/>
        <v>0</v>
      </c>
      <c r="P159" s="121"/>
      <c r="Q159" s="125">
        <v>0</v>
      </c>
      <c r="R159" s="66">
        <f t="shared" si="96"/>
        <v>0</v>
      </c>
      <c r="S159" s="121"/>
      <c r="T159" s="113">
        <f t="shared" si="65"/>
        <v>0</v>
      </c>
      <c r="U159" s="123">
        <f t="shared" si="97"/>
        <v>1000</v>
      </c>
      <c r="V159" s="184">
        <f t="shared" si="89"/>
        <v>0</v>
      </c>
    </row>
    <row r="160" spans="1:24" ht="18.75">
      <c r="A160" s="274"/>
      <c r="B160" s="296"/>
      <c r="C160" s="118" t="s">
        <v>420</v>
      </c>
      <c r="D160" s="125">
        <v>3500</v>
      </c>
      <c r="E160" s="66">
        <f t="shared" si="92"/>
        <v>3500</v>
      </c>
      <c r="F160" s="68"/>
      <c r="G160" s="121"/>
      <c r="H160" s="125">
        <v>0</v>
      </c>
      <c r="I160" s="66">
        <f t="shared" si="93"/>
        <v>0</v>
      </c>
      <c r="J160" s="121"/>
      <c r="K160" s="125">
        <v>0</v>
      </c>
      <c r="L160" s="66">
        <f t="shared" si="94"/>
        <v>0</v>
      </c>
      <c r="M160" s="121"/>
      <c r="N160" s="125">
        <v>0</v>
      </c>
      <c r="O160" s="66">
        <f t="shared" si="95"/>
        <v>0</v>
      </c>
      <c r="P160" s="121"/>
      <c r="Q160" s="125">
        <v>0</v>
      </c>
      <c r="R160" s="66">
        <f t="shared" si="96"/>
        <v>0</v>
      </c>
      <c r="S160" s="121"/>
      <c r="T160" s="113">
        <f t="shared" si="65"/>
        <v>0</v>
      </c>
      <c r="U160" s="123">
        <f t="shared" si="97"/>
        <v>3500</v>
      </c>
      <c r="V160" s="184">
        <f t="shared" si="89"/>
        <v>0</v>
      </c>
    </row>
    <row r="161" spans="1:22" ht="18.75">
      <c r="A161" s="274"/>
      <c r="B161" s="296"/>
      <c r="C161" s="118">
        <v>851</v>
      </c>
      <c r="D161" s="125">
        <v>47000</v>
      </c>
      <c r="E161" s="66" t="e">
        <f t="shared" si="92"/>
        <v>#REF!</v>
      </c>
      <c r="F161" s="189" t="e">
        <f>SUM('ხელშეკრულებები '!#REF!)</f>
        <v>#REF!</v>
      </c>
      <c r="G161" s="189" t="e">
        <f>SUM('ხელშეკრულებები '!#REF!)</f>
        <v>#REF!</v>
      </c>
      <c r="H161" s="125">
        <v>0</v>
      </c>
      <c r="I161" s="66" t="e">
        <f t="shared" si="93"/>
        <v>#REF!</v>
      </c>
      <c r="J161" s="189" t="e">
        <f>SUM('ხელშეკრულებები '!#REF!)</f>
        <v>#REF!</v>
      </c>
      <c r="K161" s="125">
        <v>0</v>
      </c>
      <c r="L161" s="66" t="e">
        <f t="shared" si="94"/>
        <v>#REF!</v>
      </c>
      <c r="M161" s="189" t="e">
        <f>SUM('ხელშეკრულებები '!#REF!)</f>
        <v>#REF!</v>
      </c>
      <c r="N161" s="125">
        <v>0</v>
      </c>
      <c r="O161" s="66" t="e">
        <f t="shared" si="95"/>
        <v>#REF!</v>
      </c>
      <c r="P161" s="189" t="e">
        <f>SUM('ხელშეკრულებები '!#REF!)</f>
        <v>#REF!</v>
      </c>
      <c r="Q161" s="125">
        <v>0</v>
      </c>
      <c r="R161" s="66" t="e">
        <f t="shared" si="96"/>
        <v>#REF!</v>
      </c>
      <c r="S161" s="189" t="e">
        <f>SUM('ხელშეკრულებები '!#REF!)</f>
        <v>#REF!</v>
      </c>
      <c r="T161" s="113">
        <f t="shared" si="65"/>
        <v>0</v>
      </c>
      <c r="U161" s="123">
        <f t="shared" si="97"/>
        <v>47000</v>
      </c>
      <c r="V161" s="184" t="e">
        <f t="shared" si="89"/>
        <v>#REF!</v>
      </c>
    </row>
    <row r="162" spans="1:22" ht="18.75">
      <c r="A162" s="274"/>
      <c r="B162" s="296"/>
      <c r="C162" s="118" t="s">
        <v>392</v>
      </c>
      <c r="D162" s="125">
        <v>18000</v>
      </c>
      <c r="E162" s="97" t="e">
        <f t="shared" si="92"/>
        <v>#REF!</v>
      </c>
      <c r="F162" s="189" t="e">
        <f>'ხელშეკრულებები '!#REF!+'ხელშეკრულებები '!#REF!</f>
        <v>#REF!</v>
      </c>
      <c r="G162" s="189" t="e">
        <f>'ხელშეკრულებები '!#REF!+'ხელშეკრულებები '!#REF!</f>
        <v>#REF!</v>
      </c>
      <c r="H162" s="125">
        <v>0</v>
      </c>
      <c r="I162" s="66" t="e">
        <f t="shared" si="93"/>
        <v>#REF!</v>
      </c>
      <c r="J162" s="189" t="e">
        <f>'ხელშეკრულებები '!#REF!+'ხელშეკრულებები '!#REF!</f>
        <v>#REF!</v>
      </c>
      <c r="K162" s="125">
        <v>0</v>
      </c>
      <c r="L162" s="66" t="e">
        <f t="shared" si="94"/>
        <v>#REF!</v>
      </c>
      <c r="M162" s="189" t="e">
        <f>'ხელშეკრულებები '!#REF!+'ხელშეკრულებები '!#REF!</f>
        <v>#REF!</v>
      </c>
      <c r="N162" s="125">
        <v>0</v>
      </c>
      <c r="O162" s="66" t="e">
        <f t="shared" si="95"/>
        <v>#REF!</v>
      </c>
      <c r="P162" s="189" t="e">
        <f>'ხელშეკრულებები '!#REF!+'ხელშეკრულებები '!#REF!</f>
        <v>#REF!</v>
      </c>
      <c r="Q162" s="125">
        <v>0</v>
      </c>
      <c r="R162" s="66" t="e">
        <f t="shared" si="96"/>
        <v>#REF!</v>
      </c>
      <c r="S162" s="189" t="e">
        <f>'ხელშეკრულებები '!#REF!+'ხელშეკრულებები '!#REF!</f>
        <v>#REF!</v>
      </c>
      <c r="T162" s="113">
        <f t="shared" si="65"/>
        <v>0</v>
      </c>
      <c r="U162" s="123">
        <f t="shared" si="97"/>
        <v>18000</v>
      </c>
      <c r="V162" s="184" t="e">
        <f t="shared" si="89"/>
        <v>#REF!</v>
      </c>
    </row>
    <row r="163" spans="1:22" ht="18.75">
      <c r="A163" s="274"/>
      <c r="B163" s="296"/>
      <c r="C163" s="118" t="s">
        <v>393</v>
      </c>
      <c r="D163" s="125">
        <v>2000</v>
      </c>
      <c r="E163" s="66">
        <f t="shared" si="92"/>
        <v>2000</v>
      </c>
      <c r="F163" s="68"/>
      <c r="G163" s="121"/>
      <c r="H163" s="125">
        <v>0</v>
      </c>
      <c r="I163" s="66">
        <f t="shared" si="93"/>
        <v>0</v>
      </c>
      <c r="J163" s="121"/>
      <c r="K163" s="125">
        <v>0</v>
      </c>
      <c r="L163" s="66">
        <f t="shared" si="94"/>
        <v>0</v>
      </c>
      <c r="M163" s="121"/>
      <c r="N163" s="125">
        <v>0</v>
      </c>
      <c r="O163" s="66">
        <f t="shared" si="95"/>
        <v>0</v>
      </c>
      <c r="P163" s="121"/>
      <c r="Q163" s="125">
        <v>0</v>
      </c>
      <c r="R163" s="66">
        <f t="shared" si="96"/>
        <v>0</v>
      </c>
      <c r="S163" s="121"/>
      <c r="T163" s="113">
        <f>H163+K163+N163+Q163</f>
        <v>0</v>
      </c>
      <c r="U163" s="123">
        <f t="shared" si="97"/>
        <v>2000</v>
      </c>
      <c r="V163" s="184">
        <f t="shared" si="89"/>
        <v>0</v>
      </c>
    </row>
    <row r="164" spans="1:22" s="9" customFormat="1" ht="61.5" customHeight="1">
      <c r="A164" s="82" t="s">
        <v>222</v>
      </c>
      <c r="B164" s="30" t="s">
        <v>124</v>
      </c>
      <c r="C164" s="83"/>
      <c r="D164" s="105">
        <f t="shared" ref="D164:U164" si="98">SUM(D165:D172)</f>
        <v>15000</v>
      </c>
      <c r="E164" s="31">
        <f t="shared" si="98"/>
        <v>15000</v>
      </c>
      <c r="F164" s="31">
        <f t="shared" si="98"/>
        <v>0</v>
      </c>
      <c r="G164" s="83">
        <f>SUM(G165:G172)</f>
        <v>0</v>
      </c>
      <c r="H164" s="105">
        <f t="shared" si="98"/>
        <v>0</v>
      </c>
      <c r="I164" s="31">
        <f>SUM(I165:I172)</f>
        <v>0</v>
      </c>
      <c r="J164" s="83">
        <f>SUM(J165:J172)</f>
        <v>0</v>
      </c>
      <c r="K164" s="105">
        <f>SUM(K165:K172)</f>
        <v>0</v>
      </c>
      <c r="L164" s="31">
        <f>SUM(L165:L172)</f>
        <v>0</v>
      </c>
      <c r="M164" s="83">
        <f>SUM(M165:M172)</f>
        <v>0</v>
      </c>
      <c r="N164" s="105">
        <f t="shared" si="98"/>
        <v>0</v>
      </c>
      <c r="O164" s="31">
        <f t="shared" si="98"/>
        <v>0</v>
      </c>
      <c r="P164" s="83">
        <f t="shared" si="98"/>
        <v>0</v>
      </c>
      <c r="Q164" s="105">
        <f t="shared" si="98"/>
        <v>0</v>
      </c>
      <c r="R164" s="31">
        <f>SUM(R165:R172)</f>
        <v>0</v>
      </c>
      <c r="S164" s="83">
        <f>SUM(S165:S172)</f>
        <v>0</v>
      </c>
      <c r="T164" s="105">
        <f t="shared" si="98"/>
        <v>0</v>
      </c>
      <c r="U164" s="83">
        <f t="shared" si="98"/>
        <v>15000</v>
      </c>
      <c r="V164" s="184">
        <f t="shared" si="89"/>
        <v>0</v>
      </c>
    </row>
    <row r="165" spans="1:22" ht="18.75">
      <c r="A165" s="289"/>
      <c r="B165" s="295"/>
      <c r="C165" s="118">
        <v>181</v>
      </c>
      <c r="D165" s="125">
        <v>1000</v>
      </c>
      <c r="E165" s="66">
        <f t="shared" ref="E165:E172" si="99">D165-F165</f>
        <v>1000</v>
      </c>
      <c r="F165" s="68"/>
      <c r="G165" s="121"/>
      <c r="H165" s="125">
        <v>0</v>
      </c>
      <c r="I165" s="66">
        <f t="shared" ref="I165:I172" si="100">H165-J165</f>
        <v>0</v>
      </c>
      <c r="J165" s="121"/>
      <c r="K165" s="125">
        <v>0</v>
      </c>
      <c r="L165" s="66">
        <f t="shared" ref="L165:L172" si="101">K165-M165</f>
        <v>0</v>
      </c>
      <c r="M165" s="121"/>
      <c r="N165" s="125">
        <v>0</v>
      </c>
      <c r="O165" s="66">
        <f t="shared" ref="O165:O172" si="102">N165-P165</f>
        <v>0</v>
      </c>
      <c r="P165" s="121"/>
      <c r="Q165" s="125">
        <v>0</v>
      </c>
      <c r="R165" s="66">
        <f t="shared" ref="R165:R172" si="103">Q165-S165</f>
        <v>0</v>
      </c>
      <c r="S165" s="121"/>
      <c r="T165" s="113">
        <f>H165+K165+N165+Q165</f>
        <v>0</v>
      </c>
      <c r="U165" s="123">
        <f t="shared" ref="U165:U172" si="104">D165-T165</f>
        <v>1000</v>
      </c>
      <c r="V165" s="184">
        <f>G165-J165</f>
        <v>0</v>
      </c>
    </row>
    <row r="166" spans="1:22" ht="18.75">
      <c r="A166" s="282"/>
      <c r="B166" s="295"/>
      <c r="C166" s="118">
        <v>184</v>
      </c>
      <c r="D166" s="125">
        <v>1000</v>
      </c>
      <c r="E166" s="66">
        <f t="shared" si="99"/>
        <v>1000</v>
      </c>
      <c r="F166" s="68"/>
      <c r="G166" s="121"/>
      <c r="H166" s="125">
        <v>0</v>
      </c>
      <c r="I166" s="66">
        <f t="shared" si="100"/>
        <v>0</v>
      </c>
      <c r="J166" s="121"/>
      <c r="K166" s="125">
        <v>0</v>
      </c>
      <c r="L166" s="66">
        <f t="shared" si="101"/>
        <v>0</v>
      </c>
      <c r="M166" s="121"/>
      <c r="N166" s="125">
        <v>0</v>
      </c>
      <c r="O166" s="66">
        <f t="shared" si="102"/>
        <v>0</v>
      </c>
      <c r="P166" s="121"/>
      <c r="Q166" s="125">
        <v>0</v>
      </c>
      <c r="R166" s="66">
        <f t="shared" si="103"/>
        <v>0</v>
      </c>
      <c r="S166" s="121"/>
      <c r="T166" s="113">
        <f>H166+K166+N166+Q166</f>
        <v>0</v>
      </c>
      <c r="U166" s="123">
        <f t="shared" si="104"/>
        <v>1000</v>
      </c>
      <c r="V166" s="184">
        <f t="shared" ref="V166:V195" si="105">G166-J166</f>
        <v>0</v>
      </c>
    </row>
    <row r="167" spans="1:22" ht="18.75">
      <c r="A167" s="282"/>
      <c r="B167" s="295"/>
      <c r="C167" s="118">
        <v>337</v>
      </c>
      <c r="D167" s="125">
        <v>100</v>
      </c>
      <c r="E167" s="66">
        <f t="shared" si="99"/>
        <v>100</v>
      </c>
      <c r="F167" s="68"/>
      <c r="G167" s="121"/>
      <c r="H167" s="125">
        <v>0</v>
      </c>
      <c r="I167" s="66">
        <f t="shared" si="100"/>
        <v>0</v>
      </c>
      <c r="J167" s="121"/>
      <c r="K167" s="125">
        <v>0</v>
      </c>
      <c r="L167" s="66">
        <f t="shared" si="101"/>
        <v>0</v>
      </c>
      <c r="M167" s="121"/>
      <c r="N167" s="125">
        <v>0</v>
      </c>
      <c r="O167" s="66">
        <f t="shared" si="102"/>
        <v>0</v>
      </c>
      <c r="P167" s="121"/>
      <c r="Q167" s="125">
        <v>0</v>
      </c>
      <c r="R167" s="66">
        <f t="shared" si="103"/>
        <v>0</v>
      </c>
      <c r="S167" s="121"/>
      <c r="T167" s="113">
        <f t="shared" si="65"/>
        <v>0</v>
      </c>
      <c r="U167" s="123">
        <f t="shared" si="104"/>
        <v>100</v>
      </c>
      <c r="V167" s="184">
        <f t="shared" si="105"/>
        <v>0</v>
      </c>
    </row>
    <row r="168" spans="1:22" ht="18.75">
      <c r="A168" s="282"/>
      <c r="B168" s="295"/>
      <c r="C168" s="118" t="s">
        <v>385</v>
      </c>
      <c r="D168" s="125">
        <v>10000</v>
      </c>
      <c r="E168" s="66">
        <f t="shared" si="99"/>
        <v>10000</v>
      </c>
      <c r="F168" s="68"/>
      <c r="G168" s="121"/>
      <c r="H168" s="125">
        <v>0</v>
      </c>
      <c r="I168" s="66">
        <f t="shared" si="100"/>
        <v>0</v>
      </c>
      <c r="J168" s="121"/>
      <c r="K168" s="125">
        <v>0</v>
      </c>
      <c r="L168" s="66">
        <f t="shared" si="101"/>
        <v>0</v>
      </c>
      <c r="M168" s="121"/>
      <c r="N168" s="125">
        <v>0</v>
      </c>
      <c r="O168" s="66">
        <f t="shared" si="102"/>
        <v>0</v>
      </c>
      <c r="P168" s="121"/>
      <c r="Q168" s="125">
        <v>0</v>
      </c>
      <c r="R168" s="66">
        <f t="shared" si="103"/>
        <v>0</v>
      </c>
      <c r="S168" s="121"/>
      <c r="T168" s="113">
        <f t="shared" si="65"/>
        <v>0</v>
      </c>
      <c r="U168" s="123">
        <f t="shared" si="104"/>
        <v>10000</v>
      </c>
      <c r="V168" s="184">
        <f t="shared" si="105"/>
        <v>0</v>
      </c>
    </row>
    <row r="169" spans="1:22" ht="18.75">
      <c r="A169" s="282"/>
      <c r="B169" s="295"/>
      <c r="C169" s="118">
        <v>331</v>
      </c>
      <c r="D169" s="125">
        <v>1500</v>
      </c>
      <c r="E169" s="66">
        <f t="shared" si="99"/>
        <v>1500</v>
      </c>
      <c r="F169" s="68"/>
      <c r="G169" s="121"/>
      <c r="H169" s="125">
        <v>0</v>
      </c>
      <c r="I169" s="66">
        <f t="shared" si="100"/>
        <v>0</v>
      </c>
      <c r="J169" s="121"/>
      <c r="K169" s="125">
        <v>0</v>
      </c>
      <c r="L169" s="66">
        <f t="shared" si="101"/>
        <v>0</v>
      </c>
      <c r="M169" s="121"/>
      <c r="N169" s="125">
        <v>0</v>
      </c>
      <c r="O169" s="66">
        <f t="shared" si="102"/>
        <v>0</v>
      </c>
      <c r="P169" s="121"/>
      <c r="Q169" s="125">
        <v>0</v>
      </c>
      <c r="R169" s="66">
        <f t="shared" si="103"/>
        <v>0</v>
      </c>
      <c r="S169" s="121"/>
      <c r="T169" s="113">
        <f t="shared" si="65"/>
        <v>0</v>
      </c>
      <c r="U169" s="123">
        <f t="shared" si="104"/>
        <v>1500</v>
      </c>
      <c r="V169" s="184">
        <f t="shared" si="105"/>
        <v>0</v>
      </c>
    </row>
    <row r="170" spans="1:22" ht="18.75">
      <c r="A170" s="282"/>
      <c r="B170" s="295"/>
      <c r="C170" s="118">
        <v>192</v>
      </c>
      <c r="D170" s="125">
        <v>0</v>
      </c>
      <c r="E170" s="66">
        <f t="shared" si="99"/>
        <v>0</v>
      </c>
      <c r="F170" s="68"/>
      <c r="G170" s="121"/>
      <c r="H170" s="125">
        <v>0</v>
      </c>
      <c r="I170" s="66">
        <f t="shared" si="100"/>
        <v>0</v>
      </c>
      <c r="J170" s="121"/>
      <c r="K170" s="125">
        <v>0</v>
      </c>
      <c r="L170" s="66">
        <f t="shared" si="101"/>
        <v>0</v>
      </c>
      <c r="M170" s="121"/>
      <c r="N170" s="125">
        <v>0</v>
      </c>
      <c r="O170" s="66">
        <f t="shared" si="102"/>
        <v>0</v>
      </c>
      <c r="P170" s="121"/>
      <c r="Q170" s="125">
        <v>0</v>
      </c>
      <c r="R170" s="66">
        <f t="shared" si="103"/>
        <v>0</v>
      </c>
      <c r="S170" s="121"/>
      <c r="T170" s="113">
        <f t="shared" si="65"/>
        <v>0</v>
      </c>
      <c r="U170" s="123">
        <f t="shared" si="104"/>
        <v>0</v>
      </c>
      <c r="V170" s="184">
        <f t="shared" si="105"/>
        <v>0</v>
      </c>
    </row>
    <row r="171" spans="1:22" ht="18.75">
      <c r="A171" s="282"/>
      <c r="B171" s="295"/>
      <c r="C171" s="118">
        <v>188</v>
      </c>
      <c r="D171" s="125">
        <v>0</v>
      </c>
      <c r="E171" s="66">
        <f t="shared" si="99"/>
        <v>0</v>
      </c>
      <c r="F171" s="68"/>
      <c r="G171" s="121"/>
      <c r="H171" s="125">
        <v>0</v>
      </c>
      <c r="I171" s="66">
        <f t="shared" si="100"/>
        <v>0</v>
      </c>
      <c r="J171" s="121"/>
      <c r="K171" s="125">
        <v>0</v>
      </c>
      <c r="L171" s="66">
        <f t="shared" si="101"/>
        <v>0</v>
      </c>
      <c r="M171" s="121"/>
      <c r="N171" s="125">
        <v>0</v>
      </c>
      <c r="O171" s="66">
        <f t="shared" si="102"/>
        <v>0</v>
      </c>
      <c r="P171" s="121"/>
      <c r="Q171" s="125">
        <v>0</v>
      </c>
      <c r="R171" s="66">
        <f t="shared" si="103"/>
        <v>0</v>
      </c>
      <c r="S171" s="121"/>
      <c r="T171" s="113">
        <f t="shared" si="65"/>
        <v>0</v>
      </c>
      <c r="U171" s="123">
        <f t="shared" si="104"/>
        <v>0</v>
      </c>
      <c r="V171" s="184">
        <f t="shared" si="105"/>
        <v>0</v>
      </c>
    </row>
    <row r="172" spans="1:22" ht="18.75">
      <c r="A172" s="282"/>
      <c r="B172" s="295"/>
      <c r="C172" s="118">
        <v>189</v>
      </c>
      <c r="D172" s="125">
        <v>1400</v>
      </c>
      <c r="E172" s="66">
        <f t="shared" si="99"/>
        <v>1400</v>
      </c>
      <c r="F172" s="68"/>
      <c r="G172" s="121"/>
      <c r="H172" s="125">
        <v>0</v>
      </c>
      <c r="I172" s="66">
        <f t="shared" si="100"/>
        <v>0</v>
      </c>
      <c r="J172" s="121"/>
      <c r="K172" s="125">
        <v>0</v>
      </c>
      <c r="L172" s="66">
        <f t="shared" si="101"/>
        <v>0</v>
      </c>
      <c r="M172" s="121"/>
      <c r="N172" s="125">
        <v>0</v>
      </c>
      <c r="O172" s="66">
        <f t="shared" si="102"/>
        <v>0</v>
      </c>
      <c r="P172" s="121"/>
      <c r="Q172" s="125">
        <v>0</v>
      </c>
      <c r="R172" s="66">
        <f t="shared" si="103"/>
        <v>0</v>
      </c>
      <c r="S172" s="121"/>
      <c r="T172" s="113">
        <f t="shared" si="65"/>
        <v>0</v>
      </c>
      <c r="U172" s="123">
        <f t="shared" si="104"/>
        <v>1400</v>
      </c>
      <c r="V172" s="184">
        <f t="shared" si="105"/>
        <v>0</v>
      </c>
    </row>
    <row r="173" spans="1:22" s="9" customFormat="1" ht="53.25" customHeight="1">
      <c r="A173" s="82" t="s">
        <v>125</v>
      </c>
      <c r="B173" s="30" t="s">
        <v>126</v>
      </c>
      <c r="C173" s="83"/>
      <c r="D173" s="105">
        <f t="shared" ref="D173:U173" si="106">SUM(D174:D183)</f>
        <v>8000</v>
      </c>
      <c r="E173" s="31">
        <f t="shared" si="106"/>
        <v>8000</v>
      </c>
      <c r="F173" s="31">
        <f t="shared" si="106"/>
        <v>0</v>
      </c>
      <c r="G173" s="83">
        <f>SUM(G174:G183)</f>
        <v>0</v>
      </c>
      <c r="H173" s="105">
        <f t="shared" si="106"/>
        <v>0</v>
      </c>
      <c r="I173" s="31">
        <f>SUM(I174:I183)</f>
        <v>0</v>
      </c>
      <c r="J173" s="83">
        <f>SUM(J174:J183)</f>
        <v>0</v>
      </c>
      <c r="K173" s="105">
        <f t="shared" si="106"/>
        <v>0</v>
      </c>
      <c r="L173" s="31">
        <f t="shared" si="106"/>
        <v>0</v>
      </c>
      <c r="M173" s="83">
        <f t="shared" si="106"/>
        <v>0</v>
      </c>
      <c r="N173" s="105">
        <f t="shared" si="106"/>
        <v>0</v>
      </c>
      <c r="O173" s="31">
        <f>SUM(O174:O183)</f>
        <v>0</v>
      </c>
      <c r="P173" s="83">
        <f>SUM(P174:P183)</f>
        <v>0</v>
      </c>
      <c r="Q173" s="105">
        <f t="shared" si="106"/>
        <v>0</v>
      </c>
      <c r="R173" s="31">
        <f t="shared" si="106"/>
        <v>0</v>
      </c>
      <c r="S173" s="83">
        <f t="shared" si="106"/>
        <v>0</v>
      </c>
      <c r="T173" s="105">
        <f t="shared" si="106"/>
        <v>0</v>
      </c>
      <c r="U173" s="83">
        <f t="shared" si="106"/>
        <v>8000</v>
      </c>
      <c r="V173" s="184">
        <f t="shared" si="105"/>
        <v>0</v>
      </c>
    </row>
    <row r="174" spans="1:22" ht="21" customHeight="1">
      <c r="A174" s="282" t="s">
        <v>127</v>
      </c>
      <c r="B174" s="271" t="s">
        <v>128</v>
      </c>
      <c r="C174" s="118" t="s">
        <v>122</v>
      </c>
      <c r="D174" s="125">
        <v>4000</v>
      </c>
      <c r="E174" s="66">
        <f t="shared" ref="E174:E183" si="107">D174-F174</f>
        <v>4000</v>
      </c>
      <c r="F174" s="68"/>
      <c r="G174" s="121"/>
      <c r="H174" s="125">
        <v>0</v>
      </c>
      <c r="I174" s="66">
        <f t="shared" ref="I174:I183" si="108">H174-J174</f>
        <v>0</v>
      </c>
      <c r="J174" s="121"/>
      <c r="K174" s="125">
        <v>0</v>
      </c>
      <c r="L174" s="66">
        <f t="shared" ref="L174:L183" si="109">K174-M174</f>
        <v>0</v>
      </c>
      <c r="M174" s="121"/>
      <c r="N174" s="125">
        <v>0</v>
      </c>
      <c r="O174" s="66">
        <f t="shared" ref="O174:O183" si="110">N174-P174</f>
        <v>0</v>
      </c>
      <c r="P174" s="121"/>
      <c r="Q174" s="125">
        <v>0</v>
      </c>
      <c r="R174" s="66">
        <f t="shared" ref="R174:R183" si="111">Q174-S174</f>
        <v>0</v>
      </c>
      <c r="S174" s="121"/>
      <c r="T174" s="113">
        <f t="shared" si="65"/>
        <v>0</v>
      </c>
      <c r="U174" s="123">
        <f t="shared" ref="U174:U183" si="112">D174-T174</f>
        <v>4000</v>
      </c>
      <c r="V174" s="184">
        <f t="shared" si="105"/>
        <v>0</v>
      </c>
    </row>
    <row r="175" spans="1:22" ht="18.75">
      <c r="A175" s="282"/>
      <c r="B175" s="271"/>
      <c r="C175" s="118" t="s">
        <v>129</v>
      </c>
      <c r="D175" s="125">
        <v>0</v>
      </c>
      <c r="E175" s="66">
        <f t="shared" si="107"/>
        <v>0</v>
      </c>
      <c r="F175" s="68"/>
      <c r="G175" s="121"/>
      <c r="H175" s="125">
        <v>0</v>
      </c>
      <c r="I175" s="66">
        <f t="shared" si="108"/>
        <v>0</v>
      </c>
      <c r="J175" s="121"/>
      <c r="K175" s="125">
        <v>0</v>
      </c>
      <c r="L175" s="66">
        <f t="shared" si="109"/>
        <v>0</v>
      </c>
      <c r="M175" s="121"/>
      <c r="N175" s="125">
        <v>0</v>
      </c>
      <c r="O175" s="66">
        <f t="shared" si="110"/>
        <v>0</v>
      </c>
      <c r="P175" s="121"/>
      <c r="Q175" s="125">
        <v>0</v>
      </c>
      <c r="R175" s="66">
        <f t="shared" si="111"/>
        <v>0</v>
      </c>
      <c r="S175" s="121"/>
      <c r="T175" s="113">
        <f t="shared" ref="T175:T242" si="113">H175+K175+N175+Q175</f>
        <v>0</v>
      </c>
      <c r="U175" s="123">
        <f t="shared" si="112"/>
        <v>0</v>
      </c>
      <c r="V175" s="184">
        <f t="shared" si="105"/>
        <v>0</v>
      </c>
    </row>
    <row r="176" spans="1:22" ht="27.75" customHeight="1">
      <c r="A176" s="94" t="s">
        <v>130</v>
      </c>
      <c r="B176" s="75" t="s">
        <v>131</v>
      </c>
      <c r="C176" s="118">
        <v>501</v>
      </c>
      <c r="D176" s="125">
        <v>0</v>
      </c>
      <c r="E176" s="66">
        <f t="shared" si="107"/>
        <v>0</v>
      </c>
      <c r="F176" s="68"/>
      <c r="G176" s="121"/>
      <c r="H176" s="125">
        <v>0</v>
      </c>
      <c r="I176" s="66">
        <f t="shared" si="108"/>
        <v>0</v>
      </c>
      <c r="J176" s="121"/>
      <c r="K176" s="125">
        <v>0</v>
      </c>
      <c r="L176" s="66">
        <f t="shared" si="109"/>
        <v>0</v>
      </c>
      <c r="M176" s="121"/>
      <c r="N176" s="125">
        <v>0</v>
      </c>
      <c r="O176" s="66">
        <f t="shared" si="110"/>
        <v>0</v>
      </c>
      <c r="P176" s="121"/>
      <c r="Q176" s="125">
        <v>0</v>
      </c>
      <c r="R176" s="66">
        <f t="shared" si="111"/>
        <v>0</v>
      </c>
      <c r="S176" s="121"/>
      <c r="T176" s="113">
        <f t="shared" si="113"/>
        <v>0</v>
      </c>
      <c r="U176" s="123">
        <f t="shared" si="112"/>
        <v>0</v>
      </c>
      <c r="V176" s="184">
        <f t="shared" si="105"/>
        <v>0</v>
      </c>
    </row>
    <row r="177" spans="1:22" ht="21" customHeight="1">
      <c r="A177" s="282" t="s">
        <v>132</v>
      </c>
      <c r="B177" s="271" t="s">
        <v>133</v>
      </c>
      <c r="C177" s="118">
        <v>501</v>
      </c>
      <c r="D177" s="125">
        <v>2500</v>
      </c>
      <c r="E177" s="66">
        <f t="shared" si="107"/>
        <v>2500</v>
      </c>
      <c r="F177" s="68"/>
      <c r="G177" s="121"/>
      <c r="H177" s="125">
        <v>0</v>
      </c>
      <c r="I177" s="66">
        <f t="shared" si="108"/>
        <v>0</v>
      </c>
      <c r="J177" s="121"/>
      <c r="K177" s="125">
        <v>0</v>
      </c>
      <c r="L177" s="66">
        <f t="shared" si="109"/>
        <v>0</v>
      </c>
      <c r="M177" s="121"/>
      <c r="N177" s="125">
        <v>0</v>
      </c>
      <c r="O177" s="66">
        <f t="shared" si="110"/>
        <v>0</v>
      </c>
      <c r="P177" s="121"/>
      <c r="Q177" s="125">
        <v>0</v>
      </c>
      <c r="R177" s="66">
        <f t="shared" si="111"/>
        <v>0</v>
      </c>
      <c r="S177" s="121"/>
      <c r="T177" s="113">
        <f t="shared" si="113"/>
        <v>0</v>
      </c>
      <c r="U177" s="123">
        <f t="shared" si="112"/>
        <v>2500</v>
      </c>
      <c r="V177" s="184">
        <f t="shared" si="105"/>
        <v>0</v>
      </c>
    </row>
    <row r="178" spans="1:22" ht="21" customHeight="1">
      <c r="A178" s="282"/>
      <c r="B178" s="271"/>
      <c r="C178" s="118" t="s">
        <v>423</v>
      </c>
      <c r="D178" s="125">
        <v>500</v>
      </c>
      <c r="E178" s="66">
        <f t="shared" si="107"/>
        <v>500</v>
      </c>
      <c r="F178" s="68"/>
      <c r="G178" s="121"/>
      <c r="H178" s="125">
        <v>0</v>
      </c>
      <c r="I178" s="66">
        <f t="shared" si="108"/>
        <v>0</v>
      </c>
      <c r="J178" s="121"/>
      <c r="K178" s="125">
        <v>0</v>
      </c>
      <c r="L178" s="66">
        <f t="shared" si="109"/>
        <v>0</v>
      </c>
      <c r="M178" s="121"/>
      <c r="N178" s="125">
        <v>0</v>
      </c>
      <c r="O178" s="66">
        <f t="shared" si="110"/>
        <v>0</v>
      </c>
      <c r="P178" s="121"/>
      <c r="Q178" s="125">
        <v>0</v>
      </c>
      <c r="R178" s="66">
        <f t="shared" si="111"/>
        <v>0</v>
      </c>
      <c r="S178" s="121"/>
      <c r="T178" s="113">
        <f t="shared" si="113"/>
        <v>0</v>
      </c>
      <c r="U178" s="123">
        <f t="shared" si="112"/>
        <v>500</v>
      </c>
      <c r="V178" s="184">
        <f t="shared" si="105"/>
        <v>0</v>
      </c>
    </row>
    <row r="179" spans="1:22" ht="19.5" customHeight="1">
      <c r="A179" s="282"/>
      <c r="B179" s="271"/>
      <c r="C179" s="118" t="s">
        <v>380</v>
      </c>
      <c r="D179" s="125">
        <v>0</v>
      </c>
      <c r="E179" s="66">
        <f t="shared" si="107"/>
        <v>0</v>
      </c>
      <c r="F179" s="68"/>
      <c r="G179" s="121"/>
      <c r="H179" s="125">
        <v>0</v>
      </c>
      <c r="I179" s="66">
        <f t="shared" si="108"/>
        <v>0</v>
      </c>
      <c r="J179" s="121"/>
      <c r="K179" s="125">
        <v>0</v>
      </c>
      <c r="L179" s="66">
        <f t="shared" si="109"/>
        <v>0</v>
      </c>
      <c r="M179" s="121"/>
      <c r="N179" s="125">
        <v>0</v>
      </c>
      <c r="O179" s="66">
        <f t="shared" si="110"/>
        <v>0</v>
      </c>
      <c r="P179" s="121"/>
      <c r="Q179" s="125">
        <v>0</v>
      </c>
      <c r="R179" s="66">
        <f t="shared" si="111"/>
        <v>0</v>
      </c>
      <c r="S179" s="121"/>
      <c r="T179" s="113">
        <f t="shared" si="113"/>
        <v>0</v>
      </c>
      <c r="U179" s="123">
        <f t="shared" si="112"/>
        <v>0</v>
      </c>
      <c r="V179" s="184">
        <f t="shared" si="105"/>
        <v>0</v>
      </c>
    </row>
    <row r="180" spans="1:22" ht="30.75" customHeight="1">
      <c r="A180" s="282" t="s">
        <v>134</v>
      </c>
      <c r="B180" s="271" t="s">
        <v>135</v>
      </c>
      <c r="C180" s="118">
        <v>601</v>
      </c>
      <c r="D180" s="125">
        <v>0</v>
      </c>
      <c r="E180" s="66">
        <f t="shared" si="107"/>
        <v>0</v>
      </c>
      <c r="F180" s="68"/>
      <c r="G180" s="121"/>
      <c r="H180" s="125">
        <v>0</v>
      </c>
      <c r="I180" s="66">
        <f t="shared" si="108"/>
        <v>0</v>
      </c>
      <c r="J180" s="121"/>
      <c r="K180" s="125">
        <v>0</v>
      </c>
      <c r="L180" s="66">
        <f t="shared" si="109"/>
        <v>0</v>
      </c>
      <c r="M180" s="121"/>
      <c r="N180" s="125">
        <v>0</v>
      </c>
      <c r="O180" s="66">
        <f t="shared" si="110"/>
        <v>0</v>
      </c>
      <c r="P180" s="121"/>
      <c r="Q180" s="125">
        <v>0</v>
      </c>
      <c r="R180" s="66">
        <f t="shared" si="111"/>
        <v>0</v>
      </c>
      <c r="S180" s="121"/>
      <c r="T180" s="113">
        <f t="shared" si="113"/>
        <v>0</v>
      </c>
      <c r="U180" s="123">
        <f t="shared" si="112"/>
        <v>0</v>
      </c>
      <c r="V180" s="184">
        <f t="shared" si="105"/>
        <v>0</v>
      </c>
    </row>
    <row r="181" spans="1:22" ht="29.25" customHeight="1">
      <c r="A181" s="282"/>
      <c r="B181" s="271"/>
      <c r="C181" s="118">
        <v>631</v>
      </c>
      <c r="D181" s="125">
        <v>1000</v>
      </c>
      <c r="E181" s="66">
        <f t="shared" si="107"/>
        <v>1000</v>
      </c>
      <c r="F181" s="68"/>
      <c r="G181" s="121"/>
      <c r="H181" s="125">
        <v>0</v>
      </c>
      <c r="I181" s="66">
        <f t="shared" si="108"/>
        <v>0</v>
      </c>
      <c r="J181" s="121"/>
      <c r="K181" s="125">
        <v>0</v>
      </c>
      <c r="L181" s="66">
        <f t="shared" si="109"/>
        <v>0</v>
      </c>
      <c r="M181" s="121"/>
      <c r="N181" s="125">
        <v>0</v>
      </c>
      <c r="O181" s="66">
        <f t="shared" si="110"/>
        <v>0</v>
      </c>
      <c r="P181" s="121"/>
      <c r="Q181" s="125">
        <v>0</v>
      </c>
      <c r="R181" s="66">
        <f t="shared" si="111"/>
        <v>0</v>
      </c>
      <c r="S181" s="121"/>
      <c r="T181" s="113">
        <f t="shared" si="113"/>
        <v>0</v>
      </c>
      <c r="U181" s="123">
        <f t="shared" si="112"/>
        <v>1000</v>
      </c>
      <c r="V181" s="184">
        <f t="shared" si="105"/>
        <v>0</v>
      </c>
    </row>
    <row r="182" spans="1:22" ht="53.25" customHeight="1">
      <c r="A182" s="94" t="s">
        <v>264</v>
      </c>
      <c r="B182" s="75" t="s">
        <v>278</v>
      </c>
      <c r="C182" s="119"/>
      <c r="D182" s="125">
        <v>0</v>
      </c>
      <c r="E182" s="66">
        <f t="shared" si="107"/>
        <v>0</v>
      </c>
      <c r="F182" s="68"/>
      <c r="G182" s="121"/>
      <c r="H182" s="125">
        <v>0</v>
      </c>
      <c r="I182" s="66">
        <f t="shared" si="108"/>
        <v>0</v>
      </c>
      <c r="J182" s="121"/>
      <c r="K182" s="125">
        <v>0</v>
      </c>
      <c r="L182" s="66">
        <f t="shared" si="109"/>
        <v>0</v>
      </c>
      <c r="M182" s="121"/>
      <c r="N182" s="125">
        <v>0</v>
      </c>
      <c r="O182" s="66">
        <f t="shared" si="110"/>
        <v>0</v>
      </c>
      <c r="P182" s="121"/>
      <c r="Q182" s="125">
        <v>0</v>
      </c>
      <c r="R182" s="66">
        <f t="shared" si="111"/>
        <v>0</v>
      </c>
      <c r="S182" s="121"/>
      <c r="T182" s="113">
        <f t="shared" si="113"/>
        <v>0</v>
      </c>
      <c r="U182" s="123">
        <f t="shared" si="112"/>
        <v>0</v>
      </c>
      <c r="V182" s="184">
        <f t="shared" si="105"/>
        <v>0</v>
      </c>
    </row>
    <row r="183" spans="1:22" ht="62.25" customHeight="1">
      <c r="A183" s="94" t="s">
        <v>265</v>
      </c>
      <c r="B183" s="75" t="s">
        <v>277</v>
      </c>
      <c r="C183" s="119"/>
      <c r="D183" s="125">
        <v>0</v>
      </c>
      <c r="E183" s="66">
        <f t="shared" si="107"/>
        <v>0</v>
      </c>
      <c r="F183" s="68"/>
      <c r="G183" s="121"/>
      <c r="H183" s="125">
        <v>0</v>
      </c>
      <c r="I183" s="66">
        <f t="shared" si="108"/>
        <v>0</v>
      </c>
      <c r="J183" s="121"/>
      <c r="K183" s="125">
        <v>0</v>
      </c>
      <c r="L183" s="66">
        <f t="shared" si="109"/>
        <v>0</v>
      </c>
      <c r="M183" s="121"/>
      <c r="N183" s="125">
        <v>0</v>
      </c>
      <c r="O183" s="66">
        <f t="shared" si="110"/>
        <v>0</v>
      </c>
      <c r="P183" s="121"/>
      <c r="Q183" s="125">
        <v>0</v>
      </c>
      <c r="R183" s="66">
        <f t="shared" si="111"/>
        <v>0</v>
      </c>
      <c r="S183" s="121"/>
      <c r="T183" s="113">
        <f t="shared" si="113"/>
        <v>0</v>
      </c>
      <c r="U183" s="123">
        <f t="shared" si="112"/>
        <v>0</v>
      </c>
      <c r="V183" s="184">
        <f t="shared" si="105"/>
        <v>0</v>
      </c>
    </row>
    <row r="184" spans="1:22" s="9" customFormat="1" ht="38.25" customHeight="1">
      <c r="A184" s="82" t="s">
        <v>136</v>
      </c>
      <c r="B184" s="30" t="s">
        <v>137</v>
      </c>
      <c r="C184" s="83"/>
      <c r="D184" s="105">
        <f>D185+D200</f>
        <v>106000</v>
      </c>
      <c r="E184" s="31" t="e">
        <f t="shared" ref="E184:U184" si="114">E185+E200</f>
        <v>#REF!</v>
      </c>
      <c r="F184" s="31" t="e">
        <f t="shared" si="114"/>
        <v>#REF!</v>
      </c>
      <c r="G184" s="83" t="e">
        <f>G185+G200</f>
        <v>#REF!</v>
      </c>
      <c r="H184" s="105">
        <f t="shared" si="114"/>
        <v>0</v>
      </c>
      <c r="I184" s="31" t="e">
        <f>I185+I200</f>
        <v>#REF!</v>
      </c>
      <c r="J184" s="83" t="e">
        <f>J185+J200</f>
        <v>#REF!</v>
      </c>
      <c r="K184" s="105">
        <f t="shared" si="114"/>
        <v>0</v>
      </c>
      <c r="L184" s="31" t="e">
        <f t="shared" si="114"/>
        <v>#REF!</v>
      </c>
      <c r="M184" s="83" t="e">
        <f t="shared" si="114"/>
        <v>#REF!</v>
      </c>
      <c r="N184" s="105">
        <f t="shared" si="114"/>
        <v>0</v>
      </c>
      <c r="O184" s="31" t="e">
        <f>O185+O200</f>
        <v>#REF!</v>
      </c>
      <c r="P184" s="83" t="e">
        <f>P185+P200</f>
        <v>#REF!</v>
      </c>
      <c r="Q184" s="105">
        <f t="shared" si="114"/>
        <v>0</v>
      </c>
      <c r="R184" s="31" t="e">
        <f t="shared" si="114"/>
        <v>#REF!</v>
      </c>
      <c r="S184" s="83" t="e">
        <f t="shared" si="114"/>
        <v>#REF!</v>
      </c>
      <c r="T184" s="105">
        <f t="shared" si="114"/>
        <v>0</v>
      </c>
      <c r="U184" s="83">
        <f t="shared" si="114"/>
        <v>106000</v>
      </c>
      <c r="V184" s="184" t="e">
        <f t="shared" si="105"/>
        <v>#REF!</v>
      </c>
    </row>
    <row r="185" spans="1:22" s="9" customFormat="1" ht="18.75">
      <c r="A185" s="87"/>
      <c r="B185" s="74"/>
      <c r="C185" s="85"/>
      <c r="D185" s="106">
        <f>SUM(D186:D199)</f>
        <v>96000</v>
      </c>
      <c r="E185" s="65" t="e">
        <f t="shared" ref="E185:U185" si="115">SUM(E186:E199)</f>
        <v>#REF!</v>
      </c>
      <c r="F185" s="65" t="e">
        <f t="shared" si="115"/>
        <v>#REF!</v>
      </c>
      <c r="G185" s="85" t="e">
        <f>SUM(G186:G199)</f>
        <v>#REF!</v>
      </c>
      <c r="H185" s="106">
        <f t="shared" si="115"/>
        <v>0</v>
      </c>
      <c r="I185" s="65" t="e">
        <f>SUM(I186:I199)</f>
        <v>#REF!</v>
      </c>
      <c r="J185" s="85" t="e">
        <f>SUM(J186:J199)</f>
        <v>#REF!</v>
      </c>
      <c r="K185" s="106">
        <f t="shared" si="115"/>
        <v>0</v>
      </c>
      <c r="L185" s="65" t="e">
        <f t="shared" si="115"/>
        <v>#REF!</v>
      </c>
      <c r="M185" s="85" t="e">
        <f t="shared" si="115"/>
        <v>#REF!</v>
      </c>
      <c r="N185" s="106">
        <f t="shared" si="115"/>
        <v>0</v>
      </c>
      <c r="O185" s="65" t="e">
        <f>SUM(O186:O199)</f>
        <v>#REF!</v>
      </c>
      <c r="P185" s="85" t="e">
        <f>SUM(P186:P199)</f>
        <v>#REF!</v>
      </c>
      <c r="Q185" s="106">
        <f t="shared" si="115"/>
        <v>0</v>
      </c>
      <c r="R185" s="65" t="e">
        <f t="shared" si="115"/>
        <v>#REF!</v>
      </c>
      <c r="S185" s="85" t="e">
        <f t="shared" si="115"/>
        <v>#REF!</v>
      </c>
      <c r="T185" s="106">
        <f t="shared" si="115"/>
        <v>0</v>
      </c>
      <c r="U185" s="85">
        <f t="shared" si="115"/>
        <v>96000</v>
      </c>
      <c r="V185" s="184" t="e">
        <f t="shared" si="105"/>
        <v>#REF!</v>
      </c>
    </row>
    <row r="186" spans="1:22" ht="18.75">
      <c r="A186" s="282" t="s">
        <v>266</v>
      </c>
      <c r="B186" s="271" t="s">
        <v>271</v>
      </c>
      <c r="C186" s="118">
        <v>713</v>
      </c>
      <c r="D186" s="125">
        <v>1500</v>
      </c>
      <c r="E186" s="66">
        <f t="shared" ref="E186:E199" si="116">D186-F186</f>
        <v>1500</v>
      </c>
      <c r="F186" s="68"/>
      <c r="G186" s="121"/>
      <c r="H186" s="125">
        <v>0</v>
      </c>
      <c r="I186" s="66">
        <f t="shared" ref="I186:I199" si="117">H186-J186</f>
        <v>0</v>
      </c>
      <c r="J186" s="121"/>
      <c r="K186" s="125">
        <v>0</v>
      </c>
      <c r="L186" s="66">
        <f t="shared" ref="L186:L199" si="118">K186-M186</f>
        <v>0</v>
      </c>
      <c r="M186" s="121"/>
      <c r="N186" s="125">
        <v>0</v>
      </c>
      <c r="O186" s="66">
        <f t="shared" ref="O186:O199" si="119">N186-P186</f>
        <v>0</v>
      </c>
      <c r="P186" s="121"/>
      <c r="Q186" s="125">
        <v>0</v>
      </c>
      <c r="R186" s="66">
        <f t="shared" ref="R186:R199" si="120">Q186-S186</f>
        <v>0</v>
      </c>
      <c r="S186" s="121"/>
      <c r="T186" s="113">
        <f t="shared" si="113"/>
        <v>0</v>
      </c>
      <c r="U186" s="123">
        <f t="shared" ref="U186:U199" si="121">D186-T186</f>
        <v>1500</v>
      </c>
      <c r="V186" s="184">
        <f t="shared" si="105"/>
        <v>0</v>
      </c>
    </row>
    <row r="187" spans="1:22" ht="18.75">
      <c r="A187" s="282"/>
      <c r="B187" s="271"/>
      <c r="C187" s="118">
        <v>716</v>
      </c>
      <c r="D187" s="125">
        <v>1500</v>
      </c>
      <c r="E187" s="66">
        <f t="shared" si="116"/>
        <v>1500</v>
      </c>
      <c r="F187" s="68"/>
      <c r="G187" s="121"/>
      <c r="H187" s="125">
        <v>0</v>
      </c>
      <c r="I187" s="66">
        <f t="shared" si="117"/>
        <v>0</v>
      </c>
      <c r="J187" s="121"/>
      <c r="K187" s="125">
        <v>0</v>
      </c>
      <c r="L187" s="66">
        <f t="shared" si="118"/>
        <v>0</v>
      </c>
      <c r="M187" s="121"/>
      <c r="N187" s="125">
        <v>0</v>
      </c>
      <c r="O187" s="66">
        <f t="shared" si="119"/>
        <v>0</v>
      </c>
      <c r="P187" s="121"/>
      <c r="Q187" s="125">
        <v>0</v>
      </c>
      <c r="R187" s="66">
        <f t="shared" si="120"/>
        <v>0</v>
      </c>
      <c r="S187" s="121"/>
      <c r="T187" s="113">
        <f t="shared" si="113"/>
        <v>0</v>
      </c>
      <c r="U187" s="123">
        <f t="shared" si="121"/>
        <v>1500</v>
      </c>
      <c r="V187" s="184">
        <f t="shared" si="105"/>
        <v>0</v>
      </c>
    </row>
    <row r="188" spans="1:22" ht="51">
      <c r="A188" s="94" t="s">
        <v>267</v>
      </c>
      <c r="B188" s="75" t="s">
        <v>274</v>
      </c>
      <c r="C188" s="119">
        <v>805</v>
      </c>
      <c r="D188" s="125">
        <v>15000</v>
      </c>
      <c r="E188" s="66">
        <f t="shared" si="116"/>
        <v>15000</v>
      </c>
      <c r="F188" s="68"/>
      <c r="G188" s="121"/>
      <c r="H188" s="125">
        <v>0</v>
      </c>
      <c r="I188" s="66">
        <f t="shared" si="117"/>
        <v>0</v>
      </c>
      <c r="J188" s="121"/>
      <c r="K188" s="125">
        <v>0</v>
      </c>
      <c r="L188" s="66">
        <f t="shared" si="118"/>
        <v>0</v>
      </c>
      <c r="M188" s="121"/>
      <c r="N188" s="125">
        <v>0</v>
      </c>
      <c r="O188" s="66">
        <f t="shared" si="119"/>
        <v>0</v>
      </c>
      <c r="P188" s="121"/>
      <c r="Q188" s="125">
        <v>0</v>
      </c>
      <c r="R188" s="66">
        <f t="shared" si="120"/>
        <v>0</v>
      </c>
      <c r="S188" s="121"/>
      <c r="T188" s="113">
        <f t="shared" si="113"/>
        <v>0</v>
      </c>
      <c r="U188" s="123">
        <f t="shared" si="121"/>
        <v>15000</v>
      </c>
      <c r="V188" s="184">
        <f t="shared" si="105"/>
        <v>0</v>
      </c>
    </row>
    <row r="189" spans="1:22" ht="25.5">
      <c r="A189" s="94" t="s">
        <v>268</v>
      </c>
      <c r="B189" s="75" t="s">
        <v>272</v>
      </c>
      <c r="C189" s="119"/>
      <c r="D189" s="125">
        <v>0</v>
      </c>
      <c r="E189" s="66">
        <f t="shared" si="116"/>
        <v>0</v>
      </c>
      <c r="F189" s="68"/>
      <c r="G189" s="121"/>
      <c r="H189" s="125">
        <v>0</v>
      </c>
      <c r="I189" s="66">
        <f t="shared" si="117"/>
        <v>0</v>
      </c>
      <c r="J189" s="121"/>
      <c r="K189" s="125">
        <v>0</v>
      </c>
      <c r="L189" s="66">
        <f t="shared" si="118"/>
        <v>0</v>
      </c>
      <c r="M189" s="121"/>
      <c r="N189" s="125">
        <v>0</v>
      </c>
      <c r="O189" s="66">
        <f t="shared" si="119"/>
        <v>0</v>
      </c>
      <c r="P189" s="121"/>
      <c r="Q189" s="125">
        <v>0</v>
      </c>
      <c r="R189" s="66">
        <f t="shared" si="120"/>
        <v>0</v>
      </c>
      <c r="S189" s="121"/>
      <c r="T189" s="113">
        <f t="shared" si="113"/>
        <v>0</v>
      </c>
      <c r="U189" s="123">
        <f t="shared" si="121"/>
        <v>0</v>
      </c>
      <c r="V189" s="184">
        <f t="shared" si="105"/>
        <v>0</v>
      </c>
    </row>
    <row r="190" spans="1:22" ht="51">
      <c r="A190" s="94" t="s">
        <v>269</v>
      </c>
      <c r="B190" s="75" t="s">
        <v>275</v>
      </c>
      <c r="C190" s="119"/>
      <c r="D190" s="125">
        <v>0</v>
      </c>
      <c r="E190" s="66">
        <f t="shared" si="116"/>
        <v>0</v>
      </c>
      <c r="F190" s="68"/>
      <c r="G190" s="121"/>
      <c r="H190" s="125">
        <v>0</v>
      </c>
      <c r="I190" s="66">
        <f t="shared" si="117"/>
        <v>0</v>
      </c>
      <c r="J190" s="121"/>
      <c r="K190" s="125">
        <v>0</v>
      </c>
      <c r="L190" s="66">
        <f t="shared" si="118"/>
        <v>0</v>
      </c>
      <c r="M190" s="121"/>
      <c r="N190" s="125">
        <v>0</v>
      </c>
      <c r="O190" s="66">
        <f t="shared" si="119"/>
        <v>0</v>
      </c>
      <c r="P190" s="121"/>
      <c r="Q190" s="125">
        <v>0</v>
      </c>
      <c r="R190" s="66">
        <f t="shared" si="120"/>
        <v>0</v>
      </c>
      <c r="S190" s="121"/>
      <c r="T190" s="113">
        <f t="shared" si="113"/>
        <v>0</v>
      </c>
      <c r="U190" s="123">
        <f t="shared" si="121"/>
        <v>0</v>
      </c>
      <c r="V190" s="184">
        <f t="shared" si="105"/>
        <v>0</v>
      </c>
    </row>
    <row r="191" spans="1:22" ht="51">
      <c r="A191" s="94" t="s">
        <v>270</v>
      </c>
      <c r="B191" s="75" t="s">
        <v>276</v>
      </c>
      <c r="C191" s="119"/>
      <c r="D191" s="125">
        <v>0</v>
      </c>
      <c r="E191" s="66">
        <f t="shared" si="116"/>
        <v>0</v>
      </c>
      <c r="F191" s="68"/>
      <c r="G191" s="121"/>
      <c r="H191" s="125">
        <v>0</v>
      </c>
      <c r="I191" s="66">
        <f t="shared" si="117"/>
        <v>0</v>
      </c>
      <c r="J191" s="121"/>
      <c r="K191" s="125">
        <v>0</v>
      </c>
      <c r="L191" s="66">
        <f t="shared" si="118"/>
        <v>0</v>
      </c>
      <c r="M191" s="121"/>
      <c r="N191" s="125">
        <v>0</v>
      </c>
      <c r="O191" s="66">
        <f t="shared" si="119"/>
        <v>0</v>
      </c>
      <c r="P191" s="121"/>
      <c r="Q191" s="125">
        <v>0</v>
      </c>
      <c r="R191" s="66">
        <f t="shared" si="120"/>
        <v>0</v>
      </c>
      <c r="S191" s="121"/>
      <c r="T191" s="113">
        <f t="shared" si="113"/>
        <v>0</v>
      </c>
      <c r="U191" s="123">
        <f t="shared" si="121"/>
        <v>0</v>
      </c>
      <c r="V191" s="184">
        <f t="shared" si="105"/>
        <v>0</v>
      </c>
    </row>
    <row r="192" spans="1:22" ht="25.5">
      <c r="A192" s="94" t="s">
        <v>138</v>
      </c>
      <c r="B192" s="75" t="s">
        <v>139</v>
      </c>
      <c r="C192" s="118">
        <v>792</v>
      </c>
      <c r="D192" s="125">
        <v>3000</v>
      </c>
      <c r="E192" s="66">
        <f t="shared" si="116"/>
        <v>3000</v>
      </c>
      <c r="F192" s="68"/>
      <c r="G192" s="121"/>
      <c r="H192" s="125">
        <v>0</v>
      </c>
      <c r="I192" s="66">
        <f t="shared" si="117"/>
        <v>0</v>
      </c>
      <c r="J192" s="121"/>
      <c r="K192" s="125">
        <v>0</v>
      </c>
      <c r="L192" s="66">
        <f t="shared" si="118"/>
        <v>0</v>
      </c>
      <c r="M192" s="121"/>
      <c r="N192" s="125">
        <v>0</v>
      </c>
      <c r="O192" s="66">
        <f t="shared" si="119"/>
        <v>0</v>
      </c>
      <c r="P192" s="121"/>
      <c r="Q192" s="125">
        <v>0</v>
      </c>
      <c r="R192" s="66">
        <f t="shared" si="120"/>
        <v>0</v>
      </c>
      <c r="S192" s="121"/>
      <c r="T192" s="113">
        <f t="shared" si="113"/>
        <v>0</v>
      </c>
      <c r="U192" s="123">
        <f t="shared" si="121"/>
        <v>3000</v>
      </c>
      <c r="V192" s="184">
        <f t="shared" si="105"/>
        <v>0</v>
      </c>
    </row>
    <row r="193" spans="1:22" ht="18.75">
      <c r="A193" s="94" t="s">
        <v>140</v>
      </c>
      <c r="B193" s="75" t="s">
        <v>141</v>
      </c>
      <c r="C193" s="118">
        <v>925</v>
      </c>
      <c r="D193" s="125">
        <v>3000</v>
      </c>
      <c r="E193" s="66">
        <f t="shared" si="116"/>
        <v>3000</v>
      </c>
      <c r="F193" s="68"/>
      <c r="G193" s="121"/>
      <c r="H193" s="125">
        <v>0</v>
      </c>
      <c r="I193" s="66">
        <f t="shared" si="117"/>
        <v>0</v>
      </c>
      <c r="J193" s="121"/>
      <c r="K193" s="125">
        <v>0</v>
      </c>
      <c r="L193" s="66">
        <f t="shared" si="118"/>
        <v>0</v>
      </c>
      <c r="M193" s="121"/>
      <c r="N193" s="125">
        <v>0</v>
      </c>
      <c r="O193" s="66">
        <f t="shared" si="119"/>
        <v>0</v>
      </c>
      <c r="P193" s="121"/>
      <c r="Q193" s="125">
        <v>0</v>
      </c>
      <c r="R193" s="66">
        <f t="shared" si="120"/>
        <v>0</v>
      </c>
      <c r="S193" s="121"/>
      <c r="T193" s="113">
        <f t="shared" si="113"/>
        <v>0</v>
      </c>
      <c r="U193" s="123">
        <f t="shared" si="121"/>
        <v>3000</v>
      </c>
      <c r="V193" s="184">
        <f t="shared" si="105"/>
        <v>0</v>
      </c>
    </row>
    <row r="194" spans="1:22" ht="18.75">
      <c r="A194" s="94" t="s">
        <v>142</v>
      </c>
      <c r="B194" s="75" t="s">
        <v>143</v>
      </c>
      <c r="C194" s="118">
        <v>797</v>
      </c>
      <c r="D194" s="125">
        <v>70000</v>
      </c>
      <c r="E194" s="66" t="e">
        <f t="shared" si="116"/>
        <v>#REF!</v>
      </c>
      <c r="F194" s="189" t="e">
        <f>'ხელშეკრულებები '!#REF!</f>
        <v>#REF!</v>
      </c>
      <c r="G194" s="189" t="e">
        <f>'ხელშეკრულებები '!#REF!</f>
        <v>#REF!</v>
      </c>
      <c r="H194" s="125">
        <v>0</v>
      </c>
      <c r="I194" s="66" t="e">
        <f t="shared" si="117"/>
        <v>#REF!</v>
      </c>
      <c r="J194" s="189" t="e">
        <f>'ხელშეკრულებები '!#REF!</f>
        <v>#REF!</v>
      </c>
      <c r="K194" s="125">
        <v>0</v>
      </c>
      <c r="L194" s="66" t="e">
        <f t="shared" si="118"/>
        <v>#REF!</v>
      </c>
      <c r="M194" s="189" t="e">
        <f>'ხელშეკრულებები '!#REF!</f>
        <v>#REF!</v>
      </c>
      <c r="N194" s="125">
        <v>0</v>
      </c>
      <c r="O194" s="66" t="e">
        <f t="shared" si="119"/>
        <v>#REF!</v>
      </c>
      <c r="P194" s="189" t="e">
        <f>'ხელშეკრულებები '!#REF!</f>
        <v>#REF!</v>
      </c>
      <c r="Q194" s="125">
        <v>0</v>
      </c>
      <c r="R194" s="66" t="e">
        <f t="shared" si="120"/>
        <v>#REF!</v>
      </c>
      <c r="S194" s="189" t="e">
        <f>'ხელშეკრულებები '!#REF!</f>
        <v>#REF!</v>
      </c>
      <c r="T194" s="113">
        <f t="shared" si="113"/>
        <v>0</v>
      </c>
      <c r="U194" s="123">
        <f t="shared" si="121"/>
        <v>70000</v>
      </c>
      <c r="V194" s="184" t="e">
        <f t="shared" si="105"/>
        <v>#REF!</v>
      </c>
    </row>
    <row r="195" spans="1:22" ht="18.75">
      <c r="A195" s="94" t="s">
        <v>144</v>
      </c>
      <c r="B195" s="75" t="s">
        <v>145</v>
      </c>
      <c r="C195" s="118"/>
      <c r="D195" s="125">
        <v>0</v>
      </c>
      <c r="E195" s="66">
        <f t="shared" si="116"/>
        <v>0</v>
      </c>
      <c r="F195" s="68"/>
      <c r="G195" s="121"/>
      <c r="H195" s="125">
        <v>0</v>
      </c>
      <c r="I195" s="66">
        <f t="shared" si="117"/>
        <v>0</v>
      </c>
      <c r="J195" s="121"/>
      <c r="K195" s="125">
        <v>0</v>
      </c>
      <c r="L195" s="66">
        <f t="shared" si="118"/>
        <v>0</v>
      </c>
      <c r="M195" s="121"/>
      <c r="N195" s="125">
        <v>0</v>
      </c>
      <c r="O195" s="66">
        <f t="shared" si="119"/>
        <v>0</v>
      </c>
      <c r="P195" s="121"/>
      <c r="Q195" s="125">
        <v>0</v>
      </c>
      <c r="R195" s="66">
        <f t="shared" si="120"/>
        <v>0</v>
      </c>
      <c r="S195" s="121"/>
      <c r="T195" s="113">
        <f t="shared" si="113"/>
        <v>0</v>
      </c>
      <c r="U195" s="123">
        <f t="shared" si="121"/>
        <v>0</v>
      </c>
      <c r="V195" s="184">
        <f t="shared" si="105"/>
        <v>0</v>
      </c>
    </row>
    <row r="196" spans="1:22" ht="15" customHeight="1">
      <c r="A196" s="282" t="s">
        <v>146</v>
      </c>
      <c r="B196" s="271" t="s">
        <v>147</v>
      </c>
      <c r="C196" s="118">
        <v>926</v>
      </c>
      <c r="D196" s="125">
        <v>0</v>
      </c>
      <c r="E196" s="66">
        <f t="shared" si="116"/>
        <v>0</v>
      </c>
      <c r="F196" s="68"/>
      <c r="G196" s="121"/>
      <c r="H196" s="125">
        <v>0</v>
      </c>
      <c r="I196" s="66">
        <f t="shared" si="117"/>
        <v>0</v>
      </c>
      <c r="J196" s="121"/>
      <c r="K196" s="125">
        <v>0</v>
      </c>
      <c r="L196" s="66">
        <f t="shared" si="118"/>
        <v>0</v>
      </c>
      <c r="M196" s="121"/>
      <c r="N196" s="125">
        <v>0</v>
      </c>
      <c r="O196" s="66">
        <f t="shared" si="119"/>
        <v>0</v>
      </c>
      <c r="P196" s="121"/>
      <c r="Q196" s="125">
        <v>0</v>
      </c>
      <c r="R196" s="66">
        <f t="shared" si="120"/>
        <v>0</v>
      </c>
      <c r="S196" s="121"/>
      <c r="T196" s="113">
        <f t="shared" si="113"/>
        <v>0</v>
      </c>
      <c r="U196" s="123">
        <f t="shared" si="121"/>
        <v>0</v>
      </c>
      <c r="V196" s="184">
        <f>G196-J196</f>
        <v>0</v>
      </c>
    </row>
    <row r="197" spans="1:22" ht="18.75">
      <c r="A197" s="282"/>
      <c r="B197" s="271"/>
      <c r="C197" s="118">
        <v>921</v>
      </c>
      <c r="D197" s="125">
        <v>0</v>
      </c>
      <c r="E197" s="66">
        <f t="shared" si="116"/>
        <v>0</v>
      </c>
      <c r="F197" s="68"/>
      <c r="G197" s="121"/>
      <c r="H197" s="125">
        <v>0</v>
      </c>
      <c r="I197" s="66">
        <f t="shared" si="117"/>
        <v>0</v>
      </c>
      <c r="J197" s="121"/>
      <c r="K197" s="125">
        <v>0</v>
      </c>
      <c r="L197" s="66">
        <f t="shared" si="118"/>
        <v>0</v>
      </c>
      <c r="M197" s="121"/>
      <c r="N197" s="125">
        <v>0</v>
      </c>
      <c r="O197" s="66">
        <f t="shared" si="119"/>
        <v>0</v>
      </c>
      <c r="P197" s="121"/>
      <c r="Q197" s="125">
        <v>0</v>
      </c>
      <c r="R197" s="66">
        <f t="shared" si="120"/>
        <v>0</v>
      </c>
      <c r="S197" s="121"/>
      <c r="T197" s="113">
        <f t="shared" si="113"/>
        <v>0</v>
      </c>
      <c r="U197" s="123">
        <f t="shared" si="121"/>
        <v>0</v>
      </c>
      <c r="V197" s="184">
        <f t="shared" ref="V197:V244" si="122">G197-J197</f>
        <v>0</v>
      </c>
    </row>
    <row r="198" spans="1:22" ht="18.75">
      <c r="A198" s="282"/>
      <c r="B198" s="271"/>
      <c r="C198" s="118">
        <v>923</v>
      </c>
      <c r="D198" s="125">
        <v>0</v>
      </c>
      <c r="E198" s="66">
        <f t="shared" si="116"/>
        <v>0</v>
      </c>
      <c r="F198" s="68"/>
      <c r="G198" s="121"/>
      <c r="H198" s="125">
        <v>0</v>
      </c>
      <c r="I198" s="66">
        <f t="shared" si="117"/>
        <v>0</v>
      </c>
      <c r="J198" s="121"/>
      <c r="K198" s="125">
        <v>0</v>
      </c>
      <c r="L198" s="66">
        <f t="shared" si="118"/>
        <v>0</v>
      </c>
      <c r="M198" s="121"/>
      <c r="N198" s="125">
        <v>0</v>
      </c>
      <c r="O198" s="66">
        <f t="shared" si="119"/>
        <v>0</v>
      </c>
      <c r="P198" s="121"/>
      <c r="Q198" s="125">
        <v>0</v>
      </c>
      <c r="R198" s="66">
        <f t="shared" si="120"/>
        <v>0</v>
      </c>
      <c r="S198" s="121"/>
      <c r="T198" s="113">
        <f t="shared" si="113"/>
        <v>0</v>
      </c>
      <c r="U198" s="123">
        <f t="shared" si="121"/>
        <v>0</v>
      </c>
      <c r="V198" s="184">
        <f t="shared" si="122"/>
        <v>0</v>
      </c>
    </row>
    <row r="199" spans="1:22" ht="18.75">
      <c r="A199" s="94" t="s">
        <v>148</v>
      </c>
      <c r="B199" s="75" t="s">
        <v>149</v>
      </c>
      <c r="C199" s="118">
        <v>922</v>
      </c>
      <c r="D199" s="125">
        <v>2000</v>
      </c>
      <c r="E199" s="66">
        <f t="shared" si="116"/>
        <v>2000</v>
      </c>
      <c r="F199" s="68"/>
      <c r="G199" s="121"/>
      <c r="H199" s="125">
        <v>0</v>
      </c>
      <c r="I199" s="66">
        <f t="shared" si="117"/>
        <v>0</v>
      </c>
      <c r="J199" s="121"/>
      <c r="K199" s="125">
        <v>0</v>
      </c>
      <c r="L199" s="66">
        <f t="shared" si="118"/>
        <v>0</v>
      </c>
      <c r="M199" s="121"/>
      <c r="N199" s="125">
        <v>0</v>
      </c>
      <c r="O199" s="66">
        <f t="shared" si="119"/>
        <v>0</v>
      </c>
      <c r="P199" s="121"/>
      <c r="Q199" s="125">
        <v>0</v>
      </c>
      <c r="R199" s="66">
        <f t="shared" si="120"/>
        <v>0</v>
      </c>
      <c r="S199" s="121"/>
      <c r="T199" s="113">
        <f t="shared" si="113"/>
        <v>0</v>
      </c>
      <c r="U199" s="123">
        <f t="shared" si="121"/>
        <v>2000</v>
      </c>
      <c r="V199" s="184">
        <f t="shared" si="122"/>
        <v>0</v>
      </c>
    </row>
    <row r="200" spans="1:22" s="9" customFormat="1" ht="23.25" customHeight="1">
      <c r="A200" s="87"/>
      <c r="B200" s="74"/>
      <c r="C200" s="85"/>
      <c r="D200" s="106">
        <f t="shared" ref="D200:U200" si="123">SUM(D201:D227)</f>
        <v>10000</v>
      </c>
      <c r="E200" s="65">
        <f t="shared" si="123"/>
        <v>10000</v>
      </c>
      <c r="F200" s="65">
        <f t="shared" si="123"/>
        <v>0</v>
      </c>
      <c r="G200" s="85">
        <f t="shared" si="123"/>
        <v>0</v>
      </c>
      <c r="H200" s="106">
        <f t="shared" si="123"/>
        <v>0</v>
      </c>
      <c r="I200" s="65">
        <f t="shared" si="123"/>
        <v>0</v>
      </c>
      <c r="J200" s="85">
        <f t="shared" si="123"/>
        <v>0</v>
      </c>
      <c r="K200" s="106">
        <f t="shared" si="123"/>
        <v>0</v>
      </c>
      <c r="L200" s="65">
        <f t="shared" si="123"/>
        <v>0</v>
      </c>
      <c r="M200" s="85">
        <f t="shared" si="123"/>
        <v>0</v>
      </c>
      <c r="N200" s="106">
        <f t="shared" si="123"/>
        <v>0</v>
      </c>
      <c r="O200" s="65">
        <f t="shared" si="123"/>
        <v>0</v>
      </c>
      <c r="P200" s="85">
        <f t="shared" si="123"/>
        <v>0</v>
      </c>
      <c r="Q200" s="106">
        <f t="shared" si="123"/>
        <v>0</v>
      </c>
      <c r="R200" s="65">
        <f t="shared" si="123"/>
        <v>0</v>
      </c>
      <c r="S200" s="85">
        <f t="shared" si="123"/>
        <v>0</v>
      </c>
      <c r="T200" s="106">
        <f t="shared" si="123"/>
        <v>0</v>
      </c>
      <c r="U200" s="85">
        <f t="shared" si="123"/>
        <v>10000</v>
      </c>
      <c r="V200" s="184">
        <f t="shared" si="122"/>
        <v>0</v>
      </c>
    </row>
    <row r="201" spans="1:22" ht="29.25" customHeight="1">
      <c r="A201" s="274" t="s">
        <v>150</v>
      </c>
      <c r="B201" s="275" t="s">
        <v>302</v>
      </c>
      <c r="C201" s="118" t="s">
        <v>426</v>
      </c>
      <c r="D201" s="125">
        <v>2000</v>
      </c>
      <c r="E201" s="66">
        <f t="shared" ref="E201:E227" si="124">D201-F201</f>
        <v>2000</v>
      </c>
      <c r="F201" s="68"/>
      <c r="G201" s="121"/>
      <c r="H201" s="125">
        <v>0</v>
      </c>
      <c r="I201" s="66">
        <f t="shared" ref="I201:I227" si="125">H201-J201</f>
        <v>0</v>
      </c>
      <c r="J201" s="121"/>
      <c r="K201" s="125">
        <v>0</v>
      </c>
      <c r="L201" s="66">
        <f t="shared" ref="L201:L227" si="126">K201-M201</f>
        <v>0</v>
      </c>
      <c r="M201" s="121"/>
      <c r="N201" s="125">
        <v>0</v>
      </c>
      <c r="O201" s="66">
        <f t="shared" ref="O201:O227" si="127">N201-P201</f>
        <v>0</v>
      </c>
      <c r="P201" s="121"/>
      <c r="Q201" s="125">
        <v>0</v>
      </c>
      <c r="R201" s="66">
        <f t="shared" ref="R201:R227" si="128">Q201-S201</f>
        <v>0</v>
      </c>
      <c r="S201" s="121"/>
      <c r="T201" s="113">
        <f t="shared" si="113"/>
        <v>0</v>
      </c>
      <c r="U201" s="123">
        <f t="shared" ref="U201:U229" si="129">D201-T201</f>
        <v>2000</v>
      </c>
      <c r="V201" s="184">
        <f t="shared" si="122"/>
        <v>0</v>
      </c>
    </row>
    <row r="202" spans="1:22" ht="18.75">
      <c r="A202" s="274"/>
      <c r="B202" s="275"/>
      <c r="C202" s="118">
        <v>791</v>
      </c>
      <c r="D202" s="125">
        <v>1500</v>
      </c>
      <c r="E202" s="66">
        <f t="shared" si="124"/>
        <v>1500</v>
      </c>
      <c r="F202" s="68"/>
      <c r="G202" s="121"/>
      <c r="H202" s="125">
        <v>0</v>
      </c>
      <c r="I202" s="66">
        <f t="shared" si="125"/>
        <v>0</v>
      </c>
      <c r="J202" s="121"/>
      <c r="K202" s="125">
        <v>0</v>
      </c>
      <c r="L202" s="66">
        <f t="shared" si="126"/>
        <v>0</v>
      </c>
      <c r="M202" s="121"/>
      <c r="N202" s="125">
        <v>0</v>
      </c>
      <c r="O202" s="66">
        <f t="shared" si="127"/>
        <v>0</v>
      </c>
      <c r="P202" s="121"/>
      <c r="Q202" s="125">
        <v>0</v>
      </c>
      <c r="R202" s="66">
        <f t="shared" si="128"/>
        <v>0</v>
      </c>
      <c r="S202" s="121"/>
      <c r="T202" s="113">
        <f t="shared" si="113"/>
        <v>0</v>
      </c>
      <c r="U202" s="123">
        <f t="shared" si="129"/>
        <v>1500</v>
      </c>
      <c r="V202" s="184">
        <f t="shared" si="122"/>
        <v>0</v>
      </c>
    </row>
    <row r="203" spans="1:22" ht="18.75">
      <c r="A203" s="274"/>
      <c r="B203" s="275"/>
      <c r="C203" s="118">
        <v>185</v>
      </c>
      <c r="D203" s="125">
        <v>0</v>
      </c>
      <c r="E203" s="66">
        <f t="shared" si="124"/>
        <v>0</v>
      </c>
      <c r="F203" s="68"/>
      <c r="G203" s="121"/>
      <c r="H203" s="125">
        <v>0</v>
      </c>
      <c r="I203" s="66">
        <f t="shared" si="125"/>
        <v>0</v>
      </c>
      <c r="J203" s="121"/>
      <c r="K203" s="125">
        <v>0</v>
      </c>
      <c r="L203" s="66">
        <f t="shared" si="126"/>
        <v>0</v>
      </c>
      <c r="M203" s="121"/>
      <c r="N203" s="125">
        <v>0</v>
      </c>
      <c r="O203" s="66">
        <f t="shared" si="127"/>
        <v>0</v>
      </c>
      <c r="P203" s="121"/>
      <c r="Q203" s="125">
        <v>0</v>
      </c>
      <c r="R203" s="66">
        <f t="shared" si="128"/>
        <v>0</v>
      </c>
      <c r="S203" s="121"/>
      <c r="T203" s="113">
        <f t="shared" si="113"/>
        <v>0</v>
      </c>
      <c r="U203" s="123">
        <f t="shared" si="129"/>
        <v>0</v>
      </c>
      <c r="V203" s="184">
        <f t="shared" si="122"/>
        <v>0</v>
      </c>
    </row>
    <row r="204" spans="1:22" ht="18.75">
      <c r="A204" s="274"/>
      <c r="B204" s="275"/>
      <c r="C204" s="118" t="s">
        <v>151</v>
      </c>
      <c r="D204" s="125">
        <v>0</v>
      </c>
      <c r="E204" s="66">
        <f t="shared" si="124"/>
        <v>0</v>
      </c>
      <c r="F204" s="68"/>
      <c r="G204" s="121"/>
      <c r="H204" s="125">
        <v>0</v>
      </c>
      <c r="I204" s="66">
        <f t="shared" si="125"/>
        <v>0</v>
      </c>
      <c r="J204" s="121"/>
      <c r="K204" s="125">
        <v>0</v>
      </c>
      <c r="L204" s="66">
        <f t="shared" si="126"/>
        <v>0</v>
      </c>
      <c r="M204" s="121"/>
      <c r="N204" s="125">
        <v>0</v>
      </c>
      <c r="O204" s="66">
        <f t="shared" si="127"/>
        <v>0</v>
      </c>
      <c r="P204" s="121"/>
      <c r="Q204" s="125">
        <v>0</v>
      </c>
      <c r="R204" s="66">
        <f t="shared" si="128"/>
        <v>0</v>
      </c>
      <c r="S204" s="121"/>
      <c r="T204" s="113">
        <f t="shared" si="113"/>
        <v>0</v>
      </c>
      <c r="U204" s="123">
        <f t="shared" si="129"/>
        <v>0</v>
      </c>
      <c r="V204" s="184">
        <f t="shared" si="122"/>
        <v>0</v>
      </c>
    </row>
    <row r="205" spans="1:22" ht="18.75">
      <c r="A205" s="274"/>
      <c r="B205" s="275"/>
      <c r="C205" s="118" t="s">
        <v>152</v>
      </c>
      <c r="D205" s="125">
        <v>0</v>
      </c>
      <c r="E205" s="66">
        <f t="shared" si="124"/>
        <v>0</v>
      </c>
      <c r="F205" s="68"/>
      <c r="G205" s="121"/>
      <c r="H205" s="125">
        <v>0</v>
      </c>
      <c r="I205" s="66">
        <f t="shared" si="125"/>
        <v>0</v>
      </c>
      <c r="J205" s="121"/>
      <c r="K205" s="125">
        <v>0</v>
      </c>
      <c r="L205" s="66">
        <f t="shared" si="126"/>
        <v>0</v>
      </c>
      <c r="M205" s="121"/>
      <c r="N205" s="125">
        <v>0</v>
      </c>
      <c r="O205" s="66">
        <f t="shared" si="127"/>
        <v>0</v>
      </c>
      <c r="P205" s="121"/>
      <c r="Q205" s="125">
        <v>0</v>
      </c>
      <c r="R205" s="66">
        <f t="shared" si="128"/>
        <v>0</v>
      </c>
      <c r="S205" s="121"/>
      <c r="T205" s="113">
        <f t="shared" si="113"/>
        <v>0</v>
      </c>
      <c r="U205" s="123">
        <f t="shared" si="129"/>
        <v>0</v>
      </c>
      <c r="V205" s="184">
        <f t="shared" si="122"/>
        <v>0</v>
      </c>
    </row>
    <row r="206" spans="1:22" ht="18.75">
      <c r="A206" s="274"/>
      <c r="B206" s="275"/>
      <c r="C206" s="118" t="s">
        <v>153</v>
      </c>
      <c r="D206" s="125">
        <v>0</v>
      </c>
      <c r="E206" s="66">
        <f t="shared" si="124"/>
        <v>0</v>
      </c>
      <c r="F206" s="68"/>
      <c r="G206" s="121"/>
      <c r="H206" s="125">
        <v>0</v>
      </c>
      <c r="I206" s="66">
        <f t="shared" si="125"/>
        <v>0</v>
      </c>
      <c r="J206" s="121"/>
      <c r="K206" s="125">
        <v>0</v>
      </c>
      <c r="L206" s="66">
        <f t="shared" si="126"/>
        <v>0</v>
      </c>
      <c r="M206" s="121"/>
      <c r="N206" s="125">
        <v>0</v>
      </c>
      <c r="O206" s="66">
        <f t="shared" si="127"/>
        <v>0</v>
      </c>
      <c r="P206" s="121"/>
      <c r="Q206" s="125">
        <v>0</v>
      </c>
      <c r="R206" s="66">
        <f t="shared" si="128"/>
        <v>0</v>
      </c>
      <c r="S206" s="121"/>
      <c r="T206" s="113">
        <f t="shared" si="113"/>
        <v>0</v>
      </c>
      <c r="U206" s="123">
        <f t="shared" si="129"/>
        <v>0</v>
      </c>
      <c r="V206" s="184">
        <f t="shared" si="122"/>
        <v>0</v>
      </c>
    </row>
    <row r="207" spans="1:22" ht="18.75">
      <c r="A207" s="274"/>
      <c r="B207" s="275"/>
      <c r="C207" s="118" t="s">
        <v>154</v>
      </c>
      <c r="D207" s="125">
        <v>0</v>
      </c>
      <c r="E207" s="66">
        <f t="shared" si="124"/>
        <v>0</v>
      </c>
      <c r="F207" s="68"/>
      <c r="G207" s="121"/>
      <c r="H207" s="125">
        <v>0</v>
      </c>
      <c r="I207" s="66">
        <f t="shared" si="125"/>
        <v>0</v>
      </c>
      <c r="J207" s="121"/>
      <c r="K207" s="125">
        <v>0</v>
      </c>
      <c r="L207" s="66">
        <f t="shared" si="126"/>
        <v>0</v>
      </c>
      <c r="M207" s="121"/>
      <c r="N207" s="125">
        <v>0</v>
      </c>
      <c r="O207" s="66">
        <f t="shared" si="127"/>
        <v>0</v>
      </c>
      <c r="P207" s="121"/>
      <c r="Q207" s="125">
        <v>0</v>
      </c>
      <c r="R207" s="66">
        <f t="shared" si="128"/>
        <v>0</v>
      </c>
      <c r="S207" s="121"/>
      <c r="T207" s="113">
        <f t="shared" si="113"/>
        <v>0</v>
      </c>
      <c r="U207" s="123">
        <f t="shared" si="129"/>
        <v>0</v>
      </c>
      <c r="V207" s="184">
        <f t="shared" si="122"/>
        <v>0</v>
      </c>
    </row>
    <row r="208" spans="1:22" ht="18.75">
      <c r="A208" s="274"/>
      <c r="B208" s="275"/>
      <c r="C208" s="118" t="s">
        <v>155</v>
      </c>
      <c r="D208" s="125">
        <v>0</v>
      </c>
      <c r="E208" s="66">
        <f t="shared" si="124"/>
        <v>0</v>
      </c>
      <c r="F208" s="68"/>
      <c r="G208" s="121"/>
      <c r="H208" s="125">
        <v>0</v>
      </c>
      <c r="I208" s="66">
        <f t="shared" si="125"/>
        <v>0</v>
      </c>
      <c r="J208" s="121"/>
      <c r="K208" s="125">
        <v>0</v>
      </c>
      <c r="L208" s="66">
        <f t="shared" si="126"/>
        <v>0</v>
      </c>
      <c r="M208" s="121"/>
      <c r="N208" s="125">
        <v>0</v>
      </c>
      <c r="O208" s="66">
        <f t="shared" si="127"/>
        <v>0</v>
      </c>
      <c r="P208" s="121"/>
      <c r="Q208" s="125">
        <v>0</v>
      </c>
      <c r="R208" s="66">
        <f t="shared" si="128"/>
        <v>0</v>
      </c>
      <c r="S208" s="121"/>
      <c r="T208" s="113">
        <f t="shared" si="113"/>
        <v>0</v>
      </c>
      <c r="U208" s="123">
        <f t="shared" si="129"/>
        <v>0</v>
      </c>
      <c r="V208" s="184">
        <f t="shared" si="122"/>
        <v>0</v>
      </c>
    </row>
    <row r="209" spans="1:22" ht="18.75">
      <c r="A209" s="274"/>
      <c r="B209" s="275"/>
      <c r="C209" s="118" t="s">
        <v>156</v>
      </c>
      <c r="D209" s="125">
        <v>0</v>
      </c>
      <c r="E209" s="66">
        <f t="shared" si="124"/>
        <v>0</v>
      </c>
      <c r="F209" s="68"/>
      <c r="G209" s="121"/>
      <c r="H209" s="125">
        <v>0</v>
      </c>
      <c r="I209" s="66">
        <f t="shared" si="125"/>
        <v>0</v>
      </c>
      <c r="J209" s="121"/>
      <c r="K209" s="125">
        <v>0</v>
      </c>
      <c r="L209" s="66">
        <f t="shared" si="126"/>
        <v>0</v>
      </c>
      <c r="M209" s="121"/>
      <c r="N209" s="125">
        <v>0</v>
      </c>
      <c r="O209" s="66">
        <f t="shared" si="127"/>
        <v>0</v>
      </c>
      <c r="P209" s="121"/>
      <c r="Q209" s="125">
        <v>0</v>
      </c>
      <c r="R209" s="66">
        <f t="shared" si="128"/>
        <v>0</v>
      </c>
      <c r="S209" s="121"/>
      <c r="T209" s="113">
        <f t="shared" si="113"/>
        <v>0</v>
      </c>
      <c r="U209" s="123">
        <f t="shared" si="129"/>
        <v>0</v>
      </c>
      <c r="V209" s="184">
        <f t="shared" si="122"/>
        <v>0</v>
      </c>
    </row>
    <row r="210" spans="1:22" ht="18.75">
      <c r="A210" s="274"/>
      <c r="B210" s="275"/>
      <c r="C210" s="118" t="s">
        <v>227</v>
      </c>
      <c r="D210" s="125">
        <v>1000</v>
      </c>
      <c r="E210" s="66">
        <f t="shared" si="124"/>
        <v>1000</v>
      </c>
      <c r="F210" s="68"/>
      <c r="G210" s="121"/>
      <c r="H210" s="125">
        <v>0</v>
      </c>
      <c r="I210" s="66">
        <f t="shared" si="125"/>
        <v>0</v>
      </c>
      <c r="J210" s="121"/>
      <c r="K210" s="125">
        <v>0</v>
      </c>
      <c r="L210" s="66">
        <f t="shared" si="126"/>
        <v>0</v>
      </c>
      <c r="M210" s="121"/>
      <c r="N210" s="125">
        <v>0</v>
      </c>
      <c r="O210" s="66">
        <f t="shared" si="127"/>
        <v>0</v>
      </c>
      <c r="P210" s="121"/>
      <c r="Q210" s="125">
        <v>0</v>
      </c>
      <c r="R210" s="66">
        <f t="shared" si="128"/>
        <v>0</v>
      </c>
      <c r="S210" s="121"/>
      <c r="T210" s="113">
        <f t="shared" si="113"/>
        <v>0</v>
      </c>
      <c r="U210" s="123">
        <f t="shared" si="129"/>
        <v>1000</v>
      </c>
      <c r="V210" s="184">
        <f t="shared" si="122"/>
        <v>0</v>
      </c>
    </row>
    <row r="211" spans="1:22" ht="18.75">
      <c r="A211" s="274"/>
      <c r="B211" s="275"/>
      <c r="C211" s="118" t="s">
        <v>157</v>
      </c>
      <c r="D211" s="125">
        <v>0</v>
      </c>
      <c r="E211" s="66">
        <f t="shared" si="124"/>
        <v>0</v>
      </c>
      <c r="F211" s="68"/>
      <c r="G211" s="121"/>
      <c r="H211" s="125">
        <v>0</v>
      </c>
      <c r="I211" s="66">
        <f t="shared" si="125"/>
        <v>0</v>
      </c>
      <c r="J211" s="121"/>
      <c r="K211" s="125">
        <v>0</v>
      </c>
      <c r="L211" s="66">
        <f t="shared" si="126"/>
        <v>0</v>
      </c>
      <c r="M211" s="121"/>
      <c r="N211" s="125">
        <v>0</v>
      </c>
      <c r="O211" s="66">
        <f t="shared" si="127"/>
        <v>0</v>
      </c>
      <c r="P211" s="121"/>
      <c r="Q211" s="125">
        <v>0</v>
      </c>
      <c r="R211" s="66">
        <f t="shared" si="128"/>
        <v>0</v>
      </c>
      <c r="S211" s="121"/>
      <c r="T211" s="113">
        <f t="shared" si="113"/>
        <v>0</v>
      </c>
      <c r="U211" s="123">
        <f t="shared" si="129"/>
        <v>0</v>
      </c>
      <c r="V211" s="184">
        <f t="shared" si="122"/>
        <v>0</v>
      </c>
    </row>
    <row r="212" spans="1:22" ht="18.75">
      <c r="A212" s="274"/>
      <c r="B212" s="275"/>
      <c r="C212" s="118" t="s">
        <v>158</v>
      </c>
      <c r="D212" s="125">
        <v>0</v>
      </c>
      <c r="E212" s="66">
        <f t="shared" si="124"/>
        <v>0</v>
      </c>
      <c r="F212" s="68"/>
      <c r="G212" s="121"/>
      <c r="H212" s="125">
        <v>0</v>
      </c>
      <c r="I212" s="66">
        <f t="shared" si="125"/>
        <v>0</v>
      </c>
      <c r="J212" s="121"/>
      <c r="K212" s="125">
        <v>0</v>
      </c>
      <c r="L212" s="66">
        <f t="shared" si="126"/>
        <v>0</v>
      </c>
      <c r="M212" s="121"/>
      <c r="N212" s="125">
        <v>0</v>
      </c>
      <c r="O212" s="66">
        <f t="shared" si="127"/>
        <v>0</v>
      </c>
      <c r="P212" s="121"/>
      <c r="Q212" s="125">
        <v>0</v>
      </c>
      <c r="R212" s="66">
        <f t="shared" si="128"/>
        <v>0</v>
      </c>
      <c r="S212" s="121"/>
      <c r="T212" s="113">
        <f t="shared" si="113"/>
        <v>0</v>
      </c>
      <c r="U212" s="123">
        <f t="shared" si="129"/>
        <v>0</v>
      </c>
      <c r="V212" s="184">
        <f t="shared" si="122"/>
        <v>0</v>
      </c>
    </row>
    <row r="213" spans="1:22" ht="18.75">
      <c r="A213" s="274"/>
      <c r="B213" s="275"/>
      <c r="C213" s="118" t="s">
        <v>159</v>
      </c>
      <c r="D213" s="125">
        <v>1000</v>
      </c>
      <c r="E213" s="66">
        <f t="shared" si="124"/>
        <v>1000</v>
      </c>
      <c r="F213" s="68"/>
      <c r="G213" s="121"/>
      <c r="H213" s="125">
        <v>0</v>
      </c>
      <c r="I213" s="66">
        <f t="shared" si="125"/>
        <v>0</v>
      </c>
      <c r="J213" s="121"/>
      <c r="K213" s="125">
        <v>0</v>
      </c>
      <c r="L213" s="66">
        <f t="shared" si="126"/>
        <v>0</v>
      </c>
      <c r="M213" s="121"/>
      <c r="N213" s="125">
        <v>0</v>
      </c>
      <c r="O213" s="66">
        <f t="shared" si="127"/>
        <v>0</v>
      </c>
      <c r="P213" s="121"/>
      <c r="Q213" s="125">
        <v>0</v>
      </c>
      <c r="R213" s="66">
        <f t="shared" si="128"/>
        <v>0</v>
      </c>
      <c r="S213" s="121"/>
      <c r="T213" s="113">
        <f t="shared" si="113"/>
        <v>0</v>
      </c>
      <c r="U213" s="123">
        <f t="shared" si="129"/>
        <v>1000</v>
      </c>
      <c r="V213" s="184">
        <f t="shared" si="122"/>
        <v>0</v>
      </c>
    </row>
    <row r="214" spans="1:22" ht="18.75">
      <c r="A214" s="274"/>
      <c r="B214" s="275"/>
      <c r="C214" s="118" t="s">
        <v>160</v>
      </c>
      <c r="D214" s="125">
        <v>1000</v>
      </c>
      <c r="E214" s="66">
        <f t="shared" si="124"/>
        <v>1000</v>
      </c>
      <c r="F214" s="68"/>
      <c r="G214" s="121"/>
      <c r="H214" s="125">
        <v>0</v>
      </c>
      <c r="I214" s="66">
        <f t="shared" si="125"/>
        <v>0</v>
      </c>
      <c r="J214" s="121"/>
      <c r="K214" s="125">
        <v>0</v>
      </c>
      <c r="L214" s="66">
        <f t="shared" si="126"/>
        <v>0</v>
      </c>
      <c r="M214" s="121"/>
      <c r="N214" s="125">
        <v>0</v>
      </c>
      <c r="O214" s="66">
        <f t="shared" si="127"/>
        <v>0</v>
      </c>
      <c r="P214" s="121"/>
      <c r="Q214" s="125">
        <v>0</v>
      </c>
      <c r="R214" s="66">
        <f t="shared" si="128"/>
        <v>0</v>
      </c>
      <c r="S214" s="121"/>
      <c r="T214" s="113">
        <f t="shared" si="113"/>
        <v>0</v>
      </c>
      <c r="U214" s="123">
        <f t="shared" si="129"/>
        <v>1000</v>
      </c>
      <c r="V214" s="184">
        <f t="shared" si="122"/>
        <v>0</v>
      </c>
    </row>
    <row r="215" spans="1:22" ht="18.75">
      <c r="A215" s="274"/>
      <c r="B215" s="275"/>
      <c r="C215" s="118" t="s">
        <v>417</v>
      </c>
      <c r="D215" s="125">
        <v>1000</v>
      </c>
      <c r="E215" s="66">
        <f t="shared" si="124"/>
        <v>1000</v>
      </c>
      <c r="F215" s="68"/>
      <c r="G215" s="121"/>
      <c r="H215" s="125">
        <v>0</v>
      </c>
      <c r="I215" s="66">
        <f t="shared" si="125"/>
        <v>0</v>
      </c>
      <c r="J215" s="121"/>
      <c r="K215" s="125">
        <v>0</v>
      </c>
      <c r="L215" s="66">
        <f t="shared" si="126"/>
        <v>0</v>
      </c>
      <c r="M215" s="121"/>
      <c r="N215" s="125">
        <v>0</v>
      </c>
      <c r="O215" s="66">
        <f t="shared" si="127"/>
        <v>0</v>
      </c>
      <c r="P215" s="121"/>
      <c r="Q215" s="125">
        <v>0</v>
      </c>
      <c r="R215" s="66">
        <f t="shared" si="128"/>
        <v>0</v>
      </c>
      <c r="S215" s="121"/>
      <c r="T215" s="113">
        <f t="shared" si="113"/>
        <v>0</v>
      </c>
      <c r="U215" s="123">
        <f t="shared" si="129"/>
        <v>1000</v>
      </c>
      <c r="V215" s="184">
        <f t="shared" si="122"/>
        <v>0</v>
      </c>
    </row>
    <row r="216" spans="1:22" ht="18.75">
      <c r="A216" s="274"/>
      <c r="B216" s="275"/>
      <c r="C216" s="118" t="s">
        <v>161</v>
      </c>
      <c r="D216" s="125">
        <v>300</v>
      </c>
      <c r="E216" s="66">
        <f t="shared" si="124"/>
        <v>300</v>
      </c>
      <c r="F216" s="68"/>
      <c r="G216" s="121"/>
      <c r="H216" s="125">
        <v>0</v>
      </c>
      <c r="I216" s="66">
        <f t="shared" si="125"/>
        <v>0</v>
      </c>
      <c r="J216" s="121"/>
      <c r="K216" s="125">
        <v>0</v>
      </c>
      <c r="L216" s="66">
        <f t="shared" si="126"/>
        <v>0</v>
      </c>
      <c r="M216" s="121"/>
      <c r="N216" s="125">
        <v>0</v>
      </c>
      <c r="O216" s="66">
        <f t="shared" si="127"/>
        <v>0</v>
      </c>
      <c r="P216" s="121"/>
      <c r="Q216" s="125">
        <v>0</v>
      </c>
      <c r="R216" s="66">
        <f t="shared" si="128"/>
        <v>0</v>
      </c>
      <c r="S216" s="121"/>
      <c r="T216" s="113">
        <f t="shared" si="113"/>
        <v>0</v>
      </c>
      <c r="U216" s="123">
        <f t="shared" si="129"/>
        <v>300</v>
      </c>
      <c r="V216" s="184">
        <f t="shared" si="122"/>
        <v>0</v>
      </c>
    </row>
    <row r="217" spans="1:22" ht="18.75">
      <c r="A217" s="274"/>
      <c r="B217" s="275"/>
      <c r="C217" s="118" t="s">
        <v>162</v>
      </c>
      <c r="D217" s="125">
        <v>500</v>
      </c>
      <c r="E217" s="66">
        <f t="shared" si="124"/>
        <v>500</v>
      </c>
      <c r="F217" s="68"/>
      <c r="G217" s="121"/>
      <c r="H217" s="125">
        <v>0</v>
      </c>
      <c r="I217" s="66">
        <f t="shared" si="125"/>
        <v>0</v>
      </c>
      <c r="J217" s="121"/>
      <c r="K217" s="125">
        <v>0</v>
      </c>
      <c r="L217" s="66">
        <f t="shared" si="126"/>
        <v>0</v>
      </c>
      <c r="M217" s="121"/>
      <c r="N217" s="125">
        <v>0</v>
      </c>
      <c r="O217" s="66">
        <f t="shared" si="127"/>
        <v>0</v>
      </c>
      <c r="P217" s="121"/>
      <c r="Q217" s="125">
        <v>0</v>
      </c>
      <c r="R217" s="66">
        <f t="shared" si="128"/>
        <v>0</v>
      </c>
      <c r="S217" s="121"/>
      <c r="T217" s="113">
        <f t="shared" si="113"/>
        <v>0</v>
      </c>
      <c r="U217" s="123">
        <f t="shared" si="129"/>
        <v>500</v>
      </c>
      <c r="V217" s="184">
        <f t="shared" si="122"/>
        <v>0</v>
      </c>
    </row>
    <row r="218" spans="1:22" ht="18.75">
      <c r="A218" s="274"/>
      <c r="B218" s="275"/>
      <c r="C218" s="118" t="s">
        <v>163</v>
      </c>
      <c r="D218" s="125">
        <v>0</v>
      </c>
      <c r="E218" s="66">
        <f t="shared" si="124"/>
        <v>0</v>
      </c>
      <c r="F218" s="68"/>
      <c r="G218" s="121"/>
      <c r="H218" s="125">
        <v>0</v>
      </c>
      <c r="I218" s="66">
        <f t="shared" si="125"/>
        <v>0</v>
      </c>
      <c r="J218" s="121"/>
      <c r="K218" s="125">
        <v>0</v>
      </c>
      <c r="L218" s="66">
        <f t="shared" si="126"/>
        <v>0</v>
      </c>
      <c r="M218" s="121"/>
      <c r="N218" s="125">
        <v>0</v>
      </c>
      <c r="O218" s="66">
        <f t="shared" si="127"/>
        <v>0</v>
      </c>
      <c r="P218" s="121"/>
      <c r="Q218" s="125">
        <v>0</v>
      </c>
      <c r="R218" s="66">
        <f t="shared" si="128"/>
        <v>0</v>
      </c>
      <c r="S218" s="121"/>
      <c r="T218" s="113">
        <f t="shared" si="113"/>
        <v>0</v>
      </c>
      <c r="U218" s="123">
        <f t="shared" si="129"/>
        <v>0</v>
      </c>
      <c r="V218" s="184">
        <f t="shared" si="122"/>
        <v>0</v>
      </c>
    </row>
    <row r="219" spans="1:22" ht="18.75">
      <c r="A219" s="274"/>
      <c r="B219" s="275"/>
      <c r="C219" s="118" t="s">
        <v>164</v>
      </c>
      <c r="D219" s="125">
        <v>0</v>
      </c>
      <c r="E219" s="66">
        <f t="shared" si="124"/>
        <v>0</v>
      </c>
      <c r="F219" s="68"/>
      <c r="G219" s="121"/>
      <c r="H219" s="125">
        <v>0</v>
      </c>
      <c r="I219" s="66">
        <f t="shared" si="125"/>
        <v>0</v>
      </c>
      <c r="J219" s="121"/>
      <c r="K219" s="125">
        <v>0</v>
      </c>
      <c r="L219" s="66">
        <f t="shared" si="126"/>
        <v>0</v>
      </c>
      <c r="M219" s="121"/>
      <c r="N219" s="125">
        <v>0</v>
      </c>
      <c r="O219" s="66">
        <f t="shared" si="127"/>
        <v>0</v>
      </c>
      <c r="P219" s="121"/>
      <c r="Q219" s="125">
        <v>0</v>
      </c>
      <c r="R219" s="66">
        <f t="shared" si="128"/>
        <v>0</v>
      </c>
      <c r="S219" s="121"/>
      <c r="T219" s="113">
        <f t="shared" si="113"/>
        <v>0</v>
      </c>
      <c r="U219" s="123">
        <f t="shared" si="129"/>
        <v>0</v>
      </c>
      <c r="V219" s="184">
        <f t="shared" si="122"/>
        <v>0</v>
      </c>
    </row>
    <row r="220" spans="1:22" ht="18.75">
      <c r="A220" s="274"/>
      <c r="B220" s="275"/>
      <c r="C220" s="118" t="s">
        <v>152</v>
      </c>
      <c r="D220" s="125">
        <v>1000</v>
      </c>
      <c r="E220" s="66">
        <f t="shared" si="124"/>
        <v>1000</v>
      </c>
      <c r="F220" s="68"/>
      <c r="G220" s="121"/>
      <c r="H220" s="125">
        <v>0</v>
      </c>
      <c r="I220" s="66">
        <f t="shared" si="125"/>
        <v>0</v>
      </c>
      <c r="J220" s="121"/>
      <c r="K220" s="125">
        <v>0</v>
      </c>
      <c r="L220" s="66">
        <f t="shared" si="126"/>
        <v>0</v>
      </c>
      <c r="M220" s="121"/>
      <c r="N220" s="125">
        <v>0</v>
      </c>
      <c r="O220" s="66">
        <f t="shared" si="127"/>
        <v>0</v>
      </c>
      <c r="P220" s="121"/>
      <c r="Q220" s="125">
        <v>0</v>
      </c>
      <c r="R220" s="66">
        <f t="shared" si="128"/>
        <v>0</v>
      </c>
      <c r="S220" s="121"/>
      <c r="T220" s="113">
        <f t="shared" si="113"/>
        <v>0</v>
      </c>
      <c r="U220" s="123">
        <f t="shared" si="129"/>
        <v>1000</v>
      </c>
      <c r="V220" s="184">
        <f t="shared" si="122"/>
        <v>0</v>
      </c>
    </row>
    <row r="221" spans="1:22" ht="18.75">
      <c r="A221" s="274"/>
      <c r="B221" s="275"/>
      <c r="C221" s="118" t="s">
        <v>165</v>
      </c>
      <c r="D221" s="125">
        <v>0</v>
      </c>
      <c r="E221" s="66">
        <f t="shared" si="124"/>
        <v>0</v>
      </c>
      <c r="F221" s="68"/>
      <c r="G221" s="121"/>
      <c r="H221" s="125">
        <v>0</v>
      </c>
      <c r="I221" s="66">
        <f t="shared" si="125"/>
        <v>0</v>
      </c>
      <c r="J221" s="121"/>
      <c r="K221" s="125">
        <v>0</v>
      </c>
      <c r="L221" s="66">
        <f t="shared" si="126"/>
        <v>0</v>
      </c>
      <c r="M221" s="121"/>
      <c r="N221" s="125">
        <v>0</v>
      </c>
      <c r="O221" s="66">
        <f t="shared" si="127"/>
        <v>0</v>
      </c>
      <c r="P221" s="121"/>
      <c r="Q221" s="125">
        <v>0</v>
      </c>
      <c r="R221" s="66">
        <f t="shared" si="128"/>
        <v>0</v>
      </c>
      <c r="S221" s="121"/>
      <c r="T221" s="113">
        <f t="shared" si="113"/>
        <v>0</v>
      </c>
      <c r="U221" s="123">
        <f t="shared" si="129"/>
        <v>0</v>
      </c>
      <c r="V221" s="184">
        <f t="shared" si="122"/>
        <v>0</v>
      </c>
    </row>
    <row r="222" spans="1:22" ht="18.75">
      <c r="A222" s="274"/>
      <c r="B222" s="275"/>
      <c r="C222" s="118" t="s">
        <v>166</v>
      </c>
      <c r="D222" s="125">
        <v>0</v>
      </c>
      <c r="E222" s="66">
        <f t="shared" si="124"/>
        <v>0</v>
      </c>
      <c r="F222" s="68"/>
      <c r="G222" s="121"/>
      <c r="H222" s="125">
        <v>0</v>
      </c>
      <c r="I222" s="66">
        <f t="shared" si="125"/>
        <v>0</v>
      </c>
      <c r="J222" s="121"/>
      <c r="K222" s="125">
        <v>0</v>
      </c>
      <c r="L222" s="66">
        <f t="shared" si="126"/>
        <v>0</v>
      </c>
      <c r="M222" s="121"/>
      <c r="N222" s="125">
        <v>0</v>
      </c>
      <c r="O222" s="66">
        <f t="shared" si="127"/>
        <v>0</v>
      </c>
      <c r="P222" s="121"/>
      <c r="Q222" s="125">
        <v>0</v>
      </c>
      <c r="R222" s="66">
        <f t="shared" si="128"/>
        <v>0</v>
      </c>
      <c r="S222" s="121"/>
      <c r="T222" s="113">
        <f t="shared" si="113"/>
        <v>0</v>
      </c>
      <c r="U222" s="123">
        <f t="shared" si="129"/>
        <v>0</v>
      </c>
      <c r="V222" s="184">
        <f t="shared" si="122"/>
        <v>0</v>
      </c>
    </row>
    <row r="223" spans="1:22" ht="18.75">
      <c r="A223" s="274"/>
      <c r="B223" s="275"/>
      <c r="C223" s="118" t="s">
        <v>167</v>
      </c>
      <c r="D223" s="125">
        <v>500</v>
      </c>
      <c r="E223" s="66">
        <f t="shared" si="124"/>
        <v>500</v>
      </c>
      <c r="F223" s="68"/>
      <c r="G223" s="121"/>
      <c r="H223" s="125">
        <v>0</v>
      </c>
      <c r="I223" s="66">
        <f t="shared" si="125"/>
        <v>0</v>
      </c>
      <c r="J223" s="121"/>
      <c r="K223" s="125">
        <v>0</v>
      </c>
      <c r="L223" s="66">
        <f t="shared" si="126"/>
        <v>0</v>
      </c>
      <c r="M223" s="121"/>
      <c r="N223" s="125">
        <v>0</v>
      </c>
      <c r="O223" s="66">
        <f t="shared" si="127"/>
        <v>0</v>
      </c>
      <c r="P223" s="121"/>
      <c r="Q223" s="125">
        <v>0</v>
      </c>
      <c r="R223" s="66">
        <f t="shared" si="128"/>
        <v>0</v>
      </c>
      <c r="S223" s="121"/>
      <c r="T223" s="113">
        <f t="shared" si="113"/>
        <v>0</v>
      </c>
      <c r="U223" s="123">
        <f t="shared" si="129"/>
        <v>500</v>
      </c>
      <c r="V223" s="184">
        <f t="shared" si="122"/>
        <v>0</v>
      </c>
    </row>
    <row r="224" spans="1:22" ht="18.75">
      <c r="A224" s="274"/>
      <c r="B224" s="275"/>
      <c r="C224" s="118" t="s">
        <v>168</v>
      </c>
      <c r="D224" s="125">
        <v>0</v>
      </c>
      <c r="E224" s="66">
        <f t="shared" si="124"/>
        <v>0</v>
      </c>
      <c r="F224" s="68"/>
      <c r="G224" s="121"/>
      <c r="H224" s="125">
        <v>0</v>
      </c>
      <c r="I224" s="66">
        <f t="shared" si="125"/>
        <v>0</v>
      </c>
      <c r="J224" s="121"/>
      <c r="K224" s="125">
        <v>0</v>
      </c>
      <c r="L224" s="66">
        <f t="shared" si="126"/>
        <v>0</v>
      </c>
      <c r="M224" s="121"/>
      <c r="N224" s="125">
        <v>0</v>
      </c>
      <c r="O224" s="66">
        <f t="shared" si="127"/>
        <v>0</v>
      </c>
      <c r="P224" s="121"/>
      <c r="Q224" s="125">
        <v>0</v>
      </c>
      <c r="R224" s="66">
        <f t="shared" si="128"/>
        <v>0</v>
      </c>
      <c r="S224" s="121"/>
      <c r="T224" s="113">
        <f t="shared" si="113"/>
        <v>0</v>
      </c>
      <c r="U224" s="123">
        <f t="shared" si="129"/>
        <v>0</v>
      </c>
      <c r="V224" s="184">
        <f t="shared" si="122"/>
        <v>0</v>
      </c>
    </row>
    <row r="225" spans="1:22" ht="18.75">
      <c r="A225" s="274"/>
      <c r="B225" s="275"/>
      <c r="C225" s="118" t="s">
        <v>169</v>
      </c>
      <c r="D225" s="125">
        <v>0</v>
      </c>
      <c r="E225" s="66">
        <f t="shared" si="124"/>
        <v>0</v>
      </c>
      <c r="F225" s="68"/>
      <c r="G225" s="121"/>
      <c r="H225" s="125">
        <v>0</v>
      </c>
      <c r="I225" s="66">
        <f t="shared" si="125"/>
        <v>0</v>
      </c>
      <c r="J225" s="121"/>
      <c r="K225" s="125">
        <v>0</v>
      </c>
      <c r="L225" s="66">
        <f t="shared" si="126"/>
        <v>0</v>
      </c>
      <c r="M225" s="121"/>
      <c r="N225" s="125">
        <v>0</v>
      </c>
      <c r="O225" s="66">
        <f t="shared" si="127"/>
        <v>0</v>
      </c>
      <c r="P225" s="121"/>
      <c r="Q225" s="125">
        <v>0</v>
      </c>
      <c r="R225" s="66">
        <f t="shared" si="128"/>
        <v>0</v>
      </c>
      <c r="S225" s="121"/>
      <c r="T225" s="113">
        <f t="shared" si="113"/>
        <v>0</v>
      </c>
      <c r="U225" s="123">
        <f t="shared" si="129"/>
        <v>0</v>
      </c>
      <c r="V225" s="184">
        <f t="shared" si="122"/>
        <v>0</v>
      </c>
    </row>
    <row r="226" spans="1:22" ht="18.75">
      <c r="A226" s="274"/>
      <c r="B226" s="275"/>
      <c r="C226" s="118" t="s">
        <v>377</v>
      </c>
      <c r="D226" s="125">
        <v>200</v>
      </c>
      <c r="E226" s="66">
        <f t="shared" si="124"/>
        <v>200</v>
      </c>
      <c r="F226" s="68"/>
      <c r="G226" s="121"/>
      <c r="H226" s="125">
        <v>0</v>
      </c>
      <c r="I226" s="66">
        <f t="shared" si="125"/>
        <v>0</v>
      </c>
      <c r="J226" s="121"/>
      <c r="K226" s="125">
        <v>0</v>
      </c>
      <c r="L226" s="66">
        <f t="shared" si="126"/>
        <v>0</v>
      </c>
      <c r="M226" s="121"/>
      <c r="N226" s="125">
        <v>0</v>
      </c>
      <c r="O226" s="66">
        <f t="shared" si="127"/>
        <v>0</v>
      </c>
      <c r="P226" s="121"/>
      <c r="Q226" s="125">
        <v>0</v>
      </c>
      <c r="R226" s="66">
        <f t="shared" si="128"/>
        <v>0</v>
      </c>
      <c r="S226" s="121"/>
      <c r="T226" s="113">
        <f>H226+K226+N226+Q226</f>
        <v>0</v>
      </c>
      <c r="U226" s="123">
        <f t="shared" si="129"/>
        <v>200</v>
      </c>
      <c r="V226" s="184">
        <f t="shared" si="122"/>
        <v>0</v>
      </c>
    </row>
    <row r="227" spans="1:22" ht="18.75">
      <c r="A227" s="274"/>
      <c r="B227" s="275"/>
      <c r="C227" s="118" t="s">
        <v>170</v>
      </c>
      <c r="D227" s="125">
        <v>0</v>
      </c>
      <c r="E227" s="66">
        <f t="shared" si="124"/>
        <v>0</v>
      </c>
      <c r="F227" s="68"/>
      <c r="G227" s="121"/>
      <c r="H227" s="125">
        <v>0</v>
      </c>
      <c r="I227" s="66">
        <f t="shared" si="125"/>
        <v>0</v>
      </c>
      <c r="J227" s="121"/>
      <c r="K227" s="125">
        <v>0</v>
      </c>
      <c r="L227" s="66">
        <f t="shared" si="126"/>
        <v>0</v>
      </c>
      <c r="M227" s="121"/>
      <c r="N227" s="125">
        <v>0</v>
      </c>
      <c r="O227" s="66">
        <f t="shared" si="127"/>
        <v>0</v>
      </c>
      <c r="P227" s="121"/>
      <c r="Q227" s="125">
        <v>0</v>
      </c>
      <c r="R227" s="66">
        <f t="shared" si="128"/>
        <v>0</v>
      </c>
      <c r="S227" s="121"/>
      <c r="T227" s="113">
        <f t="shared" si="113"/>
        <v>0</v>
      </c>
      <c r="U227" s="123">
        <f t="shared" si="129"/>
        <v>0</v>
      </c>
      <c r="V227" s="184">
        <f t="shared" si="122"/>
        <v>0</v>
      </c>
    </row>
    <row r="228" spans="1:22" ht="17.25" customHeight="1">
      <c r="A228" s="88">
        <v>2.6</v>
      </c>
      <c r="B228" s="36" t="s">
        <v>303</v>
      </c>
      <c r="C228" s="89"/>
      <c r="D228" s="108"/>
      <c r="E228" s="37">
        <f>D228-F228</f>
        <v>0</v>
      </c>
      <c r="F228" s="37"/>
      <c r="G228" s="89"/>
      <c r="H228" s="108"/>
      <c r="I228" s="37">
        <f>H228-J228</f>
        <v>0</v>
      </c>
      <c r="J228" s="89"/>
      <c r="K228" s="108"/>
      <c r="L228" s="37">
        <f>K228-M228</f>
        <v>0</v>
      </c>
      <c r="M228" s="89"/>
      <c r="N228" s="108"/>
      <c r="O228" s="37">
        <f>N228-P228</f>
        <v>0</v>
      </c>
      <c r="P228" s="89"/>
      <c r="Q228" s="108"/>
      <c r="R228" s="37">
        <f>Q228-S228</f>
        <v>0</v>
      </c>
      <c r="S228" s="89"/>
      <c r="T228" s="108">
        <f t="shared" si="113"/>
        <v>0</v>
      </c>
      <c r="U228" s="89">
        <f t="shared" si="129"/>
        <v>0</v>
      </c>
      <c r="V228" s="184">
        <f t="shared" si="122"/>
        <v>0</v>
      </c>
    </row>
    <row r="229" spans="1:22" ht="24">
      <c r="A229" s="88">
        <v>273</v>
      </c>
      <c r="B229" s="36" t="s">
        <v>299</v>
      </c>
      <c r="C229" s="130"/>
      <c r="D229" s="109">
        <v>30000</v>
      </c>
      <c r="E229" s="38">
        <f>D229-F229</f>
        <v>30000</v>
      </c>
      <c r="F229" s="38">
        <v>0</v>
      </c>
      <c r="G229" s="90">
        <v>0</v>
      </c>
      <c r="H229" s="109">
        <v>0</v>
      </c>
      <c r="I229" s="38">
        <f>H229-J229</f>
        <v>0</v>
      </c>
      <c r="J229" s="90">
        <v>0</v>
      </c>
      <c r="K229" s="109">
        <v>0</v>
      </c>
      <c r="L229" s="38">
        <f>K229-M229</f>
        <v>0</v>
      </c>
      <c r="M229" s="90">
        <v>0</v>
      </c>
      <c r="N229" s="109">
        <v>0</v>
      </c>
      <c r="O229" s="38">
        <f>N229-P229</f>
        <v>0</v>
      </c>
      <c r="P229" s="90">
        <v>0</v>
      </c>
      <c r="Q229" s="109">
        <v>0</v>
      </c>
      <c r="R229" s="38">
        <f>Q229-S229</f>
        <v>0</v>
      </c>
      <c r="S229" s="90">
        <v>0</v>
      </c>
      <c r="T229" s="109">
        <f t="shared" si="113"/>
        <v>0</v>
      </c>
      <c r="U229" s="90">
        <f t="shared" si="129"/>
        <v>30000</v>
      </c>
      <c r="V229" s="184">
        <f t="shared" si="122"/>
        <v>0</v>
      </c>
    </row>
    <row r="230" spans="1:22" s="9" customFormat="1" ht="18.75">
      <c r="A230" s="88" t="s">
        <v>172</v>
      </c>
      <c r="B230" s="36" t="s">
        <v>173</v>
      </c>
      <c r="C230" s="130"/>
      <c r="D230" s="109">
        <f t="shared" ref="D230:U230" si="130">SUM(D231:D248)</f>
        <v>9000</v>
      </c>
      <c r="E230" s="38">
        <f t="shared" si="130"/>
        <v>9000</v>
      </c>
      <c r="F230" s="38">
        <f t="shared" si="130"/>
        <v>0</v>
      </c>
      <c r="G230" s="90">
        <f>SUM(G231:G248)</f>
        <v>0</v>
      </c>
      <c r="H230" s="109">
        <f t="shared" si="130"/>
        <v>0</v>
      </c>
      <c r="I230" s="38">
        <f>SUM(I231:I248)</f>
        <v>0</v>
      </c>
      <c r="J230" s="90">
        <f>SUM(J231:J248)</f>
        <v>0</v>
      </c>
      <c r="K230" s="109">
        <f t="shared" si="130"/>
        <v>0</v>
      </c>
      <c r="L230" s="38">
        <f t="shared" si="130"/>
        <v>0</v>
      </c>
      <c r="M230" s="90">
        <f t="shared" si="130"/>
        <v>0</v>
      </c>
      <c r="N230" s="109">
        <f t="shared" si="130"/>
        <v>0</v>
      </c>
      <c r="O230" s="38">
        <f>SUM(O231:O248)</f>
        <v>0</v>
      </c>
      <c r="P230" s="90">
        <f>SUM(P231:P248)</f>
        <v>0</v>
      </c>
      <c r="Q230" s="109">
        <f t="shared" si="130"/>
        <v>0</v>
      </c>
      <c r="R230" s="38">
        <f t="shared" si="130"/>
        <v>0</v>
      </c>
      <c r="S230" s="90">
        <f t="shared" si="130"/>
        <v>0</v>
      </c>
      <c r="T230" s="109">
        <f t="shared" si="130"/>
        <v>0</v>
      </c>
      <c r="U230" s="90">
        <f t="shared" si="130"/>
        <v>9000</v>
      </c>
      <c r="V230" s="184">
        <f t="shared" si="122"/>
        <v>0</v>
      </c>
    </row>
    <row r="231" spans="1:22" s="9" customFormat="1" ht="89.25" customHeight="1">
      <c r="A231" s="94" t="s">
        <v>304</v>
      </c>
      <c r="B231" s="21" t="s">
        <v>336</v>
      </c>
      <c r="C231" s="128"/>
      <c r="D231" s="125">
        <v>0</v>
      </c>
      <c r="E231" s="66">
        <f t="shared" ref="E231:E243" si="131">D231-F231</f>
        <v>0</v>
      </c>
      <c r="F231" s="68"/>
      <c r="G231" s="121"/>
      <c r="H231" s="125">
        <v>0</v>
      </c>
      <c r="I231" s="66">
        <f t="shared" ref="I231:I243" si="132">H231-J231</f>
        <v>0</v>
      </c>
      <c r="J231" s="121"/>
      <c r="K231" s="125">
        <v>0</v>
      </c>
      <c r="L231" s="66">
        <f t="shared" ref="L231:L244" si="133">K231-M231</f>
        <v>0</v>
      </c>
      <c r="M231" s="121"/>
      <c r="N231" s="125">
        <v>0</v>
      </c>
      <c r="O231" s="66">
        <f t="shared" ref="O231:O243" si="134">N231-P231</f>
        <v>0</v>
      </c>
      <c r="P231" s="121"/>
      <c r="Q231" s="125">
        <v>0</v>
      </c>
      <c r="R231" s="66">
        <f t="shared" ref="R231:R243" si="135">Q231-S231</f>
        <v>0</v>
      </c>
      <c r="S231" s="121"/>
      <c r="T231" s="113">
        <f t="shared" si="113"/>
        <v>0</v>
      </c>
      <c r="U231" s="122">
        <f t="shared" ref="U231:U248" si="136">D231-T231</f>
        <v>0</v>
      </c>
      <c r="V231" s="184">
        <f t="shared" si="122"/>
        <v>0</v>
      </c>
    </row>
    <row r="232" spans="1:22" s="9" customFormat="1" ht="45" customHeight="1">
      <c r="A232" s="94" t="s">
        <v>305</v>
      </c>
      <c r="B232" s="21" t="s">
        <v>337</v>
      </c>
      <c r="C232" s="128"/>
      <c r="D232" s="125">
        <v>0</v>
      </c>
      <c r="E232" s="66">
        <f t="shared" si="131"/>
        <v>0</v>
      </c>
      <c r="F232" s="68"/>
      <c r="G232" s="121"/>
      <c r="H232" s="125">
        <v>0</v>
      </c>
      <c r="I232" s="66">
        <f t="shared" si="132"/>
        <v>0</v>
      </c>
      <c r="J232" s="121"/>
      <c r="K232" s="125">
        <v>0</v>
      </c>
      <c r="L232" s="66">
        <f t="shared" si="133"/>
        <v>0</v>
      </c>
      <c r="M232" s="121"/>
      <c r="N232" s="125">
        <v>0</v>
      </c>
      <c r="O232" s="66">
        <f t="shared" si="134"/>
        <v>0</v>
      </c>
      <c r="P232" s="121"/>
      <c r="Q232" s="125">
        <v>0</v>
      </c>
      <c r="R232" s="66">
        <f t="shared" si="135"/>
        <v>0</v>
      </c>
      <c r="S232" s="121"/>
      <c r="T232" s="113">
        <f t="shared" si="113"/>
        <v>0</v>
      </c>
      <c r="U232" s="122">
        <f t="shared" si="136"/>
        <v>0</v>
      </c>
      <c r="V232" s="184">
        <f t="shared" si="122"/>
        <v>0</v>
      </c>
    </row>
    <row r="233" spans="1:22" s="9" customFormat="1" ht="36" customHeight="1">
      <c r="A233" s="94" t="s">
        <v>306</v>
      </c>
      <c r="B233" s="21" t="s">
        <v>338</v>
      </c>
      <c r="C233" s="128"/>
      <c r="D233" s="125">
        <v>0</v>
      </c>
      <c r="E233" s="66">
        <f t="shared" si="131"/>
        <v>0</v>
      </c>
      <c r="F233" s="68"/>
      <c r="G233" s="121"/>
      <c r="H233" s="125">
        <v>0</v>
      </c>
      <c r="I233" s="66">
        <f t="shared" si="132"/>
        <v>0</v>
      </c>
      <c r="J233" s="121"/>
      <c r="K233" s="125">
        <v>0</v>
      </c>
      <c r="L233" s="66">
        <f t="shared" si="133"/>
        <v>0</v>
      </c>
      <c r="M233" s="121"/>
      <c r="N233" s="125">
        <v>0</v>
      </c>
      <c r="O233" s="66">
        <f t="shared" si="134"/>
        <v>0</v>
      </c>
      <c r="P233" s="121"/>
      <c r="Q233" s="125">
        <v>0</v>
      </c>
      <c r="R233" s="66">
        <f t="shared" si="135"/>
        <v>0</v>
      </c>
      <c r="S233" s="121"/>
      <c r="T233" s="113">
        <f t="shared" si="113"/>
        <v>0</v>
      </c>
      <c r="U233" s="122">
        <f t="shared" si="136"/>
        <v>0</v>
      </c>
      <c r="V233" s="184">
        <f t="shared" si="122"/>
        <v>0</v>
      </c>
    </row>
    <row r="234" spans="1:22" s="9" customFormat="1" ht="48" customHeight="1">
      <c r="A234" s="94" t="s">
        <v>307</v>
      </c>
      <c r="B234" s="21" t="s">
        <v>339</v>
      </c>
      <c r="C234" s="128"/>
      <c r="D234" s="125">
        <v>0</v>
      </c>
      <c r="E234" s="66">
        <f t="shared" si="131"/>
        <v>0</v>
      </c>
      <c r="F234" s="68"/>
      <c r="G234" s="121"/>
      <c r="H234" s="125">
        <v>0</v>
      </c>
      <c r="I234" s="66">
        <f t="shared" si="132"/>
        <v>0</v>
      </c>
      <c r="J234" s="121"/>
      <c r="K234" s="125">
        <v>0</v>
      </c>
      <c r="L234" s="66">
        <f t="shared" si="133"/>
        <v>0</v>
      </c>
      <c r="M234" s="121"/>
      <c r="N234" s="125">
        <v>0</v>
      </c>
      <c r="O234" s="66">
        <f t="shared" si="134"/>
        <v>0</v>
      </c>
      <c r="P234" s="121"/>
      <c r="Q234" s="125">
        <v>0</v>
      </c>
      <c r="R234" s="66">
        <f t="shared" si="135"/>
        <v>0</v>
      </c>
      <c r="S234" s="121"/>
      <c r="T234" s="113">
        <f t="shared" si="113"/>
        <v>0</v>
      </c>
      <c r="U234" s="122">
        <f t="shared" si="136"/>
        <v>0</v>
      </c>
      <c r="V234" s="184">
        <f t="shared" si="122"/>
        <v>0</v>
      </c>
    </row>
    <row r="235" spans="1:22" s="9" customFormat="1" ht="34.5" customHeight="1">
      <c r="A235" s="94" t="s">
        <v>308</v>
      </c>
      <c r="B235" s="21" t="s">
        <v>329</v>
      </c>
      <c r="C235" s="128"/>
      <c r="D235" s="125">
        <v>0</v>
      </c>
      <c r="E235" s="66">
        <f t="shared" si="131"/>
        <v>0</v>
      </c>
      <c r="F235" s="68"/>
      <c r="G235" s="121"/>
      <c r="H235" s="125">
        <v>0</v>
      </c>
      <c r="I235" s="66">
        <f t="shared" si="132"/>
        <v>0</v>
      </c>
      <c r="J235" s="121"/>
      <c r="K235" s="125">
        <v>0</v>
      </c>
      <c r="L235" s="66">
        <f t="shared" si="133"/>
        <v>0</v>
      </c>
      <c r="M235" s="121"/>
      <c r="N235" s="125">
        <v>0</v>
      </c>
      <c r="O235" s="66">
        <f t="shared" si="134"/>
        <v>0</v>
      </c>
      <c r="P235" s="121"/>
      <c r="Q235" s="125">
        <v>0</v>
      </c>
      <c r="R235" s="66">
        <f t="shared" si="135"/>
        <v>0</v>
      </c>
      <c r="S235" s="121"/>
      <c r="T235" s="113">
        <f t="shared" si="113"/>
        <v>0</v>
      </c>
      <c r="U235" s="122">
        <f t="shared" si="136"/>
        <v>0</v>
      </c>
      <c r="V235" s="184">
        <f t="shared" si="122"/>
        <v>0</v>
      </c>
    </row>
    <row r="236" spans="1:22" s="9" customFormat="1" ht="35.25" customHeight="1">
      <c r="A236" s="94" t="s">
        <v>309</v>
      </c>
      <c r="B236" s="21" t="s">
        <v>330</v>
      </c>
      <c r="C236" s="128"/>
      <c r="D236" s="125">
        <v>0</v>
      </c>
      <c r="E236" s="66">
        <f t="shared" si="131"/>
        <v>0</v>
      </c>
      <c r="F236" s="68"/>
      <c r="G236" s="121"/>
      <c r="H236" s="125">
        <v>0</v>
      </c>
      <c r="I236" s="66">
        <f t="shared" si="132"/>
        <v>0</v>
      </c>
      <c r="J236" s="121"/>
      <c r="K236" s="125">
        <v>0</v>
      </c>
      <c r="L236" s="66">
        <f t="shared" si="133"/>
        <v>0</v>
      </c>
      <c r="M236" s="121"/>
      <c r="N236" s="125">
        <v>0</v>
      </c>
      <c r="O236" s="66">
        <f t="shared" si="134"/>
        <v>0</v>
      </c>
      <c r="P236" s="121"/>
      <c r="Q236" s="125">
        <v>0</v>
      </c>
      <c r="R236" s="66">
        <f t="shared" si="135"/>
        <v>0</v>
      </c>
      <c r="S236" s="121"/>
      <c r="T236" s="113">
        <f t="shared" si="113"/>
        <v>0</v>
      </c>
      <c r="U236" s="122">
        <f t="shared" si="136"/>
        <v>0</v>
      </c>
      <c r="V236" s="184">
        <f t="shared" si="122"/>
        <v>0</v>
      </c>
    </row>
    <row r="237" spans="1:22" s="9" customFormat="1" ht="36.75" customHeight="1">
      <c r="A237" s="94" t="s">
        <v>310</v>
      </c>
      <c r="B237" s="21" t="s">
        <v>331</v>
      </c>
      <c r="C237" s="128"/>
      <c r="D237" s="125">
        <v>0</v>
      </c>
      <c r="E237" s="66">
        <f t="shared" si="131"/>
        <v>0</v>
      </c>
      <c r="F237" s="68"/>
      <c r="G237" s="121"/>
      <c r="H237" s="125">
        <v>0</v>
      </c>
      <c r="I237" s="66">
        <f t="shared" si="132"/>
        <v>0</v>
      </c>
      <c r="J237" s="121"/>
      <c r="K237" s="125">
        <v>0</v>
      </c>
      <c r="L237" s="66">
        <f t="shared" si="133"/>
        <v>0</v>
      </c>
      <c r="M237" s="121"/>
      <c r="N237" s="125">
        <v>0</v>
      </c>
      <c r="O237" s="66">
        <f t="shared" si="134"/>
        <v>0</v>
      </c>
      <c r="P237" s="121"/>
      <c r="Q237" s="125">
        <v>0</v>
      </c>
      <c r="R237" s="66">
        <f t="shared" si="135"/>
        <v>0</v>
      </c>
      <c r="S237" s="121"/>
      <c r="T237" s="113">
        <f t="shared" si="113"/>
        <v>0</v>
      </c>
      <c r="U237" s="122">
        <f t="shared" si="136"/>
        <v>0</v>
      </c>
      <c r="V237" s="184">
        <f t="shared" si="122"/>
        <v>0</v>
      </c>
    </row>
    <row r="238" spans="1:22" s="9" customFormat="1" ht="39" customHeight="1">
      <c r="A238" s="94" t="s">
        <v>311</v>
      </c>
      <c r="B238" s="21" t="s">
        <v>332</v>
      </c>
      <c r="C238" s="128"/>
      <c r="D238" s="125">
        <v>0</v>
      </c>
      <c r="E238" s="66">
        <f t="shared" si="131"/>
        <v>0</v>
      </c>
      <c r="F238" s="68"/>
      <c r="G238" s="121"/>
      <c r="H238" s="125">
        <v>0</v>
      </c>
      <c r="I238" s="66">
        <f t="shared" si="132"/>
        <v>0</v>
      </c>
      <c r="J238" s="121"/>
      <c r="K238" s="125">
        <v>0</v>
      </c>
      <c r="L238" s="66">
        <f t="shared" si="133"/>
        <v>0</v>
      </c>
      <c r="M238" s="121"/>
      <c r="N238" s="125">
        <v>0</v>
      </c>
      <c r="O238" s="66">
        <f t="shared" si="134"/>
        <v>0</v>
      </c>
      <c r="P238" s="121"/>
      <c r="Q238" s="125">
        <v>0</v>
      </c>
      <c r="R238" s="66">
        <f t="shared" si="135"/>
        <v>0</v>
      </c>
      <c r="S238" s="121"/>
      <c r="T238" s="113">
        <f t="shared" si="113"/>
        <v>0</v>
      </c>
      <c r="U238" s="122">
        <f t="shared" si="136"/>
        <v>0</v>
      </c>
      <c r="V238" s="184">
        <f t="shared" si="122"/>
        <v>0</v>
      </c>
    </row>
    <row r="239" spans="1:22" s="9" customFormat="1" ht="38.25" customHeight="1">
      <c r="A239" s="94" t="s">
        <v>312</v>
      </c>
      <c r="B239" s="21" t="s">
        <v>340</v>
      </c>
      <c r="C239" s="128"/>
      <c r="D239" s="125">
        <v>0</v>
      </c>
      <c r="E239" s="66">
        <f t="shared" si="131"/>
        <v>0</v>
      </c>
      <c r="F239" s="68"/>
      <c r="G239" s="121"/>
      <c r="H239" s="125">
        <v>0</v>
      </c>
      <c r="I239" s="66">
        <f t="shared" si="132"/>
        <v>0</v>
      </c>
      <c r="J239" s="121"/>
      <c r="K239" s="125">
        <v>0</v>
      </c>
      <c r="L239" s="66">
        <f t="shared" si="133"/>
        <v>0</v>
      </c>
      <c r="M239" s="121"/>
      <c r="N239" s="125">
        <v>0</v>
      </c>
      <c r="O239" s="66">
        <f t="shared" si="134"/>
        <v>0</v>
      </c>
      <c r="P239" s="121"/>
      <c r="Q239" s="125">
        <v>0</v>
      </c>
      <c r="R239" s="66">
        <f t="shared" si="135"/>
        <v>0</v>
      </c>
      <c r="S239" s="121"/>
      <c r="T239" s="113">
        <f t="shared" si="113"/>
        <v>0</v>
      </c>
      <c r="U239" s="122">
        <f t="shared" si="136"/>
        <v>0</v>
      </c>
      <c r="V239" s="184">
        <f t="shared" si="122"/>
        <v>0</v>
      </c>
    </row>
    <row r="240" spans="1:22" s="9" customFormat="1" ht="50.25" customHeight="1">
      <c r="A240" s="94" t="s">
        <v>313</v>
      </c>
      <c r="B240" s="21" t="s">
        <v>341</v>
      </c>
      <c r="C240" s="128"/>
      <c r="D240" s="125">
        <v>0</v>
      </c>
      <c r="E240" s="66">
        <f t="shared" si="131"/>
        <v>0</v>
      </c>
      <c r="F240" s="68"/>
      <c r="G240" s="121"/>
      <c r="H240" s="125">
        <v>0</v>
      </c>
      <c r="I240" s="66">
        <f t="shared" si="132"/>
        <v>0</v>
      </c>
      <c r="J240" s="121"/>
      <c r="K240" s="125">
        <v>0</v>
      </c>
      <c r="L240" s="66">
        <f t="shared" si="133"/>
        <v>0</v>
      </c>
      <c r="M240" s="121"/>
      <c r="N240" s="125">
        <v>0</v>
      </c>
      <c r="O240" s="66">
        <f t="shared" si="134"/>
        <v>0</v>
      </c>
      <c r="P240" s="121"/>
      <c r="Q240" s="125">
        <v>0</v>
      </c>
      <c r="R240" s="66">
        <f t="shared" si="135"/>
        <v>0</v>
      </c>
      <c r="S240" s="121"/>
      <c r="T240" s="113">
        <f t="shared" si="113"/>
        <v>0</v>
      </c>
      <c r="U240" s="122">
        <f t="shared" si="136"/>
        <v>0</v>
      </c>
      <c r="V240" s="184">
        <f t="shared" si="122"/>
        <v>0</v>
      </c>
    </row>
    <row r="241" spans="1:22" s="9" customFormat="1" ht="40.5" customHeight="1">
      <c r="A241" s="94" t="s">
        <v>314</v>
      </c>
      <c r="B241" s="21" t="s">
        <v>343</v>
      </c>
      <c r="C241" s="128"/>
      <c r="D241" s="125">
        <v>0</v>
      </c>
      <c r="E241" s="66">
        <f t="shared" si="131"/>
        <v>0</v>
      </c>
      <c r="F241" s="68"/>
      <c r="G241" s="121"/>
      <c r="H241" s="125">
        <v>0</v>
      </c>
      <c r="I241" s="66">
        <f t="shared" si="132"/>
        <v>0</v>
      </c>
      <c r="J241" s="121"/>
      <c r="K241" s="125">
        <v>0</v>
      </c>
      <c r="L241" s="66">
        <f t="shared" si="133"/>
        <v>0</v>
      </c>
      <c r="M241" s="121"/>
      <c r="N241" s="125">
        <v>0</v>
      </c>
      <c r="O241" s="66">
        <f t="shared" si="134"/>
        <v>0</v>
      </c>
      <c r="P241" s="121"/>
      <c r="Q241" s="125">
        <v>0</v>
      </c>
      <c r="R241" s="66">
        <f t="shared" si="135"/>
        <v>0</v>
      </c>
      <c r="S241" s="121"/>
      <c r="T241" s="113">
        <f t="shared" si="113"/>
        <v>0</v>
      </c>
      <c r="U241" s="122">
        <f t="shared" si="136"/>
        <v>0</v>
      </c>
      <c r="V241" s="184">
        <f t="shared" si="122"/>
        <v>0</v>
      </c>
    </row>
    <row r="242" spans="1:22" s="9" customFormat="1" ht="80.25" customHeight="1">
      <c r="A242" s="94" t="s">
        <v>300</v>
      </c>
      <c r="B242" s="21" t="s">
        <v>342</v>
      </c>
      <c r="C242" s="128"/>
      <c r="D242" s="125">
        <v>0</v>
      </c>
      <c r="E242" s="66">
        <f t="shared" si="131"/>
        <v>0</v>
      </c>
      <c r="F242" s="68"/>
      <c r="G242" s="121"/>
      <c r="H242" s="125">
        <v>0</v>
      </c>
      <c r="I242" s="66">
        <f t="shared" si="132"/>
        <v>0</v>
      </c>
      <c r="J242" s="121"/>
      <c r="K242" s="125">
        <v>0</v>
      </c>
      <c r="L242" s="66">
        <f t="shared" si="133"/>
        <v>0</v>
      </c>
      <c r="M242" s="121"/>
      <c r="N242" s="125">
        <v>0</v>
      </c>
      <c r="O242" s="66">
        <f t="shared" si="134"/>
        <v>0</v>
      </c>
      <c r="P242" s="121"/>
      <c r="Q242" s="125">
        <v>0</v>
      </c>
      <c r="R242" s="66">
        <f t="shared" si="135"/>
        <v>0</v>
      </c>
      <c r="S242" s="121"/>
      <c r="T242" s="113">
        <f t="shared" si="113"/>
        <v>0</v>
      </c>
      <c r="U242" s="122">
        <f t="shared" si="136"/>
        <v>0</v>
      </c>
      <c r="V242" s="184">
        <f t="shared" si="122"/>
        <v>0</v>
      </c>
    </row>
    <row r="243" spans="1:22" s="9" customFormat="1" ht="25.5" customHeight="1">
      <c r="A243" s="94"/>
      <c r="B243" s="21" t="s">
        <v>333</v>
      </c>
      <c r="C243" s="128"/>
      <c r="D243" s="125">
        <v>0</v>
      </c>
      <c r="E243" s="66">
        <f t="shared" si="131"/>
        <v>0</v>
      </c>
      <c r="F243" s="68"/>
      <c r="G243" s="121"/>
      <c r="H243" s="125">
        <v>0</v>
      </c>
      <c r="I243" s="66">
        <f t="shared" si="132"/>
        <v>0</v>
      </c>
      <c r="J243" s="121"/>
      <c r="K243" s="125">
        <v>0</v>
      </c>
      <c r="L243" s="66">
        <f t="shared" si="133"/>
        <v>0</v>
      </c>
      <c r="M243" s="121"/>
      <c r="N243" s="125">
        <v>0</v>
      </c>
      <c r="O243" s="66">
        <f t="shared" si="134"/>
        <v>0</v>
      </c>
      <c r="P243" s="121"/>
      <c r="Q243" s="125">
        <v>0</v>
      </c>
      <c r="R243" s="66">
        <f t="shared" si="135"/>
        <v>0</v>
      </c>
      <c r="S243" s="121"/>
      <c r="T243" s="113">
        <f t="shared" ref="T243:T299" si="137">H243+K243+N243+Q243</f>
        <v>0</v>
      </c>
      <c r="U243" s="122">
        <f t="shared" si="136"/>
        <v>0</v>
      </c>
      <c r="V243" s="184">
        <f t="shared" si="122"/>
        <v>0</v>
      </c>
    </row>
    <row r="244" spans="1:22" s="9" customFormat="1" ht="25.5" customHeight="1">
      <c r="A244" s="94"/>
      <c r="B244" s="21" t="s">
        <v>334</v>
      </c>
      <c r="C244" s="128"/>
      <c r="D244" s="103">
        <f>H244+K244+N244+Q244</f>
        <v>0</v>
      </c>
      <c r="E244" s="66">
        <f>D244-F244</f>
        <v>0</v>
      </c>
      <c r="F244" s="67"/>
      <c r="G244" s="120"/>
      <c r="H244" s="103">
        <v>0</v>
      </c>
      <c r="I244" s="66">
        <f>H244-J244</f>
        <v>0</v>
      </c>
      <c r="J244" s="120"/>
      <c r="K244" s="103">
        <v>0</v>
      </c>
      <c r="L244" s="66">
        <f t="shared" si="133"/>
        <v>0</v>
      </c>
      <c r="M244" s="120"/>
      <c r="N244" s="103">
        <v>0</v>
      </c>
      <c r="O244" s="66">
        <f>N244-P244</f>
        <v>0</v>
      </c>
      <c r="P244" s="120"/>
      <c r="Q244" s="103">
        <v>0</v>
      </c>
      <c r="R244" s="66">
        <f>Q244-S244</f>
        <v>0</v>
      </c>
      <c r="S244" s="120"/>
      <c r="T244" s="113">
        <f t="shared" si="137"/>
        <v>0</v>
      </c>
      <c r="U244" s="78">
        <f t="shared" si="136"/>
        <v>0</v>
      </c>
      <c r="V244" s="184">
        <f t="shared" si="122"/>
        <v>0</v>
      </c>
    </row>
    <row r="245" spans="1:22" s="9" customFormat="1" ht="37.5" customHeight="1">
      <c r="A245" s="94"/>
      <c r="B245" s="21" t="s">
        <v>430</v>
      </c>
      <c r="C245" s="128"/>
      <c r="D245" s="125">
        <v>0</v>
      </c>
      <c r="E245" s="66">
        <f>D245-F245</f>
        <v>0</v>
      </c>
      <c r="F245" s="67"/>
      <c r="G245" s="120"/>
      <c r="H245" s="125">
        <v>0</v>
      </c>
      <c r="I245" s="66">
        <f>H245-J245</f>
        <v>0</v>
      </c>
      <c r="J245" s="120"/>
      <c r="K245" s="125">
        <v>0</v>
      </c>
      <c r="L245" s="66">
        <f>K245-M245</f>
        <v>0</v>
      </c>
      <c r="M245" s="120"/>
      <c r="N245" s="125">
        <v>0</v>
      </c>
      <c r="O245" s="66">
        <f>N245-P245</f>
        <v>0</v>
      </c>
      <c r="P245" s="120"/>
      <c r="Q245" s="125">
        <v>0</v>
      </c>
      <c r="R245" s="66">
        <f>Q245-S245</f>
        <v>0</v>
      </c>
      <c r="S245" s="120"/>
      <c r="T245" s="113">
        <f t="shared" si="137"/>
        <v>0</v>
      </c>
      <c r="U245" s="122">
        <f t="shared" si="136"/>
        <v>0</v>
      </c>
      <c r="V245" s="184">
        <f>G245-J245</f>
        <v>0</v>
      </c>
    </row>
    <row r="246" spans="1:22" s="9" customFormat="1" ht="25.5" customHeight="1">
      <c r="A246" s="94" t="s">
        <v>315</v>
      </c>
      <c r="B246" s="21" t="s">
        <v>298</v>
      </c>
      <c r="C246" s="128"/>
      <c r="D246" s="103">
        <v>2000</v>
      </c>
      <c r="E246" s="66">
        <f>D246-F246</f>
        <v>2000</v>
      </c>
      <c r="F246" s="67"/>
      <c r="G246" s="120"/>
      <c r="H246" s="103">
        <v>0</v>
      </c>
      <c r="I246" s="66">
        <f>H246-J246</f>
        <v>0</v>
      </c>
      <c r="J246" s="120"/>
      <c r="K246" s="103">
        <v>0</v>
      </c>
      <c r="L246" s="66">
        <f>K246-M246</f>
        <v>0</v>
      </c>
      <c r="M246" s="120"/>
      <c r="N246" s="103">
        <v>0</v>
      </c>
      <c r="O246" s="66">
        <f>N246-P246</f>
        <v>0</v>
      </c>
      <c r="P246" s="120"/>
      <c r="Q246" s="103">
        <v>0</v>
      </c>
      <c r="R246" s="66">
        <f>Q246-S246</f>
        <v>0</v>
      </c>
      <c r="S246" s="120"/>
      <c r="T246" s="113">
        <f t="shared" si="137"/>
        <v>0</v>
      </c>
      <c r="U246" s="78">
        <f t="shared" si="136"/>
        <v>2000</v>
      </c>
      <c r="V246" s="184">
        <f t="shared" ref="V246:V297" si="138">G246-J246</f>
        <v>0</v>
      </c>
    </row>
    <row r="247" spans="1:22" s="9" customFormat="1" ht="52.5" customHeight="1">
      <c r="A247" s="94" t="s">
        <v>316</v>
      </c>
      <c r="B247" s="21" t="s">
        <v>344</v>
      </c>
      <c r="C247" s="128"/>
      <c r="D247" s="103">
        <v>7000</v>
      </c>
      <c r="E247" s="66">
        <f>D247-F247</f>
        <v>7000</v>
      </c>
      <c r="F247" s="67"/>
      <c r="G247" s="120"/>
      <c r="H247" s="103">
        <v>0</v>
      </c>
      <c r="I247" s="66">
        <f>H247-J247</f>
        <v>0</v>
      </c>
      <c r="J247" s="120"/>
      <c r="K247" s="103">
        <v>0</v>
      </c>
      <c r="L247" s="66">
        <f>K247-M247</f>
        <v>0</v>
      </c>
      <c r="M247" s="120"/>
      <c r="N247" s="103">
        <v>0</v>
      </c>
      <c r="O247" s="66">
        <f>N247-P247</f>
        <v>0</v>
      </c>
      <c r="P247" s="120"/>
      <c r="Q247" s="103">
        <v>0</v>
      </c>
      <c r="R247" s="66">
        <f>Q247-S247</f>
        <v>0</v>
      </c>
      <c r="S247" s="120"/>
      <c r="T247" s="113">
        <f t="shared" si="137"/>
        <v>0</v>
      </c>
      <c r="U247" s="78">
        <f t="shared" si="136"/>
        <v>7000</v>
      </c>
      <c r="V247" s="184">
        <f t="shared" si="138"/>
        <v>0</v>
      </c>
    </row>
    <row r="248" spans="1:22" s="9" customFormat="1" ht="42.75" customHeight="1">
      <c r="A248" s="94" t="s">
        <v>317</v>
      </c>
      <c r="B248" s="21" t="s">
        <v>335</v>
      </c>
      <c r="C248" s="128"/>
      <c r="D248" s="125">
        <v>0</v>
      </c>
      <c r="E248" s="66">
        <f>D248-F248</f>
        <v>0</v>
      </c>
      <c r="F248" s="67"/>
      <c r="G248" s="120"/>
      <c r="H248" s="125"/>
      <c r="I248" s="66">
        <f>H248-J248</f>
        <v>0</v>
      </c>
      <c r="J248" s="120"/>
      <c r="K248" s="125"/>
      <c r="L248" s="66">
        <f>K248-M248</f>
        <v>0</v>
      </c>
      <c r="M248" s="120"/>
      <c r="N248" s="125"/>
      <c r="O248" s="66">
        <f>N248-P248</f>
        <v>0</v>
      </c>
      <c r="P248" s="120"/>
      <c r="Q248" s="125"/>
      <c r="R248" s="66">
        <f>Q248-S248</f>
        <v>0</v>
      </c>
      <c r="S248" s="120"/>
      <c r="T248" s="113">
        <f t="shared" si="137"/>
        <v>0</v>
      </c>
      <c r="U248" s="122">
        <f t="shared" si="136"/>
        <v>0</v>
      </c>
      <c r="V248" s="184">
        <f t="shared" si="138"/>
        <v>0</v>
      </c>
    </row>
    <row r="249" spans="1:22" s="9" customFormat="1" ht="45.75" customHeight="1">
      <c r="A249" s="91">
        <v>31</v>
      </c>
      <c r="B249" s="287" t="s">
        <v>174</v>
      </c>
      <c r="C249" s="288"/>
      <c r="D249" s="110">
        <f t="shared" ref="D249:U249" si="139">D250</f>
        <v>59000</v>
      </c>
      <c r="E249" s="34">
        <f t="shared" si="139"/>
        <v>58137.5</v>
      </c>
      <c r="F249" s="34">
        <f t="shared" si="139"/>
        <v>862.5</v>
      </c>
      <c r="G249" s="111">
        <f t="shared" si="139"/>
        <v>862.5</v>
      </c>
      <c r="H249" s="110">
        <f t="shared" si="139"/>
        <v>0</v>
      </c>
      <c r="I249" s="34">
        <f t="shared" si="139"/>
        <v>-862.5</v>
      </c>
      <c r="J249" s="111">
        <f t="shared" si="139"/>
        <v>862.5</v>
      </c>
      <c r="K249" s="110">
        <f t="shared" si="139"/>
        <v>0</v>
      </c>
      <c r="L249" s="34">
        <f t="shared" si="139"/>
        <v>0</v>
      </c>
      <c r="M249" s="111">
        <f t="shared" si="139"/>
        <v>0</v>
      </c>
      <c r="N249" s="110">
        <f t="shared" si="139"/>
        <v>0</v>
      </c>
      <c r="O249" s="34">
        <f t="shared" si="139"/>
        <v>0</v>
      </c>
      <c r="P249" s="111">
        <f t="shared" si="139"/>
        <v>0</v>
      </c>
      <c r="Q249" s="110">
        <f t="shared" si="139"/>
        <v>0</v>
      </c>
      <c r="R249" s="34">
        <f t="shared" si="139"/>
        <v>0</v>
      </c>
      <c r="S249" s="111">
        <f t="shared" si="139"/>
        <v>0</v>
      </c>
      <c r="T249" s="110">
        <f t="shared" si="139"/>
        <v>0</v>
      </c>
      <c r="U249" s="111">
        <f t="shared" si="139"/>
        <v>59000</v>
      </c>
      <c r="V249" s="184">
        <f t="shared" si="138"/>
        <v>0</v>
      </c>
    </row>
    <row r="250" spans="1:22" s="9" customFormat="1" ht="35.25" customHeight="1">
      <c r="A250" s="77" t="s">
        <v>175</v>
      </c>
      <c r="B250" s="32" t="s">
        <v>176</v>
      </c>
      <c r="C250" s="131"/>
      <c r="D250" s="101">
        <f t="shared" ref="D250:U250" si="140">D251+D262</f>
        <v>59000</v>
      </c>
      <c r="E250" s="33">
        <f t="shared" si="140"/>
        <v>58137.5</v>
      </c>
      <c r="F250" s="33">
        <f t="shared" si="140"/>
        <v>862.5</v>
      </c>
      <c r="G250" s="102">
        <f>G251+G262</f>
        <v>862.5</v>
      </c>
      <c r="H250" s="101">
        <f t="shared" si="140"/>
        <v>0</v>
      </c>
      <c r="I250" s="33">
        <f>I251+I262</f>
        <v>-862.5</v>
      </c>
      <c r="J250" s="102">
        <f>J251+J262</f>
        <v>862.5</v>
      </c>
      <c r="K250" s="101">
        <f t="shared" si="140"/>
        <v>0</v>
      </c>
      <c r="L250" s="33">
        <f t="shared" si="140"/>
        <v>0</v>
      </c>
      <c r="M250" s="102">
        <f t="shared" si="140"/>
        <v>0</v>
      </c>
      <c r="N250" s="101">
        <f t="shared" si="140"/>
        <v>0</v>
      </c>
      <c r="O250" s="33">
        <f>O251+O262</f>
        <v>0</v>
      </c>
      <c r="P250" s="102">
        <f>P251+P262</f>
        <v>0</v>
      </c>
      <c r="Q250" s="101">
        <f t="shared" si="140"/>
        <v>0</v>
      </c>
      <c r="R250" s="33">
        <f t="shared" si="140"/>
        <v>0</v>
      </c>
      <c r="S250" s="102">
        <f t="shared" si="140"/>
        <v>0</v>
      </c>
      <c r="T250" s="101">
        <f t="shared" si="140"/>
        <v>0</v>
      </c>
      <c r="U250" s="102">
        <f t="shared" si="140"/>
        <v>59000</v>
      </c>
      <c r="V250" s="184">
        <f t="shared" si="138"/>
        <v>0</v>
      </c>
    </row>
    <row r="251" spans="1:22" s="9" customFormat="1" ht="33" customHeight="1">
      <c r="A251" s="82" t="s">
        <v>177</v>
      </c>
      <c r="B251" s="30" t="s">
        <v>178</v>
      </c>
      <c r="C251" s="132"/>
      <c r="D251" s="105">
        <f>SUM(D252:D261)</f>
        <v>17000</v>
      </c>
      <c r="E251" s="187">
        <f t="shared" ref="E251:U251" si="141">SUM(E252:E261)</f>
        <v>17000</v>
      </c>
      <c r="F251" s="31">
        <f t="shared" si="141"/>
        <v>0</v>
      </c>
      <c r="G251" s="83">
        <f>SUM(G252:G261)</f>
        <v>0</v>
      </c>
      <c r="H251" s="105">
        <f t="shared" si="141"/>
        <v>0</v>
      </c>
      <c r="I251" s="31">
        <f>SUM(I252:I261)</f>
        <v>0</v>
      </c>
      <c r="J251" s="83">
        <f>SUM(J252:J261)</f>
        <v>0</v>
      </c>
      <c r="K251" s="105">
        <f t="shared" si="141"/>
        <v>0</v>
      </c>
      <c r="L251" s="31">
        <f t="shared" si="141"/>
        <v>0</v>
      </c>
      <c r="M251" s="83">
        <f t="shared" si="141"/>
        <v>0</v>
      </c>
      <c r="N251" s="105">
        <f t="shared" si="141"/>
        <v>0</v>
      </c>
      <c r="O251" s="31">
        <f>SUM(O252:O261)</f>
        <v>0</v>
      </c>
      <c r="P251" s="83">
        <f>SUM(P252:P261)</f>
        <v>0</v>
      </c>
      <c r="Q251" s="105">
        <f t="shared" si="141"/>
        <v>0</v>
      </c>
      <c r="R251" s="31">
        <f t="shared" si="141"/>
        <v>0</v>
      </c>
      <c r="S251" s="83">
        <f t="shared" si="141"/>
        <v>0</v>
      </c>
      <c r="T251" s="105">
        <f t="shared" si="141"/>
        <v>0</v>
      </c>
      <c r="U251" s="83">
        <f t="shared" si="141"/>
        <v>17000</v>
      </c>
      <c r="V251" s="184">
        <f t="shared" si="138"/>
        <v>0</v>
      </c>
    </row>
    <row r="252" spans="1:22" s="9" customFormat="1" ht="29.25" customHeight="1">
      <c r="A252" s="94" t="s">
        <v>318</v>
      </c>
      <c r="B252" s="25" t="s">
        <v>319</v>
      </c>
      <c r="C252" s="118"/>
      <c r="D252" s="125">
        <v>0</v>
      </c>
      <c r="E252" s="66">
        <f t="shared" ref="E252:E261" si="142">D252-F252</f>
        <v>0</v>
      </c>
      <c r="F252" s="68"/>
      <c r="G252" s="121"/>
      <c r="H252" s="125">
        <v>0</v>
      </c>
      <c r="I252" s="66">
        <f t="shared" ref="I252:I261" si="143">H252-J252</f>
        <v>0</v>
      </c>
      <c r="J252" s="121"/>
      <c r="K252" s="125">
        <v>0</v>
      </c>
      <c r="L252" s="66">
        <f t="shared" ref="L252:L261" si="144">K252-M252</f>
        <v>0</v>
      </c>
      <c r="M252" s="121"/>
      <c r="N252" s="125">
        <v>0</v>
      </c>
      <c r="O252" s="66">
        <f t="shared" ref="O252:O261" si="145">N252-P252</f>
        <v>0</v>
      </c>
      <c r="P252" s="121"/>
      <c r="Q252" s="125">
        <v>0</v>
      </c>
      <c r="R252" s="66">
        <f t="shared" ref="R252:R261" si="146">Q252-S252</f>
        <v>0</v>
      </c>
      <c r="S252" s="121"/>
      <c r="T252" s="113">
        <f t="shared" si="137"/>
        <v>0</v>
      </c>
      <c r="U252" s="123">
        <f t="shared" ref="U252:U261" si="147">D252-T252</f>
        <v>0</v>
      </c>
      <c r="V252" s="184">
        <f t="shared" si="138"/>
        <v>0</v>
      </c>
    </row>
    <row r="253" spans="1:22" ht="18.75">
      <c r="A253" s="282" t="s">
        <v>179</v>
      </c>
      <c r="B253" s="271" t="s">
        <v>180</v>
      </c>
      <c r="C253" s="118">
        <v>452</v>
      </c>
      <c r="D253" s="125">
        <v>0</v>
      </c>
      <c r="E253" s="66">
        <f t="shared" si="142"/>
        <v>0</v>
      </c>
      <c r="F253" s="68"/>
      <c r="G253" s="121"/>
      <c r="H253" s="125">
        <v>0</v>
      </c>
      <c r="I253" s="66">
        <f t="shared" si="143"/>
        <v>0</v>
      </c>
      <c r="J253" s="121"/>
      <c r="K253" s="125">
        <v>0</v>
      </c>
      <c r="L253" s="66">
        <f t="shared" si="144"/>
        <v>0</v>
      </c>
      <c r="M253" s="121"/>
      <c r="N253" s="125">
        <v>0</v>
      </c>
      <c r="O253" s="66">
        <f t="shared" si="145"/>
        <v>0</v>
      </c>
      <c r="P253" s="121"/>
      <c r="Q253" s="125">
        <v>0</v>
      </c>
      <c r="R253" s="66">
        <f t="shared" si="146"/>
        <v>0</v>
      </c>
      <c r="S253" s="121"/>
      <c r="T253" s="113">
        <f t="shared" si="137"/>
        <v>0</v>
      </c>
      <c r="U253" s="123">
        <f t="shared" si="147"/>
        <v>0</v>
      </c>
      <c r="V253" s="184">
        <f t="shared" si="138"/>
        <v>0</v>
      </c>
    </row>
    <row r="254" spans="1:22" ht="18.75">
      <c r="A254" s="282"/>
      <c r="B254" s="271"/>
      <c r="C254" s="118">
        <v>453</v>
      </c>
      <c r="D254" s="125">
        <v>17000</v>
      </c>
      <c r="E254" s="66">
        <f t="shared" si="142"/>
        <v>17000</v>
      </c>
      <c r="F254" s="68"/>
      <c r="G254" s="121"/>
      <c r="H254" s="125">
        <v>0</v>
      </c>
      <c r="I254" s="66">
        <f t="shared" si="143"/>
        <v>0</v>
      </c>
      <c r="J254" s="121"/>
      <c r="K254" s="125">
        <v>0</v>
      </c>
      <c r="L254" s="66">
        <f t="shared" si="144"/>
        <v>0</v>
      </c>
      <c r="M254" s="121"/>
      <c r="N254" s="125">
        <v>0</v>
      </c>
      <c r="O254" s="66">
        <f t="shared" si="145"/>
        <v>0</v>
      </c>
      <c r="P254" s="121"/>
      <c r="Q254" s="125">
        <v>0</v>
      </c>
      <c r="R254" s="66">
        <f t="shared" si="146"/>
        <v>0</v>
      </c>
      <c r="S254" s="121"/>
      <c r="T254" s="113">
        <f t="shared" si="137"/>
        <v>0</v>
      </c>
      <c r="U254" s="123">
        <f t="shared" si="147"/>
        <v>17000</v>
      </c>
      <c r="V254" s="184">
        <f t="shared" si="138"/>
        <v>0</v>
      </c>
    </row>
    <row r="255" spans="1:22" ht="18.75">
      <c r="A255" s="282"/>
      <c r="B255" s="271"/>
      <c r="C255" s="118">
        <v>454</v>
      </c>
      <c r="D255" s="125">
        <v>0</v>
      </c>
      <c r="E255" s="66">
        <f t="shared" si="142"/>
        <v>0</v>
      </c>
      <c r="F255" s="68"/>
      <c r="G255" s="121"/>
      <c r="H255" s="125">
        <v>0</v>
      </c>
      <c r="I255" s="66">
        <f t="shared" si="143"/>
        <v>0</v>
      </c>
      <c r="J255" s="121"/>
      <c r="K255" s="125">
        <v>0</v>
      </c>
      <c r="L255" s="66">
        <f t="shared" si="144"/>
        <v>0</v>
      </c>
      <c r="M255" s="121"/>
      <c r="N255" s="125">
        <v>0</v>
      </c>
      <c r="O255" s="66">
        <f t="shared" si="145"/>
        <v>0</v>
      </c>
      <c r="P255" s="121"/>
      <c r="Q255" s="125">
        <v>0</v>
      </c>
      <c r="R255" s="66">
        <f t="shared" si="146"/>
        <v>0</v>
      </c>
      <c r="S255" s="121"/>
      <c r="T255" s="113">
        <f t="shared" si="137"/>
        <v>0</v>
      </c>
      <c r="U255" s="123">
        <f t="shared" si="147"/>
        <v>0</v>
      </c>
      <c r="V255" s="184">
        <f t="shared" si="138"/>
        <v>0</v>
      </c>
    </row>
    <row r="256" spans="1:22" ht="18.75">
      <c r="A256" s="282"/>
      <c r="B256" s="271"/>
      <c r="C256" s="118" t="s">
        <v>431</v>
      </c>
      <c r="D256" s="125">
        <f>H256+K256+N256+Q256</f>
        <v>0</v>
      </c>
      <c r="E256" s="66">
        <f t="shared" si="142"/>
        <v>0</v>
      </c>
      <c r="F256" s="68"/>
      <c r="G256" s="121"/>
      <c r="H256" s="125">
        <v>0</v>
      </c>
      <c r="I256" s="66">
        <f t="shared" si="143"/>
        <v>0</v>
      </c>
      <c r="J256" s="121"/>
      <c r="K256" s="125">
        <v>0</v>
      </c>
      <c r="L256" s="66">
        <f t="shared" si="144"/>
        <v>0</v>
      </c>
      <c r="M256" s="121"/>
      <c r="N256" s="125">
        <v>0</v>
      </c>
      <c r="O256" s="66">
        <f t="shared" si="145"/>
        <v>0</v>
      </c>
      <c r="P256" s="121"/>
      <c r="Q256" s="125">
        <v>0</v>
      </c>
      <c r="R256" s="66">
        <f t="shared" si="146"/>
        <v>0</v>
      </c>
      <c r="S256" s="121"/>
      <c r="T256" s="113">
        <f t="shared" si="137"/>
        <v>0</v>
      </c>
      <c r="U256" s="123">
        <f t="shared" si="147"/>
        <v>0</v>
      </c>
      <c r="V256" s="184">
        <f t="shared" si="138"/>
        <v>0</v>
      </c>
    </row>
    <row r="257" spans="1:22" ht="18.75">
      <c r="A257" s="282"/>
      <c r="B257" s="271"/>
      <c r="C257" s="118">
        <v>349</v>
      </c>
      <c r="D257" s="126">
        <v>0</v>
      </c>
      <c r="E257" s="66">
        <f t="shared" si="142"/>
        <v>0</v>
      </c>
      <c r="F257" s="68"/>
      <c r="G257" s="121"/>
      <c r="H257" s="125">
        <v>0</v>
      </c>
      <c r="I257" s="66">
        <f t="shared" si="143"/>
        <v>0</v>
      </c>
      <c r="J257" s="121"/>
      <c r="K257" s="125">
        <v>0</v>
      </c>
      <c r="L257" s="66">
        <f t="shared" si="144"/>
        <v>0</v>
      </c>
      <c r="M257" s="121"/>
      <c r="N257" s="125">
        <v>0</v>
      </c>
      <c r="O257" s="66">
        <f t="shared" si="145"/>
        <v>0</v>
      </c>
      <c r="P257" s="121"/>
      <c r="Q257" s="125">
        <v>0</v>
      </c>
      <c r="R257" s="66">
        <f t="shared" si="146"/>
        <v>0</v>
      </c>
      <c r="S257" s="121"/>
      <c r="T257" s="113">
        <f t="shared" si="137"/>
        <v>0</v>
      </c>
      <c r="U257" s="123">
        <f t="shared" si="147"/>
        <v>0</v>
      </c>
      <c r="V257" s="184">
        <f t="shared" si="138"/>
        <v>0</v>
      </c>
    </row>
    <row r="258" spans="1:22" ht="37.5" customHeight="1">
      <c r="A258" s="94" t="s">
        <v>181</v>
      </c>
      <c r="B258" s="75" t="s">
        <v>182</v>
      </c>
      <c r="C258" s="119"/>
      <c r="D258" s="125">
        <v>0</v>
      </c>
      <c r="E258" s="66">
        <f t="shared" si="142"/>
        <v>0</v>
      </c>
      <c r="F258" s="68"/>
      <c r="G258" s="121"/>
      <c r="H258" s="125">
        <v>0</v>
      </c>
      <c r="I258" s="66">
        <f t="shared" si="143"/>
        <v>0</v>
      </c>
      <c r="J258" s="121"/>
      <c r="K258" s="125">
        <v>0</v>
      </c>
      <c r="L258" s="66">
        <f t="shared" si="144"/>
        <v>0</v>
      </c>
      <c r="M258" s="121"/>
      <c r="N258" s="125">
        <v>0</v>
      </c>
      <c r="O258" s="66">
        <f t="shared" si="145"/>
        <v>0</v>
      </c>
      <c r="P258" s="121"/>
      <c r="Q258" s="125">
        <v>0</v>
      </c>
      <c r="R258" s="66">
        <f t="shared" si="146"/>
        <v>0</v>
      </c>
      <c r="S258" s="121"/>
      <c r="T258" s="113">
        <f t="shared" si="137"/>
        <v>0</v>
      </c>
      <c r="U258" s="123">
        <f t="shared" si="147"/>
        <v>0</v>
      </c>
      <c r="V258" s="184">
        <f t="shared" si="138"/>
        <v>0</v>
      </c>
    </row>
    <row r="259" spans="1:22" ht="18" customHeight="1">
      <c r="A259" s="94" t="s">
        <v>183</v>
      </c>
      <c r="B259" s="75" t="s">
        <v>184</v>
      </c>
      <c r="C259" s="119"/>
      <c r="D259" s="125">
        <v>0</v>
      </c>
      <c r="E259" s="66">
        <f t="shared" si="142"/>
        <v>0</v>
      </c>
      <c r="F259" s="68"/>
      <c r="G259" s="121"/>
      <c r="H259" s="125">
        <v>0</v>
      </c>
      <c r="I259" s="66">
        <f t="shared" si="143"/>
        <v>0</v>
      </c>
      <c r="J259" s="121"/>
      <c r="K259" s="125">
        <v>0</v>
      </c>
      <c r="L259" s="66">
        <f t="shared" si="144"/>
        <v>0</v>
      </c>
      <c r="M259" s="121"/>
      <c r="N259" s="125">
        <v>0</v>
      </c>
      <c r="O259" s="66">
        <f t="shared" si="145"/>
        <v>0</v>
      </c>
      <c r="P259" s="121"/>
      <c r="Q259" s="125">
        <v>0</v>
      </c>
      <c r="R259" s="66">
        <f t="shared" si="146"/>
        <v>0</v>
      </c>
      <c r="S259" s="121"/>
      <c r="T259" s="113">
        <f t="shared" si="137"/>
        <v>0</v>
      </c>
      <c r="U259" s="123">
        <f t="shared" si="147"/>
        <v>0</v>
      </c>
      <c r="V259" s="184">
        <f t="shared" si="138"/>
        <v>0</v>
      </c>
    </row>
    <row r="260" spans="1:22" ht="18" customHeight="1">
      <c r="A260" s="94" t="s">
        <v>185</v>
      </c>
      <c r="B260" s="75" t="s">
        <v>186</v>
      </c>
      <c r="C260" s="119"/>
      <c r="D260" s="125">
        <v>0</v>
      </c>
      <c r="E260" s="66">
        <f t="shared" si="142"/>
        <v>0</v>
      </c>
      <c r="F260" s="68"/>
      <c r="G260" s="121"/>
      <c r="H260" s="125">
        <v>0</v>
      </c>
      <c r="I260" s="66">
        <f t="shared" si="143"/>
        <v>0</v>
      </c>
      <c r="J260" s="121"/>
      <c r="K260" s="125">
        <v>0</v>
      </c>
      <c r="L260" s="66">
        <f t="shared" si="144"/>
        <v>0</v>
      </c>
      <c r="M260" s="121"/>
      <c r="N260" s="125">
        <v>0</v>
      </c>
      <c r="O260" s="66">
        <f t="shared" si="145"/>
        <v>0</v>
      </c>
      <c r="P260" s="121"/>
      <c r="Q260" s="125">
        <v>0</v>
      </c>
      <c r="R260" s="66">
        <f t="shared" si="146"/>
        <v>0</v>
      </c>
      <c r="S260" s="121"/>
      <c r="T260" s="113">
        <f t="shared" si="137"/>
        <v>0</v>
      </c>
      <c r="U260" s="123">
        <f t="shared" si="147"/>
        <v>0</v>
      </c>
      <c r="V260" s="184">
        <f t="shared" si="138"/>
        <v>0</v>
      </c>
    </row>
    <row r="261" spans="1:22" ht="18.75" customHeight="1">
      <c r="A261" s="94" t="s">
        <v>187</v>
      </c>
      <c r="B261" s="75" t="s">
        <v>188</v>
      </c>
      <c r="C261" s="119"/>
      <c r="D261" s="125">
        <v>0</v>
      </c>
      <c r="E261" s="66">
        <f t="shared" si="142"/>
        <v>0</v>
      </c>
      <c r="F261" s="68"/>
      <c r="G261" s="121"/>
      <c r="H261" s="125">
        <v>0</v>
      </c>
      <c r="I261" s="66">
        <f t="shared" si="143"/>
        <v>0</v>
      </c>
      <c r="J261" s="121"/>
      <c r="K261" s="125">
        <v>0</v>
      </c>
      <c r="L261" s="66">
        <f t="shared" si="144"/>
        <v>0</v>
      </c>
      <c r="M261" s="121"/>
      <c r="N261" s="125">
        <v>0</v>
      </c>
      <c r="O261" s="66">
        <f t="shared" si="145"/>
        <v>0</v>
      </c>
      <c r="P261" s="121"/>
      <c r="Q261" s="125">
        <v>0</v>
      </c>
      <c r="R261" s="66">
        <f t="shared" si="146"/>
        <v>0</v>
      </c>
      <c r="S261" s="121"/>
      <c r="T261" s="113">
        <f t="shared" si="137"/>
        <v>0</v>
      </c>
      <c r="U261" s="123">
        <f t="shared" si="147"/>
        <v>0</v>
      </c>
      <c r="V261" s="184">
        <f t="shared" si="138"/>
        <v>0</v>
      </c>
    </row>
    <row r="262" spans="1:22" s="9" customFormat="1" ht="36.75" customHeight="1">
      <c r="A262" s="82" t="s">
        <v>189</v>
      </c>
      <c r="B262" s="30" t="s">
        <v>190</v>
      </c>
      <c r="C262" s="132"/>
      <c r="D262" s="105">
        <f>D263+D267</f>
        <v>42000</v>
      </c>
      <c r="E262" s="31">
        <f t="shared" ref="E262:U262" si="148">E263+E267</f>
        <v>41137.5</v>
      </c>
      <c r="F262" s="31">
        <f t="shared" si="148"/>
        <v>862.5</v>
      </c>
      <c r="G262" s="83">
        <f>G263+G267</f>
        <v>862.5</v>
      </c>
      <c r="H262" s="105">
        <f t="shared" si="148"/>
        <v>0</v>
      </c>
      <c r="I262" s="31">
        <f>I263+I267</f>
        <v>-862.5</v>
      </c>
      <c r="J262" s="83">
        <f>J263+J267</f>
        <v>862.5</v>
      </c>
      <c r="K262" s="105">
        <f t="shared" si="148"/>
        <v>0</v>
      </c>
      <c r="L262" s="31">
        <f t="shared" si="148"/>
        <v>0</v>
      </c>
      <c r="M262" s="83">
        <f t="shared" si="148"/>
        <v>0</v>
      </c>
      <c r="N262" s="105">
        <f t="shared" si="148"/>
        <v>0</v>
      </c>
      <c r="O262" s="31">
        <f>O263+O267</f>
        <v>0</v>
      </c>
      <c r="P262" s="83">
        <f>P263+P267</f>
        <v>0</v>
      </c>
      <c r="Q262" s="105">
        <f t="shared" si="148"/>
        <v>0</v>
      </c>
      <c r="R262" s="31">
        <f t="shared" si="148"/>
        <v>0</v>
      </c>
      <c r="S262" s="83">
        <f t="shared" si="148"/>
        <v>0</v>
      </c>
      <c r="T262" s="105">
        <f t="shared" si="148"/>
        <v>0</v>
      </c>
      <c r="U262" s="83">
        <f t="shared" si="148"/>
        <v>42000</v>
      </c>
      <c r="V262" s="184">
        <f t="shared" si="138"/>
        <v>0</v>
      </c>
    </row>
    <row r="263" spans="1:22" s="9" customFormat="1" ht="24.75" customHeight="1">
      <c r="A263" s="92" t="s">
        <v>191</v>
      </c>
      <c r="B263" s="63" t="s">
        <v>192</v>
      </c>
      <c r="C263" s="133"/>
      <c r="D263" s="106">
        <f>SUM(D264:D266)</f>
        <v>0</v>
      </c>
      <c r="E263" s="64">
        <f>D263-F263</f>
        <v>0</v>
      </c>
      <c r="F263" s="64">
        <f>SUM(F264:F266)</f>
        <v>0</v>
      </c>
      <c r="G263" s="93">
        <f>SUM(G264:G266)</f>
        <v>0</v>
      </c>
      <c r="H263" s="106">
        <f>SUM(H264:H266)</f>
        <v>0</v>
      </c>
      <c r="I263" s="64">
        <f>H263-J263</f>
        <v>0</v>
      </c>
      <c r="J263" s="93">
        <f>SUM(J264:J266)</f>
        <v>0</v>
      </c>
      <c r="K263" s="106">
        <f>SUM(K264:K266)</f>
        <v>0</v>
      </c>
      <c r="L263" s="64">
        <f>K263-M263</f>
        <v>0</v>
      </c>
      <c r="M263" s="93">
        <f>SUM(M264:M266)</f>
        <v>0</v>
      </c>
      <c r="N263" s="106">
        <f>SUM(N264:N266)</f>
        <v>0</v>
      </c>
      <c r="O263" s="64">
        <f>N263-P263</f>
        <v>0</v>
      </c>
      <c r="P263" s="93">
        <f>SUM(P264:P266)</f>
        <v>0</v>
      </c>
      <c r="Q263" s="106">
        <f>SUM(Q264:Q266)</f>
        <v>0</v>
      </c>
      <c r="R263" s="64">
        <f>Q263-S263</f>
        <v>0</v>
      </c>
      <c r="S263" s="93">
        <f>SUM(S264:S266)</f>
        <v>0</v>
      </c>
      <c r="T263" s="112">
        <f t="shared" si="137"/>
        <v>0</v>
      </c>
      <c r="U263" s="93">
        <f>D263-T263</f>
        <v>0</v>
      </c>
      <c r="V263" s="184">
        <f t="shared" si="138"/>
        <v>0</v>
      </c>
    </row>
    <row r="264" spans="1:22" ht="25.5">
      <c r="A264" s="94" t="s">
        <v>193</v>
      </c>
      <c r="B264" s="75" t="s">
        <v>194</v>
      </c>
      <c r="C264" s="118">
        <v>341</v>
      </c>
      <c r="D264" s="125">
        <v>0</v>
      </c>
      <c r="E264" s="66">
        <f>D264-F264</f>
        <v>0</v>
      </c>
      <c r="F264" s="68"/>
      <c r="G264" s="121"/>
      <c r="H264" s="125">
        <v>0</v>
      </c>
      <c r="I264" s="66">
        <f>H264-J264</f>
        <v>0</v>
      </c>
      <c r="J264" s="121"/>
      <c r="K264" s="125">
        <v>0</v>
      </c>
      <c r="L264" s="66">
        <f>K264-M264</f>
        <v>0</v>
      </c>
      <c r="M264" s="121"/>
      <c r="N264" s="125">
        <v>0</v>
      </c>
      <c r="O264" s="66">
        <f>N264-P264</f>
        <v>0</v>
      </c>
      <c r="P264" s="121"/>
      <c r="Q264" s="125">
        <v>0</v>
      </c>
      <c r="R264" s="66">
        <f>Q264-S264</f>
        <v>0</v>
      </c>
      <c r="S264" s="121"/>
      <c r="T264" s="113">
        <f t="shared" si="137"/>
        <v>0</v>
      </c>
      <c r="U264" s="123">
        <f>D264-T264</f>
        <v>0</v>
      </c>
      <c r="V264" s="184">
        <f t="shared" si="138"/>
        <v>0</v>
      </c>
    </row>
    <row r="265" spans="1:22" ht="18.75">
      <c r="A265" s="94" t="s">
        <v>195</v>
      </c>
      <c r="B265" s="75" t="s">
        <v>196</v>
      </c>
      <c r="C265" s="118"/>
      <c r="D265" s="125">
        <v>0</v>
      </c>
      <c r="E265" s="66">
        <f>D265-F265</f>
        <v>0</v>
      </c>
      <c r="F265" s="68"/>
      <c r="G265" s="121"/>
      <c r="H265" s="125">
        <v>0</v>
      </c>
      <c r="I265" s="66">
        <f>H265-J265</f>
        <v>0</v>
      </c>
      <c r="J265" s="121"/>
      <c r="K265" s="125">
        <v>0</v>
      </c>
      <c r="L265" s="66">
        <f>K265-M265</f>
        <v>0</v>
      </c>
      <c r="M265" s="121"/>
      <c r="N265" s="125">
        <v>0</v>
      </c>
      <c r="O265" s="66">
        <f>N265-P265</f>
        <v>0</v>
      </c>
      <c r="P265" s="121"/>
      <c r="Q265" s="125">
        <v>0</v>
      </c>
      <c r="R265" s="66">
        <f>Q265-S265</f>
        <v>0</v>
      </c>
      <c r="S265" s="121"/>
      <c r="T265" s="113">
        <f t="shared" si="137"/>
        <v>0</v>
      </c>
      <c r="U265" s="123">
        <f>D265-T265</f>
        <v>0</v>
      </c>
      <c r="V265" s="184">
        <f t="shared" si="138"/>
        <v>0</v>
      </c>
    </row>
    <row r="266" spans="1:22" ht="18.75">
      <c r="A266" s="94" t="s">
        <v>197</v>
      </c>
      <c r="B266" s="75" t="s">
        <v>198</v>
      </c>
      <c r="C266" s="118"/>
      <c r="D266" s="125">
        <v>0</v>
      </c>
      <c r="E266" s="66">
        <f>D266-F266</f>
        <v>0</v>
      </c>
      <c r="F266" s="68"/>
      <c r="G266" s="121"/>
      <c r="H266" s="125">
        <v>0</v>
      </c>
      <c r="I266" s="66">
        <f>H266-J266</f>
        <v>0</v>
      </c>
      <c r="J266" s="121"/>
      <c r="K266" s="125">
        <v>0</v>
      </c>
      <c r="L266" s="66">
        <f>K266-M266</f>
        <v>0</v>
      </c>
      <c r="M266" s="121"/>
      <c r="N266" s="125">
        <v>0</v>
      </c>
      <c r="O266" s="66">
        <f>N266-P266</f>
        <v>0</v>
      </c>
      <c r="P266" s="121"/>
      <c r="Q266" s="125">
        <v>0</v>
      </c>
      <c r="R266" s="66">
        <f>Q266-S266</f>
        <v>0</v>
      </c>
      <c r="S266" s="121"/>
      <c r="T266" s="113">
        <f t="shared" si="137"/>
        <v>0</v>
      </c>
      <c r="U266" s="123">
        <f>D266-T266</f>
        <v>0</v>
      </c>
      <c r="V266" s="184">
        <f t="shared" si="138"/>
        <v>0</v>
      </c>
    </row>
    <row r="267" spans="1:22" s="9" customFormat="1" ht="25.5">
      <c r="A267" s="82" t="s">
        <v>199</v>
      </c>
      <c r="B267" s="30" t="s">
        <v>200</v>
      </c>
      <c r="C267" s="132"/>
      <c r="D267" s="105">
        <f t="shared" ref="D267:U267" si="149">SUM(D268:D290)</f>
        <v>42000</v>
      </c>
      <c r="E267" s="31">
        <f t="shared" si="149"/>
        <v>41137.5</v>
      </c>
      <c r="F267" s="31">
        <f t="shared" si="149"/>
        <v>862.5</v>
      </c>
      <c r="G267" s="83">
        <f t="shared" si="149"/>
        <v>862.5</v>
      </c>
      <c r="H267" s="105">
        <f t="shared" si="149"/>
        <v>0</v>
      </c>
      <c r="I267" s="31">
        <f t="shared" si="149"/>
        <v>-862.5</v>
      </c>
      <c r="J267" s="83">
        <f t="shared" si="149"/>
        <v>862.5</v>
      </c>
      <c r="K267" s="105">
        <f t="shared" si="149"/>
        <v>0</v>
      </c>
      <c r="L267" s="31">
        <f t="shared" si="149"/>
        <v>0</v>
      </c>
      <c r="M267" s="83">
        <f t="shared" si="149"/>
        <v>0</v>
      </c>
      <c r="N267" s="105">
        <f t="shared" si="149"/>
        <v>0</v>
      </c>
      <c r="O267" s="31">
        <f t="shared" si="149"/>
        <v>0</v>
      </c>
      <c r="P267" s="83">
        <f t="shared" si="149"/>
        <v>0</v>
      </c>
      <c r="Q267" s="105">
        <f t="shared" si="149"/>
        <v>0</v>
      </c>
      <c r="R267" s="31">
        <f t="shared" si="149"/>
        <v>0</v>
      </c>
      <c r="S267" s="83">
        <f t="shared" si="149"/>
        <v>0</v>
      </c>
      <c r="T267" s="105">
        <f t="shared" si="149"/>
        <v>0</v>
      </c>
      <c r="U267" s="83">
        <f t="shared" si="149"/>
        <v>42000</v>
      </c>
      <c r="V267" s="184">
        <f t="shared" si="138"/>
        <v>0</v>
      </c>
    </row>
    <row r="268" spans="1:22" ht="18.75">
      <c r="A268" s="94" t="s">
        <v>201</v>
      </c>
      <c r="B268" s="75" t="s">
        <v>82</v>
      </c>
      <c r="C268" s="118">
        <v>323</v>
      </c>
      <c r="D268" s="125">
        <v>0</v>
      </c>
      <c r="E268" s="66">
        <f t="shared" ref="E268:E290" si="150">D268-F268</f>
        <v>0</v>
      </c>
      <c r="F268" s="68"/>
      <c r="G268" s="121"/>
      <c r="H268" s="125">
        <v>0</v>
      </c>
      <c r="I268" s="66">
        <f t="shared" ref="I268:I290" si="151">H268-J268</f>
        <v>0</v>
      </c>
      <c r="J268" s="121"/>
      <c r="K268" s="125">
        <v>0</v>
      </c>
      <c r="L268" s="66">
        <f t="shared" ref="L268:L290" si="152">K268-M268</f>
        <v>0</v>
      </c>
      <c r="M268" s="121"/>
      <c r="N268" s="125">
        <v>0</v>
      </c>
      <c r="O268" s="66">
        <f t="shared" ref="O268:O290" si="153">N268-P268</f>
        <v>0</v>
      </c>
      <c r="P268" s="121"/>
      <c r="Q268" s="125">
        <v>0</v>
      </c>
      <c r="R268" s="66">
        <f t="shared" ref="R268:R290" si="154">Q268-S268</f>
        <v>0</v>
      </c>
      <c r="S268" s="121"/>
      <c r="T268" s="113">
        <f t="shared" si="137"/>
        <v>0</v>
      </c>
      <c r="U268" s="123">
        <f t="shared" ref="U268:U290" si="155">D268-T268</f>
        <v>0</v>
      </c>
      <c r="V268" s="184">
        <f t="shared" si="138"/>
        <v>0</v>
      </c>
    </row>
    <row r="269" spans="1:22" ht="18.75">
      <c r="A269" s="94" t="s">
        <v>202</v>
      </c>
      <c r="B269" s="75" t="s">
        <v>84</v>
      </c>
      <c r="C269" s="118">
        <v>397</v>
      </c>
      <c r="D269" s="125">
        <v>0</v>
      </c>
      <c r="E269" s="66">
        <f t="shared" si="150"/>
        <v>0</v>
      </c>
      <c r="F269" s="68"/>
      <c r="G269" s="121"/>
      <c r="H269" s="125">
        <v>0</v>
      </c>
      <c r="I269" s="66">
        <f t="shared" si="151"/>
        <v>0</v>
      </c>
      <c r="J269" s="121"/>
      <c r="K269" s="125">
        <v>0</v>
      </c>
      <c r="L269" s="66">
        <f t="shared" si="152"/>
        <v>0</v>
      </c>
      <c r="M269" s="121"/>
      <c r="N269" s="125">
        <v>0</v>
      </c>
      <c r="O269" s="66">
        <f t="shared" si="153"/>
        <v>0</v>
      </c>
      <c r="P269" s="121"/>
      <c r="Q269" s="125">
        <v>0</v>
      </c>
      <c r="R269" s="66">
        <f t="shared" si="154"/>
        <v>0</v>
      </c>
      <c r="S269" s="121"/>
      <c r="T269" s="113">
        <f t="shared" si="137"/>
        <v>0</v>
      </c>
      <c r="U269" s="123">
        <f t="shared" si="155"/>
        <v>0</v>
      </c>
      <c r="V269" s="184">
        <f t="shared" si="138"/>
        <v>0</v>
      </c>
    </row>
    <row r="270" spans="1:22" ht="18.75">
      <c r="A270" s="94" t="s">
        <v>205</v>
      </c>
      <c r="B270" s="75" t="s">
        <v>206</v>
      </c>
      <c r="C270" s="118">
        <v>302</v>
      </c>
      <c r="D270" s="125">
        <v>10000</v>
      </c>
      <c r="E270" s="66">
        <f t="shared" si="150"/>
        <v>9137.5</v>
      </c>
      <c r="F270" s="189">
        <f>SUM('ხელშეკრულებები '!G30:G42)</f>
        <v>862.5</v>
      </c>
      <c r="G270" s="189">
        <f>SUM('ხელშეკრულებები '!Y30:Y42)</f>
        <v>862.5</v>
      </c>
      <c r="H270" s="125">
        <v>0</v>
      </c>
      <c r="I270" s="66">
        <f t="shared" si="151"/>
        <v>-862.5</v>
      </c>
      <c r="J270" s="189">
        <f>SUM('ხელშეკრულებები '!Q30:Q42)</f>
        <v>862.5</v>
      </c>
      <c r="K270" s="125">
        <v>0</v>
      </c>
      <c r="L270" s="66">
        <f t="shared" si="152"/>
        <v>0</v>
      </c>
      <c r="M270" s="189">
        <f>SUM('ხელშეკრულებები '!S30:S42)</f>
        <v>0</v>
      </c>
      <c r="N270" s="125">
        <v>0</v>
      </c>
      <c r="O270" s="66">
        <f t="shared" si="153"/>
        <v>0</v>
      </c>
      <c r="P270" s="189">
        <f>SUM('ხელშეკრულებები '!U30:U42)</f>
        <v>0</v>
      </c>
      <c r="Q270" s="125">
        <v>0</v>
      </c>
      <c r="R270" s="66">
        <f t="shared" si="154"/>
        <v>0</v>
      </c>
      <c r="S270" s="189">
        <f>SUM('ხელშეკრულებები '!W30:W42)</f>
        <v>0</v>
      </c>
      <c r="T270" s="113">
        <f t="shared" si="137"/>
        <v>0</v>
      </c>
      <c r="U270" s="123">
        <f t="shared" si="155"/>
        <v>10000</v>
      </c>
      <c r="V270" s="184">
        <f t="shared" si="138"/>
        <v>0</v>
      </c>
    </row>
    <row r="271" spans="1:22" ht="18.75">
      <c r="A271" s="94" t="s">
        <v>207</v>
      </c>
      <c r="B271" s="75" t="s">
        <v>94</v>
      </c>
      <c r="C271" s="118">
        <v>322</v>
      </c>
      <c r="D271" s="125">
        <v>0</v>
      </c>
      <c r="E271" s="66">
        <f t="shared" si="150"/>
        <v>0</v>
      </c>
      <c r="F271" s="68"/>
      <c r="G271" s="121"/>
      <c r="H271" s="125">
        <v>0</v>
      </c>
      <c r="I271" s="66">
        <f t="shared" si="151"/>
        <v>0</v>
      </c>
      <c r="J271" s="121"/>
      <c r="K271" s="125">
        <v>0</v>
      </c>
      <c r="L271" s="66">
        <f t="shared" si="152"/>
        <v>0</v>
      </c>
      <c r="M271" s="121"/>
      <c r="N271" s="125">
        <v>0</v>
      </c>
      <c r="O271" s="66">
        <f t="shared" si="153"/>
        <v>0</v>
      </c>
      <c r="P271" s="121"/>
      <c r="Q271" s="125">
        <v>0</v>
      </c>
      <c r="R271" s="66">
        <f t="shared" si="154"/>
        <v>0</v>
      </c>
      <c r="S271" s="121"/>
      <c r="T271" s="113">
        <f t="shared" si="137"/>
        <v>0</v>
      </c>
      <c r="U271" s="123">
        <f t="shared" si="155"/>
        <v>0</v>
      </c>
      <c r="V271" s="184">
        <f t="shared" si="138"/>
        <v>0</v>
      </c>
    </row>
    <row r="272" spans="1:22" ht="18.75">
      <c r="A272" s="94" t="s">
        <v>208</v>
      </c>
      <c r="B272" s="75" t="s">
        <v>209</v>
      </c>
      <c r="C272" s="118">
        <v>302</v>
      </c>
      <c r="D272" s="125">
        <v>10000</v>
      </c>
      <c r="E272" s="66">
        <f t="shared" si="150"/>
        <v>10000</v>
      </c>
      <c r="F272" s="68"/>
      <c r="G272" s="121"/>
      <c r="H272" s="125">
        <v>0</v>
      </c>
      <c r="I272" s="66">
        <f t="shared" si="151"/>
        <v>0</v>
      </c>
      <c r="J272" s="121"/>
      <c r="K272" s="125">
        <v>0</v>
      </c>
      <c r="L272" s="66">
        <f t="shared" si="152"/>
        <v>0</v>
      </c>
      <c r="M272" s="121"/>
      <c r="N272" s="125">
        <v>0</v>
      </c>
      <c r="O272" s="66">
        <f t="shared" si="153"/>
        <v>0</v>
      </c>
      <c r="P272" s="121"/>
      <c r="Q272" s="125">
        <v>0</v>
      </c>
      <c r="R272" s="66">
        <f t="shared" si="154"/>
        <v>0</v>
      </c>
      <c r="S272" s="121"/>
      <c r="T272" s="113">
        <f t="shared" si="137"/>
        <v>0</v>
      </c>
      <c r="U272" s="123">
        <f t="shared" si="155"/>
        <v>10000</v>
      </c>
      <c r="V272" s="184">
        <f t="shared" si="138"/>
        <v>0</v>
      </c>
    </row>
    <row r="273" spans="1:24" ht="18.75">
      <c r="A273" s="94" t="s">
        <v>203</v>
      </c>
      <c r="B273" s="6" t="s">
        <v>204</v>
      </c>
      <c r="C273" s="118">
        <v>302</v>
      </c>
      <c r="D273" s="125">
        <v>10000</v>
      </c>
      <c r="E273" s="66">
        <f t="shared" si="150"/>
        <v>10000</v>
      </c>
      <c r="F273" s="68"/>
      <c r="G273" s="121"/>
      <c r="H273" s="125">
        <v>0</v>
      </c>
      <c r="I273" s="66">
        <f t="shared" si="151"/>
        <v>0</v>
      </c>
      <c r="J273" s="121"/>
      <c r="K273" s="125">
        <v>0</v>
      </c>
      <c r="L273" s="66">
        <f t="shared" si="152"/>
        <v>0</v>
      </c>
      <c r="M273" s="121"/>
      <c r="N273" s="125">
        <v>0</v>
      </c>
      <c r="O273" s="66">
        <f t="shared" si="153"/>
        <v>0</v>
      </c>
      <c r="P273" s="121"/>
      <c r="Q273" s="125">
        <v>0</v>
      </c>
      <c r="R273" s="66">
        <f t="shared" si="154"/>
        <v>0</v>
      </c>
      <c r="S273" s="121"/>
      <c r="T273" s="113">
        <f t="shared" si="137"/>
        <v>0</v>
      </c>
      <c r="U273" s="123">
        <f t="shared" si="155"/>
        <v>10000</v>
      </c>
      <c r="V273" s="184">
        <f t="shared" si="138"/>
        <v>0</v>
      </c>
    </row>
    <row r="274" spans="1:24" ht="18.75">
      <c r="A274" s="94" t="s">
        <v>210</v>
      </c>
      <c r="B274" s="75" t="s">
        <v>211</v>
      </c>
      <c r="C274" s="118">
        <v>386</v>
      </c>
      <c r="D274" s="125">
        <v>2000</v>
      </c>
      <c r="E274" s="66">
        <f t="shared" si="150"/>
        <v>2000</v>
      </c>
      <c r="F274" s="68"/>
      <c r="G274" s="121"/>
      <c r="H274" s="125">
        <v>0</v>
      </c>
      <c r="I274" s="66">
        <f t="shared" si="151"/>
        <v>0</v>
      </c>
      <c r="J274" s="121"/>
      <c r="K274" s="125">
        <v>0</v>
      </c>
      <c r="L274" s="66">
        <f t="shared" si="152"/>
        <v>0</v>
      </c>
      <c r="M274" s="121"/>
      <c r="N274" s="125">
        <v>0</v>
      </c>
      <c r="O274" s="66">
        <f t="shared" si="153"/>
        <v>0</v>
      </c>
      <c r="P274" s="121"/>
      <c r="Q274" s="125">
        <v>0</v>
      </c>
      <c r="R274" s="66">
        <f t="shared" si="154"/>
        <v>0</v>
      </c>
      <c r="S274" s="121"/>
      <c r="T274" s="113">
        <f t="shared" si="137"/>
        <v>0</v>
      </c>
      <c r="U274" s="123">
        <f t="shared" si="155"/>
        <v>2000</v>
      </c>
      <c r="V274" s="184">
        <f t="shared" si="138"/>
        <v>0</v>
      </c>
    </row>
    <row r="275" spans="1:24" ht="18.75">
      <c r="A275" s="94" t="s">
        <v>212</v>
      </c>
      <c r="B275" s="75" t="s">
        <v>213</v>
      </c>
      <c r="C275" s="118">
        <v>323</v>
      </c>
      <c r="D275" s="125">
        <v>0</v>
      </c>
      <c r="E275" s="66">
        <f t="shared" si="150"/>
        <v>0</v>
      </c>
      <c r="F275" s="68"/>
      <c r="G275" s="121"/>
      <c r="H275" s="125">
        <v>0</v>
      </c>
      <c r="I275" s="66">
        <f t="shared" si="151"/>
        <v>0</v>
      </c>
      <c r="J275" s="121"/>
      <c r="K275" s="125">
        <v>0</v>
      </c>
      <c r="L275" s="66">
        <f t="shared" si="152"/>
        <v>0</v>
      </c>
      <c r="M275" s="121"/>
      <c r="N275" s="125">
        <v>0</v>
      </c>
      <c r="O275" s="66">
        <f t="shared" si="153"/>
        <v>0</v>
      </c>
      <c r="P275" s="121"/>
      <c r="Q275" s="125">
        <v>0</v>
      </c>
      <c r="R275" s="66">
        <f t="shared" si="154"/>
        <v>0</v>
      </c>
      <c r="S275" s="121"/>
      <c r="T275" s="113">
        <f t="shared" si="137"/>
        <v>0</v>
      </c>
      <c r="U275" s="123">
        <f t="shared" si="155"/>
        <v>0</v>
      </c>
      <c r="V275" s="184">
        <f t="shared" si="138"/>
        <v>0</v>
      </c>
    </row>
    <row r="276" spans="1:24" ht="18.75">
      <c r="A276" s="94" t="s">
        <v>214</v>
      </c>
      <c r="B276" s="75" t="s">
        <v>96</v>
      </c>
      <c r="C276" s="118">
        <v>325</v>
      </c>
      <c r="D276" s="125">
        <v>0</v>
      </c>
      <c r="E276" s="66">
        <f t="shared" si="150"/>
        <v>0</v>
      </c>
      <c r="F276" s="68"/>
      <c r="G276" s="121"/>
      <c r="H276" s="125">
        <v>0</v>
      </c>
      <c r="I276" s="66">
        <f t="shared" si="151"/>
        <v>0</v>
      </c>
      <c r="J276" s="121"/>
      <c r="K276" s="125">
        <v>0</v>
      </c>
      <c r="L276" s="66">
        <f t="shared" si="152"/>
        <v>0</v>
      </c>
      <c r="M276" s="121"/>
      <c r="N276" s="125">
        <v>0</v>
      </c>
      <c r="O276" s="66">
        <f t="shared" si="153"/>
        <v>0</v>
      </c>
      <c r="P276" s="121"/>
      <c r="Q276" s="125">
        <v>0</v>
      </c>
      <c r="R276" s="66">
        <f t="shared" si="154"/>
        <v>0</v>
      </c>
      <c r="S276" s="121"/>
      <c r="T276" s="113">
        <f t="shared" si="137"/>
        <v>0</v>
      </c>
      <c r="U276" s="123">
        <f t="shared" si="155"/>
        <v>0</v>
      </c>
      <c r="V276" s="184">
        <f t="shared" si="138"/>
        <v>0</v>
      </c>
    </row>
    <row r="277" spans="1:24" ht="25.5">
      <c r="A277" s="94" t="s">
        <v>215</v>
      </c>
      <c r="B277" s="75" t="s">
        <v>216</v>
      </c>
      <c r="C277" s="118">
        <v>331</v>
      </c>
      <c r="D277" s="125">
        <f>H277+K277+N277+Q277</f>
        <v>0</v>
      </c>
      <c r="E277" s="66">
        <f t="shared" si="150"/>
        <v>0</v>
      </c>
      <c r="F277" s="68"/>
      <c r="G277" s="121"/>
      <c r="H277" s="125">
        <v>0</v>
      </c>
      <c r="I277" s="66">
        <f t="shared" si="151"/>
        <v>0</v>
      </c>
      <c r="J277" s="121"/>
      <c r="K277" s="125">
        <v>0</v>
      </c>
      <c r="L277" s="66">
        <f t="shared" si="152"/>
        <v>0</v>
      </c>
      <c r="M277" s="121"/>
      <c r="N277" s="125">
        <v>0</v>
      </c>
      <c r="O277" s="66">
        <f t="shared" si="153"/>
        <v>0</v>
      </c>
      <c r="P277" s="121"/>
      <c r="Q277" s="125">
        <v>0</v>
      </c>
      <c r="R277" s="66">
        <f t="shared" si="154"/>
        <v>0</v>
      </c>
      <c r="S277" s="121"/>
      <c r="T277" s="113">
        <f t="shared" si="137"/>
        <v>0</v>
      </c>
      <c r="U277" s="123">
        <f t="shared" si="155"/>
        <v>0</v>
      </c>
      <c r="V277" s="184">
        <f t="shared" si="138"/>
        <v>0</v>
      </c>
      <c r="W277" s="185"/>
      <c r="X277" s="185"/>
    </row>
    <row r="278" spans="1:24" ht="18.75" customHeight="1">
      <c r="A278" s="94" t="s">
        <v>217</v>
      </c>
      <c r="B278" s="75" t="s">
        <v>320</v>
      </c>
      <c r="C278" s="118">
        <v>386</v>
      </c>
      <c r="D278" s="125">
        <v>0</v>
      </c>
      <c r="E278" s="66">
        <f t="shared" si="150"/>
        <v>0</v>
      </c>
      <c r="F278" s="68"/>
      <c r="G278" s="121"/>
      <c r="H278" s="125">
        <v>0</v>
      </c>
      <c r="I278" s="66">
        <f t="shared" si="151"/>
        <v>0</v>
      </c>
      <c r="J278" s="121"/>
      <c r="K278" s="125">
        <v>0</v>
      </c>
      <c r="L278" s="66">
        <f t="shared" si="152"/>
        <v>0</v>
      </c>
      <c r="M278" s="121"/>
      <c r="N278" s="125">
        <v>0</v>
      </c>
      <c r="O278" s="66">
        <f t="shared" si="153"/>
        <v>0</v>
      </c>
      <c r="P278" s="121"/>
      <c r="Q278" s="125">
        <v>0</v>
      </c>
      <c r="R278" s="66">
        <f t="shared" si="154"/>
        <v>0</v>
      </c>
      <c r="S278" s="121"/>
      <c r="T278" s="113">
        <f t="shared" si="137"/>
        <v>0</v>
      </c>
      <c r="U278" s="123">
        <f t="shared" si="155"/>
        <v>0</v>
      </c>
      <c r="V278" s="184">
        <f t="shared" si="138"/>
        <v>0</v>
      </c>
    </row>
    <row r="279" spans="1:24" ht="18.75">
      <c r="A279" s="94" t="s">
        <v>218</v>
      </c>
      <c r="B279" s="75" t="s">
        <v>40</v>
      </c>
      <c r="C279" s="118">
        <v>391</v>
      </c>
      <c r="D279" s="125">
        <v>0</v>
      </c>
      <c r="E279" s="66">
        <f t="shared" si="150"/>
        <v>0</v>
      </c>
      <c r="F279" s="68"/>
      <c r="G279" s="121"/>
      <c r="H279" s="125">
        <v>0</v>
      </c>
      <c r="I279" s="66">
        <f t="shared" si="151"/>
        <v>0</v>
      </c>
      <c r="J279" s="121"/>
      <c r="K279" s="125">
        <v>0</v>
      </c>
      <c r="L279" s="66">
        <f t="shared" si="152"/>
        <v>0</v>
      </c>
      <c r="M279" s="121"/>
      <c r="N279" s="125">
        <v>0</v>
      </c>
      <c r="O279" s="66">
        <f t="shared" si="153"/>
        <v>0</v>
      </c>
      <c r="P279" s="121"/>
      <c r="Q279" s="125">
        <v>0</v>
      </c>
      <c r="R279" s="66">
        <f t="shared" si="154"/>
        <v>0</v>
      </c>
      <c r="S279" s="121"/>
      <c r="T279" s="113">
        <f t="shared" si="137"/>
        <v>0</v>
      </c>
      <c r="U279" s="123">
        <f t="shared" si="155"/>
        <v>0</v>
      </c>
      <c r="V279" s="184">
        <f t="shared" si="138"/>
        <v>0</v>
      </c>
    </row>
    <row r="280" spans="1:24" ht="18.75">
      <c r="A280" s="94" t="s">
        <v>219</v>
      </c>
      <c r="B280" s="75" t="s">
        <v>107</v>
      </c>
      <c r="C280" s="118">
        <v>391</v>
      </c>
      <c r="D280" s="125">
        <v>0</v>
      </c>
      <c r="E280" s="66">
        <f t="shared" si="150"/>
        <v>0</v>
      </c>
      <c r="F280" s="68"/>
      <c r="G280" s="121"/>
      <c r="H280" s="125">
        <v>0</v>
      </c>
      <c r="I280" s="66">
        <f t="shared" si="151"/>
        <v>0</v>
      </c>
      <c r="J280" s="121"/>
      <c r="K280" s="125">
        <v>0</v>
      </c>
      <c r="L280" s="66">
        <f t="shared" si="152"/>
        <v>0</v>
      </c>
      <c r="M280" s="121"/>
      <c r="N280" s="125">
        <v>0</v>
      </c>
      <c r="O280" s="66">
        <f t="shared" si="153"/>
        <v>0</v>
      </c>
      <c r="P280" s="121"/>
      <c r="Q280" s="125">
        <v>0</v>
      </c>
      <c r="R280" s="66">
        <f t="shared" si="154"/>
        <v>0</v>
      </c>
      <c r="S280" s="121"/>
      <c r="T280" s="113">
        <f t="shared" si="137"/>
        <v>0</v>
      </c>
      <c r="U280" s="123">
        <f t="shared" si="155"/>
        <v>0</v>
      </c>
      <c r="V280" s="184">
        <f t="shared" si="138"/>
        <v>0</v>
      </c>
    </row>
    <row r="281" spans="1:24" ht="15" customHeight="1">
      <c r="A281" s="282" t="s">
        <v>220</v>
      </c>
      <c r="B281" s="271" t="s">
        <v>221</v>
      </c>
      <c r="C281" s="118">
        <v>161</v>
      </c>
      <c r="D281" s="125">
        <v>0</v>
      </c>
      <c r="E281" s="66">
        <f t="shared" si="150"/>
        <v>0</v>
      </c>
      <c r="F281" s="68"/>
      <c r="G281" s="121"/>
      <c r="H281" s="125">
        <v>0</v>
      </c>
      <c r="I281" s="66">
        <f t="shared" si="151"/>
        <v>0</v>
      </c>
      <c r="J281" s="121"/>
      <c r="K281" s="125">
        <v>0</v>
      </c>
      <c r="L281" s="66">
        <f t="shared" si="152"/>
        <v>0</v>
      </c>
      <c r="M281" s="121"/>
      <c r="N281" s="125">
        <v>0</v>
      </c>
      <c r="O281" s="66">
        <f t="shared" si="153"/>
        <v>0</v>
      </c>
      <c r="P281" s="121"/>
      <c r="Q281" s="125">
        <v>0</v>
      </c>
      <c r="R281" s="66">
        <f t="shared" si="154"/>
        <v>0</v>
      </c>
      <c r="S281" s="121"/>
      <c r="T281" s="113">
        <f t="shared" si="137"/>
        <v>0</v>
      </c>
      <c r="U281" s="123">
        <f t="shared" si="155"/>
        <v>0</v>
      </c>
      <c r="V281" s="184">
        <f t="shared" si="138"/>
        <v>0</v>
      </c>
    </row>
    <row r="282" spans="1:24" ht="18.75">
      <c r="A282" s="282"/>
      <c r="B282" s="271"/>
      <c r="C282" s="118">
        <v>168</v>
      </c>
      <c r="D282" s="125">
        <v>0</v>
      </c>
      <c r="E282" s="66">
        <f t="shared" si="150"/>
        <v>0</v>
      </c>
      <c r="F282" s="68"/>
      <c r="G282" s="121"/>
      <c r="H282" s="125">
        <v>0</v>
      </c>
      <c r="I282" s="66">
        <f t="shared" si="151"/>
        <v>0</v>
      </c>
      <c r="J282" s="121"/>
      <c r="K282" s="125">
        <v>0</v>
      </c>
      <c r="L282" s="66">
        <f t="shared" si="152"/>
        <v>0</v>
      </c>
      <c r="M282" s="121"/>
      <c r="N282" s="125">
        <v>0</v>
      </c>
      <c r="O282" s="66">
        <f t="shared" si="153"/>
        <v>0</v>
      </c>
      <c r="P282" s="121"/>
      <c r="Q282" s="125">
        <v>0</v>
      </c>
      <c r="R282" s="66">
        <f t="shared" si="154"/>
        <v>0</v>
      </c>
      <c r="S282" s="121"/>
      <c r="T282" s="113">
        <f t="shared" si="137"/>
        <v>0</v>
      </c>
      <c r="U282" s="123">
        <f t="shared" si="155"/>
        <v>0</v>
      </c>
      <c r="V282" s="184">
        <f t="shared" si="138"/>
        <v>0</v>
      </c>
    </row>
    <row r="283" spans="1:24" ht="18.75">
      <c r="A283" s="282"/>
      <c r="B283" s="271"/>
      <c r="C283" s="118">
        <v>442</v>
      </c>
      <c r="D283" s="125">
        <v>0</v>
      </c>
      <c r="E283" s="66">
        <f t="shared" si="150"/>
        <v>0</v>
      </c>
      <c r="F283" s="68"/>
      <c r="G283" s="121"/>
      <c r="H283" s="125">
        <v>0</v>
      </c>
      <c r="I283" s="66">
        <f t="shared" si="151"/>
        <v>0</v>
      </c>
      <c r="J283" s="121"/>
      <c r="K283" s="125">
        <v>0</v>
      </c>
      <c r="L283" s="66">
        <f t="shared" si="152"/>
        <v>0</v>
      </c>
      <c r="M283" s="121"/>
      <c r="N283" s="125">
        <v>0</v>
      </c>
      <c r="O283" s="66">
        <f t="shared" si="153"/>
        <v>0</v>
      </c>
      <c r="P283" s="121"/>
      <c r="Q283" s="125">
        <v>0</v>
      </c>
      <c r="R283" s="66">
        <f t="shared" si="154"/>
        <v>0</v>
      </c>
      <c r="S283" s="121"/>
      <c r="T283" s="113">
        <f t="shared" si="137"/>
        <v>0</v>
      </c>
      <c r="U283" s="123">
        <f t="shared" si="155"/>
        <v>0</v>
      </c>
      <c r="V283" s="184">
        <f t="shared" si="138"/>
        <v>0</v>
      </c>
    </row>
    <row r="284" spans="1:24" ht="18.75">
      <c r="A284" s="282"/>
      <c r="B284" s="271"/>
      <c r="C284" s="118">
        <v>421</v>
      </c>
      <c r="D284" s="125">
        <v>0</v>
      </c>
      <c r="E284" s="66">
        <f t="shared" si="150"/>
        <v>0</v>
      </c>
      <c r="F284" s="68"/>
      <c r="G284" s="121"/>
      <c r="H284" s="125">
        <v>0</v>
      </c>
      <c r="I284" s="66">
        <f t="shared" si="151"/>
        <v>0</v>
      </c>
      <c r="J284" s="121"/>
      <c r="K284" s="125">
        <v>0</v>
      </c>
      <c r="L284" s="66">
        <f t="shared" si="152"/>
        <v>0</v>
      </c>
      <c r="M284" s="121"/>
      <c r="N284" s="125">
        <v>0</v>
      </c>
      <c r="O284" s="66">
        <f t="shared" si="153"/>
        <v>0</v>
      </c>
      <c r="P284" s="121"/>
      <c r="Q284" s="125">
        <v>0</v>
      </c>
      <c r="R284" s="66">
        <f t="shared" si="154"/>
        <v>0</v>
      </c>
      <c r="S284" s="121"/>
      <c r="T284" s="113">
        <f t="shared" si="137"/>
        <v>0</v>
      </c>
      <c r="U284" s="123">
        <f t="shared" si="155"/>
        <v>0</v>
      </c>
      <c r="V284" s="184">
        <f t="shared" si="138"/>
        <v>0</v>
      </c>
    </row>
    <row r="285" spans="1:24" ht="18.75">
      <c r="A285" s="282"/>
      <c r="B285" s="271"/>
      <c r="C285" s="118">
        <v>393</v>
      </c>
      <c r="D285" s="125">
        <v>0</v>
      </c>
      <c r="E285" s="66">
        <f t="shared" si="150"/>
        <v>0</v>
      </c>
      <c r="F285" s="68"/>
      <c r="G285" s="121"/>
      <c r="H285" s="125">
        <v>0</v>
      </c>
      <c r="I285" s="66">
        <f t="shared" si="151"/>
        <v>0</v>
      </c>
      <c r="J285" s="121"/>
      <c r="K285" s="125">
        <v>0</v>
      </c>
      <c r="L285" s="66">
        <f t="shared" si="152"/>
        <v>0</v>
      </c>
      <c r="M285" s="121"/>
      <c r="N285" s="125">
        <v>0</v>
      </c>
      <c r="O285" s="66">
        <f t="shared" si="153"/>
        <v>0</v>
      </c>
      <c r="P285" s="121"/>
      <c r="Q285" s="125">
        <v>0</v>
      </c>
      <c r="R285" s="66">
        <f t="shared" si="154"/>
        <v>0</v>
      </c>
      <c r="S285" s="121"/>
      <c r="T285" s="113">
        <f t="shared" si="137"/>
        <v>0</v>
      </c>
      <c r="U285" s="123">
        <f t="shared" si="155"/>
        <v>0</v>
      </c>
      <c r="V285" s="184">
        <f t="shared" si="138"/>
        <v>0</v>
      </c>
    </row>
    <row r="286" spans="1:24" ht="18.75">
      <c r="A286" s="282"/>
      <c r="B286" s="271"/>
      <c r="C286" s="118">
        <v>424</v>
      </c>
      <c r="D286" s="125">
        <v>0</v>
      </c>
      <c r="E286" s="66">
        <f t="shared" si="150"/>
        <v>0</v>
      </c>
      <c r="F286" s="68"/>
      <c r="G286" s="121"/>
      <c r="H286" s="125">
        <v>0</v>
      </c>
      <c r="I286" s="66">
        <f t="shared" si="151"/>
        <v>0</v>
      </c>
      <c r="J286" s="121"/>
      <c r="K286" s="125">
        <v>0</v>
      </c>
      <c r="L286" s="66">
        <f t="shared" si="152"/>
        <v>0</v>
      </c>
      <c r="M286" s="121"/>
      <c r="N286" s="125">
        <v>0</v>
      </c>
      <c r="O286" s="66">
        <f t="shared" si="153"/>
        <v>0</v>
      </c>
      <c r="P286" s="121"/>
      <c r="Q286" s="125">
        <v>0</v>
      </c>
      <c r="R286" s="66">
        <f t="shared" si="154"/>
        <v>0</v>
      </c>
      <c r="S286" s="121"/>
      <c r="T286" s="113">
        <f t="shared" si="137"/>
        <v>0</v>
      </c>
      <c r="U286" s="123">
        <f t="shared" si="155"/>
        <v>0</v>
      </c>
      <c r="V286" s="184">
        <f t="shared" si="138"/>
        <v>0</v>
      </c>
    </row>
    <row r="287" spans="1:24" ht="18.75">
      <c r="A287" s="282"/>
      <c r="B287" s="271"/>
      <c r="C287" s="118">
        <v>425</v>
      </c>
      <c r="D287" s="125">
        <v>10000</v>
      </c>
      <c r="E287" s="66">
        <f t="shared" si="150"/>
        <v>10000</v>
      </c>
      <c r="F287" s="68"/>
      <c r="G287" s="121"/>
      <c r="H287" s="125">
        <v>0</v>
      </c>
      <c r="I287" s="66">
        <f t="shared" si="151"/>
        <v>0</v>
      </c>
      <c r="J287" s="121"/>
      <c r="K287" s="125">
        <v>0</v>
      </c>
      <c r="L287" s="66">
        <f t="shared" si="152"/>
        <v>0</v>
      </c>
      <c r="M287" s="121"/>
      <c r="N287" s="125">
        <v>0</v>
      </c>
      <c r="O287" s="66">
        <f t="shared" si="153"/>
        <v>0</v>
      </c>
      <c r="P287" s="121"/>
      <c r="Q287" s="125">
        <v>0</v>
      </c>
      <c r="R287" s="66">
        <f t="shared" si="154"/>
        <v>0</v>
      </c>
      <c r="S287" s="121"/>
      <c r="T287" s="113">
        <f t="shared" si="137"/>
        <v>0</v>
      </c>
      <c r="U287" s="123">
        <f t="shared" si="155"/>
        <v>10000</v>
      </c>
      <c r="V287" s="184">
        <f t="shared" si="138"/>
        <v>0</v>
      </c>
    </row>
    <row r="288" spans="1:24" ht="18.75">
      <c r="A288" s="282"/>
      <c r="B288" s="271"/>
      <c r="C288" s="118">
        <v>426</v>
      </c>
      <c r="D288" s="125">
        <v>0</v>
      </c>
      <c r="E288" s="66">
        <f t="shared" si="150"/>
        <v>0</v>
      </c>
      <c r="F288" s="68"/>
      <c r="G288" s="121"/>
      <c r="H288" s="125">
        <v>0</v>
      </c>
      <c r="I288" s="66">
        <f t="shared" si="151"/>
        <v>0</v>
      </c>
      <c r="J288" s="121"/>
      <c r="K288" s="125">
        <v>0</v>
      </c>
      <c r="L288" s="66">
        <f t="shared" si="152"/>
        <v>0</v>
      </c>
      <c r="M288" s="121"/>
      <c r="N288" s="125">
        <v>0</v>
      </c>
      <c r="O288" s="66">
        <f t="shared" si="153"/>
        <v>0</v>
      </c>
      <c r="P288" s="121"/>
      <c r="Q288" s="125">
        <v>0</v>
      </c>
      <c r="R288" s="66">
        <f t="shared" si="154"/>
        <v>0</v>
      </c>
      <c r="S288" s="121"/>
      <c r="T288" s="113">
        <f t="shared" si="137"/>
        <v>0</v>
      </c>
      <c r="U288" s="123">
        <f t="shared" si="155"/>
        <v>0</v>
      </c>
      <c r="V288" s="184">
        <f t="shared" si="138"/>
        <v>0</v>
      </c>
    </row>
    <row r="289" spans="1:22" ht="18.75">
      <c r="A289" s="282"/>
      <c r="B289" s="271"/>
      <c r="C289" s="118">
        <v>429</v>
      </c>
      <c r="D289" s="125">
        <v>0</v>
      </c>
      <c r="E289" s="66">
        <f t="shared" si="150"/>
        <v>0</v>
      </c>
      <c r="F289" s="68"/>
      <c r="G289" s="121"/>
      <c r="H289" s="125">
        <v>0</v>
      </c>
      <c r="I289" s="66">
        <f t="shared" si="151"/>
        <v>0</v>
      </c>
      <c r="J289" s="121"/>
      <c r="K289" s="125">
        <v>0</v>
      </c>
      <c r="L289" s="66">
        <f t="shared" si="152"/>
        <v>0</v>
      </c>
      <c r="M289" s="121"/>
      <c r="N289" s="125">
        <v>0</v>
      </c>
      <c r="O289" s="66">
        <f t="shared" si="153"/>
        <v>0</v>
      </c>
      <c r="P289" s="121"/>
      <c r="Q289" s="125">
        <v>0</v>
      </c>
      <c r="R289" s="66">
        <f t="shared" si="154"/>
        <v>0</v>
      </c>
      <c r="S289" s="121"/>
      <c r="T289" s="113">
        <f t="shared" si="137"/>
        <v>0</v>
      </c>
      <c r="U289" s="123">
        <f t="shared" si="155"/>
        <v>0</v>
      </c>
      <c r="V289" s="184">
        <f t="shared" si="138"/>
        <v>0</v>
      </c>
    </row>
    <row r="290" spans="1:22" ht="18.75">
      <c r="A290" s="282"/>
      <c r="B290" s="271"/>
      <c r="C290" s="118">
        <v>431</v>
      </c>
      <c r="D290" s="125">
        <v>0</v>
      </c>
      <c r="E290" s="66">
        <f t="shared" si="150"/>
        <v>0</v>
      </c>
      <c r="F290" s="68"/>
      <c r="G290" s="121"/>
      <c r="H290" s="125">
        <v>0</v>
      </c>
      <c r="I290" s="66">
        <f t="shared" si="151"/>
        <v>0</v>
      </c>
      <c r="J290" s="121"/>
      <c r="K290" s="125">
        <v>0</v>
      </c>
      <c r="L290" s="66">
        <f t="shared" si="152"/>
        <v>0</v>
      </c>
      <c r="M290" s="121"/>
      <c r="N290" s="125">
        <v>0</v>
      </c>
      <c r="O290" s="66">
        <f t="shared" si="153"/>
        <v>0</v>
      </c>
      <c r="P290" s="121"/>
      <c r="Q290" s="125">
        <v>0</v>
      </c>
      <c r="R290" s="66">
        <f t="shared" si="154"/>
        <v>0</v>
      </c>
      <c r="S290" s="121"/>
      <c r="T290" s="113">
        <f t="shared" si="137"/>
        <v>0</v>
      </c>
      <c r="U290" s="123">
        <f t="shared" si="155"/>
        <v>0</v>
      </c>
      <c r="V290" s="184">
        <f t="shared" si="138"/>
        <v>0</v>
      </c>
    </row>
    <row r="291" spans="1:22" ht="42" customHeight="1">
      <c r="A291" s="82" t="s">
        <v>321</v>
      </c>
      <c r="B291" s="30" t="s">
        <v>325</v>
      </c>
      <c r="C291" s="132"/>
      <c r="D291" s="105">
        <f>SUM(D292:D294)</f>
        <v>0</v>
      </c>
      <c r="E291" s="31">
        <f t="shared" ref="E291:U291" si="156">SUM(E292:E294)</f>
        <v>0</v>
      </c>
      <c r="F291" s="31">
        <f t="shared" si="156"/>
        <v>0</v>
      </c>
      <c r="G291" s="83">
        <f>SUM(G292:G294)</f>
        <v>0</v>
      </c>
      <c r="H291" s="105">
        <f t="shared" si="156"/>
        <v>0</v>
      </c>
      <c r="I291" s="31">
        <f>SUM(I292:I294)</f>
        <v>0</v>
      </c>
      <c r="J291" s="83">
        <f>SUM(J292:J294)</f>
        <v>0</v>
      </c>
      <c r="K291" s="105">
        <f t="shared" si="156"/>
        <v>0</v>
      </c>
      <c r="L291" s="31">
        <f t="shared" si="156"/>
        <v>0</v>
      </c>
      <c r="M291" s="83">
        <f t="shared" si="156"/>
        <v>0</v>
      </c>
      <c r="N291" s="105">
        <f t="shared" si="156"/>
        <v>0</v>
      </c>
      <c r="O291" s="31">
        <f>SUM(O292:O294)</f>
        <v>0</v>
      </c>
      <c r="P291" s="83">
        <f>SUM(P292:P294)</f>
        <v>0</v>
      </c>
      <c r="Q291" s="105">
        <f t="shared" si="156"/>
        <v>0</v>
      </c>
      <c r="R291" s="31">
        <f t="shared" si="156"/>
        <v>0</v>
      </c>
      <c r="S291" s="83">
        <f t="shared" si="156"/>
        <v>0</v>
      </c>
      <c r="T291" s="105">
        <f t="shared" si="156"/>
        <v>0</v>
      </c>
      <c r="U291" s="83">
        <f t="shared" si="156"/>
        <v>0</v>
      </c>
      <c r="V291" s="184">
        <f t="shared" si="138"/>
        <v>0</v>
      </c>
    </row>
    <row r="292" spans="1:22" ht="37.5" customHeight="1">
      <c r="A292" s="94" t="s">
        <v>322</v>
      </c>
      <c r="B292" s="20" t="s">
        <v>384</v>
      </c>
      <c r="C292" s="118"/>
      <c r="D292" s="125">
        <v>0</v>
      </c>
      <c r="E292" s="66">
        <f>D292-F292</f>
        <v>0</v>
      </c>
      <c r="F292" s="68"/>
      <c r="G292" s="121"/>
      <c r="H292" s="125">
        <v>0</v>
      </c>
      <c r="I292" s="66">
        <f>H292-J292</f>
        <v>0</v>
      </c>
      <c r="J292" s="121"/>
      <c r="K292" s="125">
        <v>0</v>
      </c>
      <c r="L292" s="66">
        <f>K292-M292</f>
        <v>0</v>
      </c>
      <c r="M292" s="121"/>
      <c r="N292" s="125">
        <v>0</v>
      </c>
      <c r="O292" s="66">
        <f>N292-P292</f>
        <v>0</v>
      </c>
      <c r="P292" s="121"/>
      <c r="Q292" s="125">
        <v>0</v>
      </c>
      <c r="R292" s="66">
        <f>Q292-S292</f>
        <v>0</v>
      </c>
      <c r="S292" s="121"/>
      <c r="T292" s="113">
        <f t="shared" si="137"/>
        <v>0</v>
      </c>
      <c r="U292" s="123">
        <f t="shared" ref="U292:U297" si="157">D292-T292</f>
        <v>0</v>
      </c>
      <c r="V292" s="184">
        <f t="shared" si="138"/>
        <v>0</v>
      </c>
    </row>
    <row r="293" spans="1:22" ht="27.75" customHeight="1">
      <c r="A293" s="94" t="s">
        <v>323</v>
      </c>
      <c r="B293" s="20" t="s">
        <v>326</v>
      </c>
      <c r="C293" s="118"/>
      <c r="D293" s="125">
        <v>0</v>
      </c>
      <c r="E293" s="66">
        <f>D293-F293</f>
        <v>0</v>
      </c>
      <c r="F293" s="68"/>
      <c r="G293" s="121"/>
      <c r="H293" s="125">
        <v>0</v>
      </c>
      <c r="I293" s="66">
        <f>H293-J293</f>
        <v>0</v>
      </c>
      <c r="J293" s="121"/>
      <c r="K293" s="125">
        <v>0</v>
      </c>
      <c r="L293" s="66">
        <f>K293-M293</f>
        <v>0</v>
      </c>
      <c r="M293" s="121"/>
      <c r="N293" s="125">
        <v>0</v>
      </c>
      <c r="O293" s="66">
        <f>N293-P293</f>
        <v>0</v>
      </c>
      <c r="P293" s="121"/>
      <c r="Q293" s="125">
        <v>0</v>
      </c>
      <c r="R293" s="66">
        <f>Q293-S293</f>
        <v>0</v>
      </c>
      <c r="S293" s="121"/>
      <c r="T293" s="113">
        <f t="shared" si="137"/>
        <v>0</v>
      </c>
      <c r="U293" s="123">
        <f t="shared" si="157"/>
        <v>0</v>
      </c>
      <c r="V293" s="184">
        <f t="shared" si="138"/>
        <v>0</v>
      </c>
    </row>
    <row r="294" spans="1:22" ht="45" customHeight="1" thickBot="1">
      <c r="A294" s="147" t="s">
        <v>324</v>
      </c>
      <c r="B294" s="159" t="s">
        <v>325</v>
      </c>
      <c r="C294" s="160"/>
      <c r="D294" s="161">
        <v>0</v>
      </c>
      <c r="E294" s="66">
        <f>D294-F294</f>
        <v>0</v>
      </c>
      <c r="F294" s="68"/>
      <c r="G294" s="121"/>
      <c r="H294" s="125">
        <v>0</v>
      </c>
      <c r="I294" s="66">
        <f>H294-J294</f>
        <v>0</v>
      </c>
      <c r="J294" s="121"/>
      <c r="K294" s="125">
        <v>0</v>
      </c>
      <c r="L294" s="66">
        <f>K294-M294</f>
        <v>0</v>
      </c>
      <c r="M294" s="121"/>
      <c r="N294" s="125">
        <v>0</v>
      </c>
      <c r="O294" s="66">
        <f>N294-P294</f>
        <v>0</v>
      </c>
      <c r="P294" s="121"/>
      <c r="Q294" s="125">
        <v>0</v>
      </c>
      <c r="R294" s="66">
        <f>Q294-S294</f>
        <v>0</v>
      </c>
      <c r="S294" s="121"/>
      <c r="T294" s="162">
        <f t="shared" si="137"/>
        <v>0</v>
      </c>
      <c r="U294" s="163">
        <f t="shared" si="157"/>
        <v>0</v>
      </c>
      <c r="V294" s="184">
        <f t="shared" si="138"/>
        <v>0</v>
      </c>
    </row>
    <row r="295" spans="1:22" ht="45.75" customHeight="1" thickBot="1">
      <c r="A295" s="172"/>
      <c r="B295" s="173" t="s">
        <v>327</v>
      </c>
      <c r="C295" s="174"/>
      <c r="D295" s="175"/>
      <c r="E295" s="176"/>
      <c r="F295" s="177"/>
      <c r="G295" s="178"/>
      <c r="H295" s="175"/>
      <c r="I295" s="176"/>
      <c r="J295" s="178"/>
      <c r="K295" s="179"/>
      <c r="L295" s="176"/>
      <c r="M295" s="178"/>
      <c r="N295" s="179"/>
      <c r="O295" s="176"/>
      <c r="P295" s="178"/>
      <c r="Q295" s="179"/>
      <c r="R295" s="176"/>
      <c r="S295" s="178"/>
      <c r="T295" s="175">
        <f t="shared" si="137"/>
        <v>0</v>
      </c>
      <c r="U295" s="180">
        <f t="shared" si="157"/>
        <v>0</v>
      </c>
      <c r="V295" s="184">
        <f t="shared" si="138"/>
        <v>0</v>
      </c>
    </row>
    <row r="296" spans="1:22" ht="48.75" customHeight="1" thickBot="1">
      <c r="A296" s="164"/>
      <c r="B296" s="165" t="s">
        <v>328</v>
      </c>
      <c r="C296" s="166"/>
      <c r="D296" s="167"/>
      <c r="E296" s="168"/>
      <c r="F296" s="168"/>
      <c r="G296" s="169"/>
      <c r="H296" s="170"/>
      <c r="I296" s="168"/>
      <c r="J296" s="169"/>
      <c r="K296" s="170"/>
      <c r="L296" s="168"/>
      <c r="M296" s="169"/>
      <c r="N296" s="170"/>
      <c r="O296" s="168"/>
      <c r="P296" s="169"/>
      <c r="Q296" s="167"/>
      <c r="R296" s="168">
        <v>0</v>
      </c>
      <c r="S296" s="169"/>
      <c r="T296" s="167">
        <f t="shared" si="137"/>
        <v>0</v>
      </c>
      <c r="U296" s="171">
        <f t="shared" si="157"/>
        <v>0</v>
      </c>
      <c r="V296" s="184">
        <f t="shared" si="138"/>
        <v>0</v>
      </c>
    </row>
    <row r="297" spans="1:22" s="28" customFormat="1" ht="51" customHeight="1" thickBot="1">
      <c r="A297" s="284" t="s">
        <v>283</v>
      </c>
      <c r="B297" s="285"/>
      <c r="C297" s="286"/>
      <c r="D297" s="157">
        <f>D249+D22</f>
        <v>1861344</v>
      </c>
      <c r="E297" s="72" t="e">
        <f>D297-F297</f>
        <v>#REF!</v>
      </c>
      <c r="F297" s="72" t="e">
        <f>F249+F22</f>
        <v>#REF!</v>
      </c>
      <c r="G297" s="73" t="e">
        <f>G249+G22</f>
        <v>#REF!</v>
      </c>
      <c r="H297" s="157">
        <f>H249+H22</f>
        <v>0</v>
      </c>
      <c r="I297" s="72" t="e">
        <f>H297-J297</f>
        <v>#REF!</v>
      </c>
      <c r="J297" s="73" t="e">
        <f>J249+J22</f>
        <v>#REF!</v>
      </c>
      <c r="K297" s="157">
        <f>K249+K22</f>
        <v>0</v>
      </c>
      <c r="L297" s="72" t="e">
        <f>K297-M297</f>
        <v>#REF!</v>
      </c>
      <c r="M297" s="73" t="e">
        <f>M249+M22</f>
        <v>#REF!</v>
      </c>
      <c r="N297" s="153">
        <f>N249+N22</f>
        <v>0</v>
      </c>
      <c r="O297" s="72" t="e">
        <f>N297-P297</f>
        <v>#REF!</v>
      </c>
      <c r="P297" s="72" t="e">
        <f>P249+P22</f>
        <v>#REF!</v>
      </c>
      <c r="Q297" s="72">
        <f>Q249+Q22</f>
        <v>0</v>
      </c>
      <c r="R297" s="72" t="e">
        <f>Q297-S297</f>
        <v>#REF!</v>
      </c>
      <c r="S297" s="72" t="e">
        <f>S249+S22</f>
        <v>#REF!</v>
      </c>
      <c r="T297" s="72">
        <f t="shared" si="137"/>
        <v>0</v>
      </c>
      <c r="U297" s="73">
        <f t="shared" si="157"/>
        <v>1861344</v>
      </c>
      <c r="V297" s="184" t="e">
        <f t="shared" si="138"/>
        <v>#REF!</v>
      </c>
    </row>
    <row r="298" spans="1:22" s="29" customFormat="1" ht="45.75" customHeight="1" thickBot="1">
      <c r="A298" s="276" t="s">
        <v>282</v>
      </c>
      <c r="B298" s="277"/>
      <c r="C298" s="278"/>
      <c r="D298" s="138">
        <f t="shared" ref="D298:S298" si="158">D297-D230-D229-D139-D138-D137-D32-D31-D23</f>
        <v>1430344</v>
      </c>
      <c r="E298" s="230" t="e">
        <f t="shared" si="158"/>
        <v>#REF!</v>
      </c>
      <c r="F298" s="230" t="e">
        <f t="shared" si="158"/>
        <v>#REF!</v>
      </c>
      <c r="G298" s="230" t="e">
        <f t="shared" si="158"/>
        <v>#REF!</v>
      </c>
      <c r="H298" s="138">
        <f t="shared" si="158"/>
        <v>0</v>
      </c>
      <c r="I298" s="230" t="e">
        <f t="shared" si="158"/>
        <v>#REF!</v>
      </c>
      <c r="J298" s="230" t="e">
        <f t="shared" si="158"/>
        <v>#REF!</v>
      </c>
      <c r="K298" s="138">
        <f t="shared" si="158"/>
        <v>0</v>
      </c>
      <c r="L298" s="230" t="e">
        <f t="shared" si="158"/>
        <v>#REF!</v>
      </c>
      <c r="M298" s="230" t="e">
        <f t="shared" si="158"/>
        <v>#REF!</v>
      </c>
      <c r="N298" s="138">
        <f t="shared" si="158"/>
        <v>0</v>
      </c>
      <c r="O298" s="230" t="e">
        <f t="shared" si="158"/>
        <v>#REF!</v>
      </c>
      <c r="P298" s="230" t="e">
        <f t="shared" si="158"/>
        <v>#REF!</v>
      </c>
      <c r="Q298" s="138">
        <f t="shared" si="158"/>
        <v>0</v>
      </c>
      <c r="R298" s="230" t="e">
        <f t="shared" si="158"/>
        <v>#REF!</v>
      </c>
      <c r="S298" s="230" t="e">
        <f t="shared" si="158"/>
        <v>#REF!</v>
      </c>
      <c r="T298" s="138">
        <f t="shared" si="137"/>
        <v>0</v>
      </c>
      <c r="U298" s="272">
        <f>U297-U230-U229-U139-U138-U137-U31-U23</f>
        <v>1437344</v>
      </c>
      <c r="V298" s="297" t="e">
        <f>G298-J298</f>
        <v>#REF!</v>
      </c>
    </row>
    <row r="299" spans="1:22" s="29" customFormat="1" ht="75.75" customHeight="1" thickBot="1">
      <c r="A299" s="279"/>
      <c r="B299" s="280"/>
      <c r="C299" s="281"/>
      <c r="D299" s="137">
        <f>D298-'შესყიდვების გეგმა'!D85</f>
        <v>0</v>
      </c>
      <c r="E299" s="231"/>
      <c r="F299" s="231"/>
      <c r="G299" s="231"/>
      <c r="H299" s="137">
        <f>საბიუჯეტო!H298-'შესყიდვების გეგმა'!E85</f>
        <v>0</v>
      </c>
      <c r="I299" s="283"/>
      <c r="J299" s="231"/>
      <c r="K299" s="137">
        <f>K298-'შესყიდვების გეგმა'!F85</f>
        <v>0</v>
      </c>
      <c r="L299" s="231"/>
      <c r="M299" s="231"/>
      <c r="N299" s="137">
        <f>N298-'შესყიდვების გეგმა'!G85</f>
        <v>0</v>
      </c>
      <c r="O299" s="231"/>
      <c r="P299" s="231"/>
      <c r="Q299" s="137">
        <f>Q298-'შესყიდვების გეგმა'!H85</f>
        <v>0</v>
      </c>
      <c r="R299" s="231"/>
      <c r="S299" s="231"/>
      <c r="T299" s="137">
        <f t="shared" si="137"/>
        <v>0</v>
      </c>
      <c r="U299" s="273"/>
      <c r="V299" s="298"/>
    </row>
    <row r="300" spans="1:22" ht="15" customHeight="1">
      <c r="A300" s="135"/>
      <c r="B300" s="224"/>
      <c r="C300" s="225"/>
      <c r="D300" s="236">
        <f>D297-T297</f>
        <v>1861344</v>
      </c>
      <c r="E300" s="215" t="e">
        <f>D298-F298</f>
        <v>#REF!</v>
      </c>
      <c r="F300" s="236" t="e">
        <f>F298-'ხელშეკრულებები '!#REF!</f>
        <v>#REF!</v>
      </c>
      <c r="G300" s="232" t="e">
        <f>G298-'ხელშეკრულებები '!#REF!</f>
        <v>#REF!</v>
      </c>
      <c r="H300" s="235" t="e">
        <f>F298-G298</f>
        <v>#REF!</v>
      </c>
      <c r="I300" s="219"/>
      <c r="J300" s="290" t="e">
        <f>J298-'ხელშეკრულებები '!#REF!</f>
        <v>#REF!</v>
      </c>
      <c r="K300" s="218"/>
      <c r="L300" s="219"/>
      <c r="M300" s="236" t="e">
        <f>M298-'ხელშეკრულებები '!#REF!</f>
        <v>#REF!</v>
      </c>
      <c r="N300" s="218"/>
      <c r="O300" s="219"/>
      <c r="P300" s="236" t="e">
        <f>P298-'ხელშეკრულებები '!#REF!</f>
        <v>#REF!</v>
      </c>
      <c r="Q300" s="218"/>
      <c r="R300" s="219"/>
      <c r="S300" s="236" t="e">
        <f>S298-'ხელშეკრულებები '!#REF!</f>
        <v>#REF!</v>
      </c>
      <c r="T300" s="218"/>
      <c r="U300" s="219"/>
    </row>
    <row r="301" spans="1:22" ht="15" customHeight="1">
      <c r="A301" s="135"/>
      <c r="B301" s="226"/>
      <c r="C301" s="227"/>
      <c r="D301" s="237"/>
      <c r="E301" s="216"/>
      <c r="F301" s="237"/>
      <c r="G301" s="233"/>
      <c r="H301" s="220"/>
      <c r="I301" s="221"/>
      <c r="J301" s="291"/>
      <c r="K301" s="220"/>
      <c r="L301" s="221"/>
      <c r="M301" s="237"/>
      <c r="N301" s="220"/>
      <c r="O301" s="221"/>
      <c r="P301" s="237"/>
      <c r="Q301" s="220"/>
      <c r="R301" s="221"/>
      <c r="S301" s="237"/>
      <c r="T301" s="220"/>
      <c r="U301" s="221"/>
    </row>
    <row r="302" spans="1:22" ht="15.75" customHeight="1">
      <c r="A302" s="135"/>
      <c r="B302" s="226"/>
      <c r="C302" s="227"/>
      <c r="D302" s="237"/>
      <c r="E302" s="216"/>
      <c r="F302" s="237"/>
      <c r="G302" s="233"/>
      <c r="H302" s="220"/>
      <c r="I302" s="221"/>
      <c r="J302" s="291"/>
      <c r="K302" s="220"/>
      <c r="L302" s="221"/>
      <c r="M302" s="237"/>
      <c r="N302" s="220"/>
      <c r="O302" s="221"/>
      <c r="P302" s="237"/>
      <c r="Q302" s="220"/>
      <c r="R302" s="221"/>
      <c r="S302" s="237"/>
      <c r="T302" s="220"/>
      <c r="U302" s="221"/>
    </row>
    <row r="303" spans="1:22" ht="15.75" thickBot="1">
      <c r="A303" s="136"/>
      <c r="B303" s="228"/>
      <c r="C303" s="229"/>
      <c r="D303" s="238"/>
      <c r="E303" s="217"/>
      <c r="F303" s="238"/>
      <c r="G303" s="234"/>
      <c r="H303" s="222"/>
      <c r="I303" s="223"/>
      <c r="J303" s="292"/>
      <c r="K303" s="222"/>
      <c r="L303" s="223"/>
      <c r="M303" s="238"/>
      <c r="N303" s="222"/>
      <c r="O303" s="223"/>
      <c r="P303" s="238"/>
      <c r="Q303" s="222"/>
      <c r="R303" s="223"/>
      <c r="S303" s="238"/>
      <c r="T303" s="222"/>
      <c r="U303" s="223"/>
    </row>
    <row r="306" spans="6:6">
      <c r="F306" s="188"/>
    </row>
  </sheetData>
  <autoFilter ref="A5:X303" xr:uid="{00000000-0009-0000-0000-000000000000}"/>
  <mergeCells count="88">
    <mergeCell ref="V298:V299"/>
    <mergeCell ref="H2:Q2"/>
    <mergeCell ref="B50:C50"/>
    <mergeCell ref="B111:C111"/>
    <mergeCell ref="A2:D2"/>
    <mergeCell ref="B42:C42"/>
    <mergeCell ref="B39:C39"/>
    <mergeCell ref="B36:C36"/>
    <mergeCell ref="A55:A56"/>
    <mergeCell ref="B55:B56"/>
    <mergeCell ref="B74:C74"/>
    <mergeCell ref="A57:A58"/>
    <mergeCell ref="B57:B58"/>
    <mergeCell ref="B174:B175"/>
    <mergeCell ref="A196:A198"/>
    <mergeCell ref="A150:A163"/>
    <mergeCell ref="A177:A179"/>
    <mergeCell ref="A186:A187"/>
    <mergeCell ref="A174:A175"/>
    <mergeCell ref="A180:A181"/>
    <mergeCell ref="A112:A115"/>
    <mergeCell ref="B112:B115"/>
    <mergeCell ref="B87:B110"/>
    <mergeCell ref="B63:B73"/>
    <mergeCell ref="A63:A73"/>
    <mergeCell ref="A77:A85"/>
    <mergeCell ref="B77:B85"/>
    <mergeCell ref="J300:J303"/>
    <mergeCell ref="L298:L299"/>
    <mergeCell ref="M298:M299"/>
    <mergeCell ref="A87:A110"/>
    <mergeCell ref="B86:C86"/>
    <mergeCell ref="B116:C116"/>
    <mergeCell ref="F300:F303"/>
    <mergeCell ref="B196:B198"/>
    <mergeCell ref="B253:B257"/>
    <mergeCell ref="D300:D303"/>
    <mergeCell ref="B186:B187"/>
    <mergeCell ref="B165:B172"/>
    <mergeCell ref="B177:B179"/>
    <mergeCell ref="B150:B163"/>
    <mergeCell ref="B118:C118"/>
    <mergeCell ref="B130:C130"/>
    <mergeCell ref="B134:C134"/>
    <mergeCell ref="B180:B181"/>
    <mergeCell ref="U298:U299"/>
    <mergeCell ref="A201:A227"/>
    <mergeCell ref="B201:B227"/>
    <mergeCell ref="A298:C299"/>
    <mergeCell ref="E298:E299"/>
    <mergeCell ref="F298:F299"/>
    <mergeCell ref="A253:A257"/>
    <mergeCell ref="I298:I299"/>
    <mergeCell ref="J298:J299"/>
    <mergeCell ref="A297:C297"/>
    <mergeCell ref="A281:A290"/>
    <mergeCell ref="B281:B290"/>
    <mergeCell ref="B249:C249"/>
    <mergeCell ref="A165:A172"/>
    <mergeCell ref="A4:A5"/>
    <mergeCell ref="T4:T5"/>
    <mergeCell ref="U4:U5"/>
    <mergeCell ref="F4:F5"/>
    <mergeCell ref="E4:E5"/>
    <mergeCell ref="D4:D5"/>
    <mergeCell ref="C4:C5"/>
    <mergeCell ref="B4:B5"/>
    <mergeCell ref="G4:G5"/>
    <mergeCell ref="H4:J4"/>
    <mergeCell ref="K4:M4"/>
    <mergeCell ref="N4:P4"/>
    <mergeCell ref="Q4:S4"/>
    <mergeCell ref="E300:E303"/>
    <mergeCell ref="T300:U303"/>
    <mergeCell ref="B300:C303"/>
    <mergeCell ref="G298:G299"/>
    <mergeCell ref="G300:G303"/>
    <mergeCell ref="H300:I303"/>
    <mergeCell ref="K300:L303"/>
    <mergeCell ref="R298:R299"/>
    <mergeCell ref="S298:S299"/>
    <mergeCell ref="S300:S303"/>
    <mergeCell ref="Q300:R303"/>
    <mergeCell ref="M300:M303"/>
    <mergeCell ref="O298:O299"/>
    <mergeCell ref="P298:P299"/>
    <mergeCell ref="P300:P303"/>
    <mergeCell ref="N300:O303"/>
  </mergeCells>
  <pageMargins left="0.7" right="0.7" top="0.75" bottom="0.75" header="0.3" footer="0.3"/>
  <pageSetup scale="93" orientation="landscape" r:id="rId1"/>
  <rowBreaks count="1" manualBreakCount="1">
    <brk id="62" max="20" man="1"/>
  </rowBreaks>
  <colBreaks count="1" manualBreakCount="1">
    <brk id="17" max="30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2"/>
  <sheetViews>
    <sheetView view="pageBreakPreview" zoomScale="110" zoomScaleNormal="80" zoomScaleSheetLayoutView="110" workbookViewId="0">
      <pane ySplit="6" topLeftCell="A82" activePane="bottomLeft" state="frozen"/>
      <selection pane="bottomLeft" activeCell="K85" sqref="K85"/>
    </sheetView>
  </sheetViews>
  <sheetFormatPr defaultColWidth="9.140625" defaultRowHeight="15"/>
  <cols>
    <col min="1" max="1" width="4.5703125" style="5" customWidth="1"/>
    <col min="2" max="2" width="14.28515625" style="56" customWidth="1"/>
    <col min="3" max="3" width="52.85546875" style="5" customWidth="1"/>
    <col min="4" max="4" width="16.28515625" style="5" customWidth="1"/>
    <col min="5" max="5" width="13.28515625" style="5" customWidth="1"/>
    <col min="6" max="6" width="11.5703125" style="5" bestFit="1" customWidth="1"/>
    <col min="7" max="7" width="11.85546875" style="5" customWidth="1"/>
    <col min="8" max="8" width="11.5703125" style="5" bestFit="1" customWidth="1"/>
    <col min="9" max="9" width="11.7109375" style="46" bestFit="1" customWidth="1"/>
    <col min="10" max="10" width="13.85546875" style="5" customWidth="1"/>
    <col min="11" max="11" width="12.28515625" style="5" customWidth="1"/>
    <col min="12" max="12" width="13" style="5" customWidth="1"/>
    <col min="13" max="13" width="13.85546875" style="5" customWidth="1"/>
    <col min="14" max="15" width="9.140625" style="5"/>
    <col min="16" max="16" width="9.140625" style="5" customWidth="1"/>
    <col min="17" max="16384" width="9.140625" style="5"/>
  </cols>
  <sheetData>
    <row r="1" spans="1:13" ht="45" customHeight="1">
      <c r="A1" s="301" t="s">
        <v>436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96" t="s">
        <v>359</v>
      </c>
    </row>
    <row r="2" spans="1:13" ht="40.5" customHeight="1">
      <c r="A2" s="302" t="s">
        <v>404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spans="1:13" ht="50.25" customHeight="1">
      <c r="A3" s="302" t="s">
        <v>293</v>
      </c>
      <c r="B3" s="302"/>
      <c r="C3" s="302"/>
      <c r="D3" s="302" t="s">
        <v>405</v>
      </c>
      <c r="E3" s="302"/>
      <c r="F3" s="302"/>
      <c r="G3" s="302"/>
      <c r="H3" s="302"/>
      <c r="I3" s="302"/>
      <c r="J3" s="302"/>
      <c r="K3" s="302"/>
      <c r="L3" s="302"/>
    </row>
    <row r="4" spans="1:13" ht="57" customHeight="1">
      <c r="A4" s="306" t="s">
        <v>280</v>
      </c>
      <c r="B4" s="307"/>
      <c r="C4" s="307"/>
      <c r="D4" s="17">
        <f>SUM(D7:D84)</f>
        <v>1430344</v>
      </c>
      <c r="E4" s="17" t="s">
        <v>358</v>
      </c>
      <c r="F4" s="17"/>
      <c r="G4" s="17"/>
      <c r="H4" s="17"/>
      <c r="I4" s="305"/>
      <c r="J4" s="305"/>
      <c r="K4" s="39"/>
      <c r="L4" s="8"/>
    </row>
    <row r="5" spans="1:13" ht="90" customHeight="1">
      <c r="A5" s="40" t="s">
        <v>10</v>
      </c>
      <c r="B5" s="40" t="s">
        <v>11</v>
      </c>
      <c r="C5" s="40" t="s">
        <v>12</v>
      </c>
      <c r="D5" s="40" t="s">
        <v>13</v>
      </c>
      <c r="E5" s="18" t="s">
        <v>360</v>
      </c>
      <c r="F5" s="18" t="s">
        <v>361</v>
      </c>
      <c r="G5" s="18" t="s">
        <v>362</v>
      </c>
      <c r="H5" s="18" t="s">
        <v>363</v>
      </c>
      <c r="I5" s="49" t="s">
        <v>14</v>
      </c>
      <c r="J5" s="40" t="s">
        <v>15</v>
      </c>
      <c r="K5" s="40" t="s">
        <v>16</v>
      </c>
      <c r="L5" s="40" t="s">
        <v>17</v>
      </c>
    </row>
    <row r="6" spans="1:13">
      <c r="A6" s="41">
        <v>1</v>
      </c>
      <c r="B6" s="50">
        <v>2</v>
      </c>
      <c r="C6" s="41">
        <v>3</v>
      </c>
      <c r="D6" s="50">
        <v>4</v>
      </c>
      <c r="E6" s="41">
        <v>5</v>
      </c>
      <c r="F6" s="50">
        <v>6</v>
      </c>
      <c r="G6" s="41">
        <v>7</v>
      </c>
      <c r="H6" s="50">
        <v>8</v>
      </c>
      <c r="I6" s="41">
        <v>9</v>
      </c>
      <c r="J6" s="50">
        <v>10</v>
      </c>
      <c r="K6" s="41">
        <v>11</v>
      </c>
      <c r="L6" s="50">
        <v>12</v>
      </c>
    </row>
    <row r="7" spans="1:13" ht="24.75" customHeight="1">
      <c r="A7" s="51">
        <v>1</v>
      </c>
      <c r="B7" s="16">
        <v>9100000</v>
      </c>
      <c r="C7" s="1" t="s">
        <v>18</v>
      </c>
      <c r="D7" s="3">
        <f>საბიუჯეტო!D141+საბიუჯეტო!D174</f>
        <v>9000</v>
      </c>
      <c r="E7" s="3">
        <f>საბიუჯეტო!H141+საბიუჯეტო!H174</f>
        <v>0</v>
      </c>
      <c r="F7" s="3">
        <f>საბიუჯეტო!K141+საბიუჯეტო!K174</f>
        <v>0</v>
      </c>
      <c r="G7" s="3">
        <f>საბიუჯეტო!N141+საბიუჯეტო!N174</f>
        <v>0</v>
      </c>
      <c r="H7" s="3">
        <f>საბიუჯეტო!Q141+საბიუჯეტო!Q174</f>
        <v>0</v>
      </c>
      <c r="I7" s="3"/>
      <c r="J7" s="42" t="s">
        <v>19</v>
      </c>
      <c r="K7" s="42" t="s">
        <v>19</v>
      </c>
      <c r="L7" s="52"/>
      <c r="M7" s="98"/>
    </row>
    <row r="8" spans="1:13" ht="24.75" customHeight="1">
      <c r="A8" s="51">
        <v>2</v>
      </c>
      <c r="B8" s="16">
        <v>14400000</v>
      </c>
      <c r="C8" s="1" t="s">
        <v>20</v>
      </c>
      <c r="D8" s="3">
        <f>საბიუჯეტო!D217+საბიუჯეტო!D151</f>
        <v>1500</v>
      </c>
      <c r="E8" s="3">
        <f>საბიუჯეტო!H217+საბიუჯეტო!H151</f>
        <v>0</v>
      </c>
      <c r="F8" s="3">
        <f>საბიუჯეტო!K217+საბიუჯეტო!K151</f>
        <v>0</v>
      </c>
      <c r="G8" s="3">
        <f>საბიუჯეტო!N217+საბიუჯეტო!N151</f>
        <v>0</v>
      </c>
      <c r="H8" s="3">
        <f>საბიუჯეტო!Q217+საბიუჯეტო!Q151</f>
        <v>0</v>
      </c>
      <c r="I8" s="3"/>
      <c r="J8" s="42" t="s">
        <v>19</v>
      </c>
      <c r="K8" s="42" t="s">
        <v>19</v>
      </c>
      <c r="L8" s="52"/>
      <c r="M8" s="98"/>
    </row>
    <row r="9" spans="1:13" ht="32.25" customHeight="1">
      <c r="A9" s="51">
        <v>3</v>
      </c>
      <c r="B9" s="16">
        <v>14800000</v>
      </c>
      <c r="C9" s="1" t="s">
        <v>21</v>
      </c>
      <c r="D9" s="3">
        <f>საბიუჯეტო!D110</f>
        <v>1000</v>
      </c>
      <c r="E9" s="3">
        <f>საბიუჯეტო!H110</f>
        <v>0</v>
      </c>
      <c r="F9" s="3">
        <f>საბიუჯეტო!K110</f>
        <v>0</v>
      </c>
      <c r="G9" s="3">
        <f>საბიუჯეტო!N110</f>
        <v>0</v>
      </c>
      <c r="H9" s="3">
        <f>საბიუჯეტო!Q110</f>
        <v>0</v>
      </c>
      <c r="I9" s="3"/>
      <c r="J9" s="42" t="s">
        <v>19</v>
      </c>
      <c r="K9" s="42" t="s">
        <v>19</v>
      </c>
      <c r="L9" s="52"/>
      <c r="M9" s="98"/>
    </row>
    <row r="10" spans="1:13" ht="36.75" customHeight="1">
      <c r="A10" s="51">
        <v>4</v>
      </c>
      <c r="B10" s="16">
        <v>18100000</v>
      </c>
      <c r="C10" s="1" t="s">
        <v>284</v>
      </c>
      <c r="D10" s="3">
        <f>საბიუჯეტო!D150+საბიუჯეტო!D165</f>
        <v>1500</v>
      </c>
      <c r="E10" s="3">
        <f>საბიუჯეტო!H150+საბიუჯეტო!H165</f>
        <v>0</v>
      </c>
      <c r="F10" s="3">
        <f>საბიუჯეტო!K150+საბიუჯეტო!K165</f>
        <v>0</v>
      </c>
      <c r="G10" s="3">
        <f>საბიუჯეტო!N150+საბიუჯეტო!N165</f>
        <v>0</v>
      </c>
      <c r="H10" s="3">
        <f>საბიუჯეტო!Q150+საბიუჯეტო!Q165</f>
        <v>0</v>
      </c>
      <c r="I10" s="3"/>
      <c r="J10" s="42" t="s">
        <v>19</v>
      </c>
      <c r="K10" s="42" t="s">
        <v>19</v>
      </c>
      <c r="L10" s="52"/>
      <c r="M10" s="98"/>
    </row>
    <row r="11" spans="1:13" ht="31.5" customHeight="1">
      <c r="A11" s="51">
        <v>5</v>
      </c>
      <c r="B11" s="16">
        <v>18400000</v>
      </c>
      <c r="C11" s="1" t="s">
        <v>394</v>
      </c>
      <c r="D11" s="3">
        <f>საბიუჯეტო!D152+საბიუჯეტო!D166</f>
        <v>1600</v>
      </c>
      <c r="E11" s="3">
        <f>საბიუჯეტო!H152+საბიუჯეტო!H166</f>
        <v>0</v>
      </c>
      <c r="F11" s="3">
        <f>საბიუჯეტო!K152+საბიუჯეტო!K166</f>
        <v>0</v>
      </c>
      <c r="G11" s="3">
        <f>საბიუჯეტო!N152+საბიუჯეტო!N166</f>
        <v>0</v>
      </c>
      <c r="H11" s="3">
        <f>საბიუჯეტო!Q152+საბიუჯეტო!Q166</f>
        <v>0</v>
      </c>
      <c r="I11" s="3"/>
      <c r="J11" s="42" t="s">
        <v>19</v>
      </c>
      <c r="K11" s="42" t="s">
        <v>19</v>
      </c>
      <c r="L11" s="52"/>
      <c r="M11" s="98"/>
    </row>
    <row r="12" spans="1:13" ht="36.75" customHeight="1">
      <c r="A12" s="51">
        <v>6</v>
      </c>
      <c r="B12" s="16">
        <v>18900000</v>
      </c>
      <c r="C12" s="1" t="s">
        <v>395</v>
      </c>
      <c r="D12" s="3">
        <f>საბიუჯეტო!D172</f>
        <v>1400</v>
      </c>
      <c r="E12" s="3">
        <f>საბიუჯეტო!H172</f>
        <v>0</v>
      </c>
      <c r="F12" s="3">
        <f>საბიუჯეტო!K172</f>
        <v>0</v>
      </c>
      <c r="G12" s="3">
        <f>საბიუჯეტო!N172</f>
        <v>0</v>
      </c>
      <c r="H12" s="3">
        <f>საბიუჯეტო!Q172</f>
        <v>0</v>
      </c>
      <c r="I12" s="3"/>
      <c r="J12" s="42" t="s">
        <v>19</v>
      </c>
      <c r="K12" s="42" t="s">
        <v>19</v>
      </c>
      <c r="L12" s="52"/>
      <c r="M12" s="98"/>
    </row>
    <row r="13" spans="1:13" ht="37.5" customHeight="1">
      <c r="A13" s="51">
        <v>7</v>
      </c>
      <c r="B13" s="16">
        <v>19600000</v>
      </c>
      <c r="C13" s="1" t="s">
        <v>285</v>
      </c>
      <c r="D13" s="3">
        <f>საბიუჯეტო!D95</f>
        <v>2200</v>
      </c>
      <c r="E13" s="3">
        <f>საბიუჯეტო!H95</f>
        <v>0</v>
      </c>
      <c r="F13" s="3">
        <f>საბიუჯეტო!K95</f>
        <v>0</v>
      </c>
      <c r="G13" s="3">
        <f>საბიუჯეტო!N95</f>
        <v>0</v>
      </c>
      <c r="H13" s="3">
        <f>საბიუჯეტო!Q95</f>
        <v>0</v>
      </c>
      <c r="I13" s="3"/>
      <c r="J13" s="42" t="s">
        <v>19</v>
      </c>
      <c r="K13" s="42" t="s">
        <v>19</v>
      </c>
      <c r="L13" s="52"/>
      <c r="M13" s="98"/>
    </row>
    <row r="14" spans="1:13" ht="37.5" customHeight="1">
      <c r="A14" s="51">
        <v>8</v>
      </c>
      <c r="B14" s="16">
        <v>22100000</v>
      </c>
      <c r="C14" s="1" t="s">
        <v>396</v>
      </c>
      <c r="D14" s="3">
        <f>საბიუჯეტო!D43</f>
        <v>500</v>
      </c>
      <c r="E14" s="3">
        <f>საბიუჯეტო!H43</f>
        <v>0</v>
      </c>
      <c r="F14" s="3">
        <f>საბიუჯეტო!K43</f>
        <v>0</v>
      </c>
      <c r="G14" s="3">
        <f>საბიუჯეტო!N43</f>
        <v>0</v>
      </c>
      <c r="H14" s="3">
        <f>საბიუჯეტო!Q43</f>
        <v>0</v>
      </c>
      <c r="I14" s="3"/>
      <c r="J14" s="42" t="s">
        <v>19</v>
      </c>
      <c r="K14" s="42" t="s">
        <v>19</v>
      </c>
      <c r="L14" s="52"/>
      <c r="M14" s="98"/>
    </row>
    <row r="15" spans="1:13" ht="39.75" customHeight="1">
      <c r="A15" s="51">
        <v>9</v>
      </c>
      <c r="B15" s="16">
        <v>22200000</v>
      </c>
      <c r="C15" s="1" t="s">
        <v>22</v>
      </c>
      <c r="D15" s="3">
        <f>საბიუჯეტო!D44</f>
        <v>500</v>
      </c>
      <c r="E15" s="3">
        <f>საბიუჯეტო!H44</f>
        <v>0</v>
      </c>
      <c r="F15" s="3">
        <f>საბიუჯეტო!K44</f>
        <v>0</v>
      </c>
      <c r="G15" s="3">
        <f>საბიუჯეტო!N44</f>
        <v>0</v>
      </c>
      <c r="H15" s="3">
        <f>საბიუჯეტო!Q44</f>
        <v>0</v>
      </c>
      <c r="I15" s="3"/>
      <c r="J15" s="42" t="s">
        <v>19</v>
      </c>
      <c r="K15" s="42" t="s">
        <v>19</v>
      </c>
      <c r="L15" s="52"/>
      <c r="M15" s="98"/>
    </row>
    <row r="16" spans="1:13" ht="25.5">
      <c r="A16" s="51">
        <v>10</v>
      </c>
      <c r="B16" s="16">
        <v>22300000</v>
      </c>
      <c r="C16" s="1" t="s">
        <v>23</v>
      </c>
      <c r="D16" s="3">
        <f>საბიუჯეტო!D45</f>
        <v>500</v>
      </c>
      <c r="E16" s="3">
        <f>საბიუჯეტო!H45</f>
        <v>0</v>
      </c>
      <c r="F16" s="3">
        <f>საბიუჯეტო!K45</f>
        <v>0</v>
      </c>
      <c r="G16" s="3">
        <f>საბიუჯეტო!N45</f>
        <v>0</v>
      </c>
      <c r="H16" s="3">
        <f>საბიუჯეტო!Q45</f>
        <v>0</v>
      </c>
      <c r="I16" s="3"/>
      <c r="J16" s="42" t="s">
        <v>19</v>
      </c>
      <c r="K16" s="42" t="s">
        <v>19</v>
      </c>
      <c r="L16" s="52"/>
      <c r="M16" s="98"/>
    </row>
    <row r="17" spans="1:13" ht="38.25">
      <c r="A17" s="51">
        <v>11</v>
      </c>
      <c r="B17" s="16">
        <v>22400000</v>
      </c>
      <c r="C17" s="1" t="s">
        <v>397</v>
      </c>
      <c r="D17" s="3">
        <f>საბიუჯეტო!D46</f>
        <v>500</v>
      </c>
      <c r="E17" s="3">
        <f>საბიუჯეტო!H46</f>
        <v>0</v>
      </c>
      <c r="F17" s="3">
        <f>საბიუჯეტო!K46</f>
        <v>0</v>
      </c>
      <c r="G17" s="3">
        <f>საბიუჯეტო!N46</f>
        <v>0</v>
      </c>
      <c r="H17" s="3">
        <f>საბიუჯეტო!Q46</f>
        <v>0</v>
      </c>
      <c r="I17" s="3"/>
      <c r="J17" s="42" t="s">
        <v>19</v>
      </c>
      <c r="K17" s="42" t="s">
        <v>19</v>
      </c>
      <c r="L17" s="52"/>
      <c r="M17" s="98"/>
    </row>
    <row r="18" spans="1:13" ht="58.5" customHeight="1">
      <c r="A18" s="51">
        <v>12</v>
      </c>
      <c r="B18" s="16">
        <v>22800000</v>
      </c>
      <c r="C18" s="1" t="s">
        <v>24</v>
      </c>
      <c r="D18" s="3">
        <f>საბიუჯეტო!D37</f>
        <v>10000</v>
      </c>
      <c r="E18" s="3">
        <f>საბიუჯეტო!H37</f>
        <v>0</v>
      </c>
      <c r="F18" s="3">
        <f>საბიუჯეტო!K37</f>
        <v>0</v>
      </c>
      <c r="G18" s="3">
        <f>საბიუჯეტო!N37</f>
        <v>0</v>
      </c>
      <c r="H18" s="3">
        <f>საბიუჯეტო!Q37</f>
        <v>0</v>
      </c>
      <c r="I18" s="3"/>
      <c r="J18" s="42" t="s">
        <v>19</v>
      </c>
      <c r="K18" s="42" t="s">
        <v>19</v>
      </c>
      <c r="L18" s="52"/>
      <c r="M18" s="98"/>
    </row>
    <row r="19" spans="1:13" ht="26.25" customHeight="1">
      <c r="A19" s="51">
        <v>13</v>
      </c>
      <c r="B19" s="16">
        <v>24100000</v>
      </c>
      <c r="C19" s="1" t="s">
        <v>25</v>
      </c>
      <c r="D19" s="3">
        <f>საბიუჯეტო!D153</f>
        <v>51000</v>
      </c>
      <c r="E19" s="3">
        <f>საბიუჯეტო!H153</f>
        <v>0</v>
      </c>
      <c r="F19" s="3">
        <f>საბიუჯეტო!K153</f>
        <v>0</v>
      </c>
      <c r="G19" s="3">
        <f>საბიუჯეტო!N153</f>
        <v>0</v>
      </c>
      <c r="H19" s="3">
        <f>საბიუჯეტო!Q153</f>
        <v>0</v>
      </c>
      <c r="I19" s="3"/>
      <c r="J19" s="42" t="s">
        <v>19</v>
      </c>
      <c r="K19" s="42" t="s">
        <v>19</v>
      </c>
      <c r="L19" s="52"/>
      <c r="M19" s="98"/>
    </row>
    <row r="20" spans="1:13" ht="32.25" customHeight="1">
      <c r="A20" s="51">
        <v>14</v>
      </c>
      <c r="B20" s="16">
        <v>24900000</v>
      </c>
      <c r="C20" s="1" t="s">
        <v>418</v>
      </c>
      <c r="D20" s="3">
        <f>საბიუჯეტო!D108+საბიუჯეტო!D215</f>
        <v>1300</v>
      </c>
      <c r="E20" s="3">
        <f>საბიუჯეტო!H108+საბიუჯეტო!H215</f>
        <v>0</v>
      </c>
      <c r="F20" s="3">
        <f>საბიუჯეტო!K108+საბიუჯეტო!K215</f>
        <v>0</v>
      </c>
      <c r="G20" s="3">
        <f>საბიუჯეტო!N108+საბიუჯეტო!N215</f>
        <v>0</v>
      </c>
      <c r="H20" s="3">
        <f>საბიუჯეტო!Q108+საბიუჯეტო!Q215</f>
        <v>0</v>
      </c>
      <c r="I20" s="3"/>
      <c r="J20" s="42"/>
      <c r="K20" s="42"/>
      <c r="L20" s="52"/>
      <c r="M20" s="98"/>
    </row>
    <row r="21" spans="1:13" ht="37.5" customHeight="1">
      <c r="A21" s="51">
        <v>15</v>
      </c>
      <c r="B21" s="16">
        <v>24300000</v>
      </c>
      <c r="C21" s="1" t="s">
        <v>26</v>
      </c>
      <c r="D21" s="3">
        <f>საბიუჯეტო!D214</f>
        <v>1000</v>
      </c>
      <c r="E21" s="3">
        <f>საბიუჯეტო!H214</f>
        <v>0</v>
      </c>
      <c r="F21" s="3">
        <f>საბიუჯეტო!K214</f>
        <v>0</v>
      </c>
      <c r="G21" s="3">
        <f>საბიუჯეტო!N214</f>
        <v>0</v>
      </c>
      <c r="H21" s="3">
        <f>საბიუჯეტო!Q214</f>
        <v>0</v>
      </c>
      <c r="I21" s="3"/>
      <c r="J21" s="42" t="s">
        <v>19</v>
      </c>
      <c r="K21" s="42" t="s">
        <v>19</v>
      </c>
      <c r="L21" s="52"/>
      <c r="M21" s="98"/>
    </row>
    <row r="22" spans="1:13" ht="33" customHeight="1">
      <c r="A22" s="51">
        <v>16</v>
      </c>
      <c r="B22" s="16">
        <v>30100000</v>
      </c>
      <c r="C22" s="1" t="s">
        <v>27</v>
      </c>
      <c r="D22" s="3">
        <f>საბიუჯეტო!D38+საბიუჯეტო!D56+საბიუჯეტო!D84</f>
        <v>25000</v>
      </c>
      <c r="E22" s="3">
        <f>საბიუჯეტო!H38+საბიუჯეტო!H56+საბიუჯეტო!H84</f>
        <v>0</v>
      </c>
      <c r="F22" s="3">
        <f>საბიუჯეტო!K38+საბიუჯეტო!K56+საბიუჯეტო!K84</f>
        <v>0</v>
      </c>
      <c r="G22" s="3">
        <f>საბიუჯეტო!N38+საბიუჯეტო!N56+საბიუჯეტო!N84</f>
        <v>0</v>
      </c>
      <c r="H22" s="3">
        <f>საბიუჯეტო!Q38+საბიუჯეტო!Q56+საბიუჯეტო!Q84</f>
        <v>0</v>
      </c>
      <c r="I22" s="3"/>
      <c r="J22" s="42" t="s">
        <v>19</v>
      </c>
      <c r="K22" s="42" t="s">
        <v>19</v>
      </c>
      <c r="L22" s="52"/>
      <c r="M22" s="98"/>
    </row>
    <row r="23" spans="1:13" ht="27.75" customHeight="1">
      <c r="A23" s="51">
        <v>17</v>
      </c>
      <c r="B23" s="16">
        <v>30200000</v>
      </c>
      <c r="C23" s="1" t="s">
        <v>28</v>
      </c>
      <c r="D23" s="3">
        <f>საბიუჯეტო!D53+საბიუჯეტო!D54+საბიუჯეტო!D270+საბიუჯეტო!D272+საბიუჯეტო!D273</f>
        <v>35000</v>
      </c>
      <c r="E23" s="3">
        <f>საბიუჯეტო!H53+საბიუჯეტო!H270+საბიუჯეტო!H272+საბიუჯეტო!H273</f>
        <v>0</v>
      </c>
      <c r="F23" s="3">
        <f>საბიუჯეტო!K53+საბიუჯეტო!K270+საბიუჯეტო!K272+საბიუჯეტო!K273</f>
        <v>0</v>
      </c>
      <c r="G23" s="3">
        <f>საბიუჯეტო!N53+საბიუჯეტო!N270+საბიუჯეტო!N272+საბიუჯეტო!N273</f>
        <v>0</v>
      </c>
      <c r="H23" s="3">
        <f>საბიუჯეტო!Q53+საბიუჯეტო!Q270+საბიუჯეტო!Q272+საბიუჯეტო!Q273</f>
        <v>0</v>
      </c>
      <c r="I23" s="3"/>
      <c r="J23" s="42" t="s">
        <v>19</v>
      </c>
      <c r="K23" s="42" t="s">
        <v>19</v>
      </c>
      <c r="L23" s="52"/>
      <c r="M23" s="98"/>
    </row>
    <row r="24" spans="1:13" ht="35.25" customHeight="1">
      <c r="A24" s="51">
        <v>18</v>
      </c>
      <c r="B24" s="16">
        <v>31200000</v>
      </c>
      <c r="C24" s="1" t="s">
        <v>29</v>
      </c>
      <c r="D24" s="3">
        <f>საბიუჯეტო!D88</f>
        <v>1300</v>
      </c>
      <c r="E24" s="3">
        <f>საბიუჯეტო!H88</f>
        <v>0</v>
      </c>
      <c r="F24" s="3">
        <f>საბიუჯეტო!K88</f>
        <v>0</v>
      </c>
      <c r="G24" s="3">
        <f>საბიუჯეტო!N88</f>
        <v>0</v>
      </c>
      <c r="H24" s="3">
        <f>საბიუჯეტო!Q88</f>
        <v>0</v>
      </c>
      <c r="I24" s="3"/>
      <c r="J24" s="42" t="s">
        <v>19</v>
      </c>
      <c r="K24" s="42" t="s">
        <v>19</v>
      </c>
      <c r="L24" s="52"/>
      <c r="M24" s="98"/>
    </row>
    <row r="25" spans="1:13" ht="25.5" customHeight="1">
      <c r="A25" s="51">
        <v>19</v>
      </c>
      <c r="B25" s="16">
        <v>31300000</v>
      </c>
      <c r="C25" s="1" t="s">
        <v>30</v>
      </c>
      <c r="D25" s="3">
        <f>საბიუჯეტო!D89</f>
        <v>500</v>
      </c>
      <c r="E25" s="3">
        <f>საბიუჯეტო!H89</f>
        <v>0</v>
      </c>
      <c r="F25" s="3">
        <f>საბიუჯეტო!K89</f>
        <v>0</v>
      </c>
      <c r="G25" s="3">
        <f>საბიუჯეტო!N89</f>
        <v>0</v>
      </c>
      <c r="H25" s="3">
        <f>საბიუჯეტო!Q89</f>
        <v>0</v>
      </c>
      <c r="I25" s="3"/>
      <c r="J25" s="42" t="s">
        <v>19</v>
      </c>
      <c r="K25" s="42" t="s">
        <v>19</v>
      </c>
      <c r="L25" s="52"/>
      <c r="M25" s="98"/>
    </row>
    <row r="26" spans="1:13" ht="35.25" customHeight="1">
      <c r="A26" s="51">
        <v>20</v>
      </c>
      <c r="B26" s="16">
        <v>31500000</v>
      </c>
      <c r="C26" s="1" t="s">
        <v>31</v>
      </c>
      <c r="D26" s="3">
        <f>საბიუჯეტო!D90</f>
        <v>2500</v>
      </c>
      <c r="E26" s="3">
        <f>საბიუჯეტო!H90</f>
        <v>0</v>
      </c>
      <c r="F26" s="3">
        <f>საბიუჯეტო!K90</f>
        <v>0</v>
      </c>
      <c r="G26" s="3">
        <f>საბიუჯეტო!N90</f>
        <v>0</v>
      </c>
      <c r="H26" s="3">
        <f>საბიუჯეტო!Q90</f>
        <v>0</v>
      </c>
      <c r="I26" s="3"/>
      <c r="J26" s="42" t="s">
        <v>19</v>
      </c>
      <c r="K26" s="42" t="s">
        <v>19</v>
      </c>
      <c r="L26" s="52"/>
      <c r="M26" s="98"/>
    </row>
    <row r="27" spans="1:13" ht="24.75" customHeight="1">
      <c r="A27" s="51">
        <v>21</v>
      </c>
      <c r="B27" s="16">
        <v>31600000</v>
      </c>
      <c r="C27" s="1" t="s">
        <v>32</v>
      </c>
      <c r="D27" s="3">
        <f>საბიუჯეტო!D91</f>
        <v>1700</v>
      </c>
      <c r="E27" s="3">
        <f>საბიუჯეტო!H91</f>
        <v>0</v>
      </c>
      <c r="F27" s="3">
        <f>საბიუჯეტო!K91</f>
        <v>0</v>
      </c>
      <c r="G27" s="3">
        <f>საბიუჯეტო!N91</f>
        <v>0</v>
      </c>
      <c r="H27" s="3">
        <f>საბიუჯეტო!Q91</f>
        <v>0</v>
      </c>
      <c r="I27" s="3"/>
      <c r="J27" s="42" t="s">
        <v>19</v>
      </c>
      <c r="K27" s="42" t="s">
        <v>19</v>
      </c>
      <c r="L27" s="53"/>
      <c r="M27" s="98"/>
    </row>
    <row r="28" spans="1:13" ht="35.25" customHeight="1">
      <c r="A28" s="51">
        <v>22</v>
      </c>
      <c r="B28" s="16">
        <v>31700000</v>
      </c>
      <c r="C28" s="1" t="s">
        <v>33</v>
      </c>
      <c r="D28" s="3">
        <f>საბიუჯეტო!D93</f>
        <v>1000</v>
      </c>
      <c r="E28" s="3">
        <f>საბიუჯეტო!H93</f>
        <v>0</v>
      </c>
      <c r="F28" s="3">
        <f>საბიუჯეტო!K93</f>
        <v>0</v>
      </c>
      <c r="G28" s="3">
        <f>საბიუჯეტო!N93</f>
        <v>0</v>
      </c>
      <c r="H28" s="3">
        <f>საბიუჯეტო!Q93</f>
        <v>0</v>
      </c>
      <c r="I28" s="3"/>
      <c r="J28" s="42" t="s">
        <v>19</v>
      </c>
      <c r="K28" s="42" t="s">
        <v>19</v>
      </c>
      <c r="L28" s="53"/>
      <c r="M28" s="98"/>
    </row>
    <row r="29" spans="1:13" ht="35.25" customHeight="1">
      <c r="A29" s="51">
        <v>23</v>
      </c>
      <c r="B29" s="16">
        <v>32200000</v>
      </c>
      <c r="C29" s="1" t="s">
        <v>413</v>
      </c>
      <c r="D29" s="3">
        <v>1000</v>
      </c>
      <c r="E29" s="3">
        <v>0</v>
      </c>
      <c r="F29" s="3">
        <v>0</v>
      </c>
      <c r="G29" s="3">
        <v>0</v>
      </c>
      <c r="H29" s="3">
        <v>0</v>
      </c>
      <c r="I29" s="3"/>
      <c r="J29" s="42" t="s">
        <v>19</v>
      </c>
      <c r="K29" s="42" t="s">
        <v>19</v>
      </c>
      <c r="L29" s="53"/>
      <c r="M29" s="98"/>
    </row>
    <row r="30" spans="1:13" ht="45" customHeight="1">
      <c r="A30" s="51">
        <v>24</v>
      </c>
      <c r="B30" s="16">
        <v>32300000</v>
      </c>
      <c r="C30" s="1" t="s">
        <v>398</v>
      </c>
      <c r="D30" s="3">
        <f>საბიუჯეტო!D51+საბიუჯეტო!D57+საბიუჯეტო!D154+საბიუჯეტო!D268+საბიუჯეტო!D275</f>
        <v>12000</v>
      </c>
      <c r="E30" s="3">
        <f>საბიუჯეტო!H51+საბიუჯეტო!H57+საბიუჯეტო!H154+საბიუჯეტო!H268+საბიუჯეტო!H275</f>
        <v>0</v>
      </c>
      <c r="F30" s="3">
        <f>საბიუჯეტო!K51+საბიუჯეტო!K57+საბიუჯეტო!K154+საბიუჯეტო!K268+საბიუჯეტო!K275</f>
        <v>0</v>
      </c>
      <c r="G30" s="3">
        <f>საბიუჯეტო!N51+საბიუჯეტო!N57+საბიუჯეტო!N154+საბიუჯეტო!N268+საბიუჯეტო!N275</f>
        <v>0</v>
      </c>
      <c r="H30" s="3">
        <f>საბიუჯეტო!Q51+საბიუჯეტო!Q57+საბიუჯეტო!Q154+საბიუჯეტო!Q268+საბიუჯეტო!Q275</f>
        <v>0</v>
      </c>
      <c r="I30" s="3"/>
      <c r="J30" s="42" t="s">
        <v>19</v>
      </c>
      <c r="K30" s="42" t="s">
        <v>19</v>
      </c>
      <c r="L30" s="53"/>
      <c r="M30" s="98"/>
    </row>
    <row r="31" spans="1:13" ht="21" customHeight="1">
      <c r="A31" s="51">
        <v>25</v>
      </c>
      <c r="B31" s="16">
        <v>32400000</v>
      </c>
      <c r="C31" s="1" t="s">
        <v>290</v>
      </c>
      <c r="D31" s="3">
        <f>საბიუჯეტო!D64+საბიუჯეტო!D127</f>
        <v>400</v>
      </c>
      <c r="E31" s="3">
        <f>საბიუჯეტო!H64+საბიუჯეტო!H127</f>
        <v>0</v>
      </c>
      <c r="F31" s="3">
        <f>საბიუჯეტო!K64+საბიუჯეტო!K127</f>
        <v>0</v>
      </c>
      <c r="G31" s="3">
        <f>საბიუჯეტო!N64+საბიუჯეტო!N127</f>
        <v>0</v>
      </c>
      <c r="H31" s="3">
        <f>საბიუჯეტო!Q64+საბიუჯეტო!Q127</f>
        <v>0</v>
      </c>
      <c r="I31" s="3"/>
      <c r="J31" s="42" t="s">
        <v>19</v>
      </c>
      <c r="K31" s="42" t="s">
        <v>19</v>
      </c>
      <c r="L31" s="53"/>
      <c r="M31" s="98"/>
    </row>
    <row r="32" spans="1:13" ht="33.75" customHeight="1">
      <c r="A32" s="51">
        <v>26</v>
      </c>
      <c r="B32" s="16">
        <v>32500000</v>
      </c>
      <c r="C32" s="1" t="s">
        <v>34</v>
      </c>
      <c r="D32" s="3">
        <f>საბიუჯეტო!D60+საბიუჯეტო!D276</f>
        <v>1000</v>
      </c>
      <c r="E32" s="3">
        <f>საბიუჯეტო!H60+საბიუჯეტო!H276</f>
        <v>0</v>
      </c>
      <c r="F32" s="3">
        <f>საბიუჯეტო!K60+საბიუჯეტო!K276</f>
        <v>0</v>
      </c>
      <c r="G32" s="3">
        <f>საბიუჯეტო!N60+საბიუჯეტო!N276</f>
        <v>0</v>
      </c>
      <c r="H32" s="3">
        <f>საბიუჯეტო!Q60+საბიუჯეტო!Q276</f>
        <v>0</v>
      </c>
      <c r="I32" s="3"/>
      <c r="J32" s="42" t="s">
        <v>19</v>
      </c>
      <c r="K32" s="42" t="s">
        <v>19</v>
      </c>
      <c r="L32" s="52"/>
      <c r="M32" s="98"/>
    </row>
    <row r="33" spans="1:13" ht="21.75" customHeight="1">
      <c r="A33" s="51">
        <v>27</v>
      </c>
      <c r="B33" s="16">
        <v>33100000</v>
      </c>
      <c r="C33" s="1" t="s">
        <v>35</v>
      </c>
      <c r="D33" s="3">
        <f>საბიუჯეტო!D155+საბიუჯეტო!D169+საბიუჯეტო!D277+საბიუჯეტო!D81+საბიუჯეტო!D126</f>
        <v>343100</v>
      </c>
      <c r="E33" s="3">
        <f>საბიუჯეტო!H155+საბიუჯეტო!H169+საბიუჯეტო!H277+საბიუჯეტო!H81+საბიუჯეტო!H126</f>
        <v>0</v>
      </c>
      <c r="F33" s="3">
        <f>საბიუჯეტო!K155+საბიუჯეტო!K169+საბიუჯეტო!K277+საბიუჯეტო!K81+საბიუჯეტო!K126</f>
        <v>0</v>
      </c>
      <c r="G33" s="3">
        <f>საბიუჯეტო!N155+საბიუჯეტო!N169+საბიუჯეტო!N277+საბიუჯეტო!N81+საბიუჯეტო!N126</f>
        <v>0</v>
      </c>
      <c r="H33" s="3">
        <f>საბიუჯეტო!Q155+საბიუჯეტო!Q169+საბიუჯეტო!Q277+საბიუჯეტო!Q81+საბიუჯეტო!Q126</f>
        <v>0</v>
      </c>
      <c r="I33" s="3"/>
      <c r="J33" s="42" t="s">
        <v>19</v>
      </c>
      <c r="K33" s="42" t="s">
        <v>19</v>
      </c>
      <c r="L33" s="54"/>
      <c r="M33" s="98"/>
    </row>
    <row r="34" spans="1:13" ht="25.5" customHeight="1">
      <c r="A34" s="51">
        <v>28</v>
      </c>
      <c r="B34" s="16">
        <v>33600000</v>
      </c>
      <c r="C34" s="1" t="s">
        <v>36</v>
      </c>
      <c r="D34" s="3">
        <f>საბიუჯეტო!D156</f>
        <v>544900</v>
      </c>
      <c r="E34" s="3">
        <f>საბიუჯეტო!H156</f>
        <v>0</v>
      </c>
      <c r="F34" s="3">
        <f>საბიუჯეტო!K156</f>
        <v>0</v>
      </c>
      <c r="G34" s="3">
        <f>საბიუჯეტო!N156</f>
        <v>0</v>
      </c>
      <c r="H34" s="3">
        <f>საბიუჯეტო!Q156</f>
        <v>0</v>
      </c>
      <c r="I34" s="3"/>
      <c r="J34" s="42" t="s">
        <v>19</v>
      </c>
      <c r="K34" s="42" t="s">
        <v>19</v>
      </c>
      <c r="L34" s="54"/>
      <c r="M34" s="98"/>
    </row>
    <row r="35" spans="1:13" ht="22.5" customHeight="1">
      <c r="A35" s="51">
        <v>29</v>
      </c>
      <c r="B35" s="16">
        <v>33700000</v>
      </c>
      <c r="C35" s="1" t="s">
        <v>38</v>
      </c>
      <c r="D35" s="3">
        <f>საბიუჯეტო!D114+საბიუჯეტო!D167</f>
        <v>31100</v>
      </c>
      <c r="E35" s="3">
        <f>საბიუჯეტო!H114+საბიუჯეტო!H167</f>
        <v>0</v>
      </c>
      <c r="F35" s="3">
        <f>საბიუჯეტო!K114+საბიუჯეტო!K167</f>
        <v>0</v>
      </c>
      <c r="G35" s="3">
        <f>საბიუჯეტო!N114+საბიუჯეტო!N167</f>
        <v>0</v>
      </c>
      <c r="H35" s="3">
        <f>საბიუჯეტო!Q114+საბიუჯეტო!Q167</f>
        <v>0</v>
      </c>
      <c r="I35" s="3"/>
      <c r="J35" s="42" t="s">
        <v>19</v>
      </c>
      <c r="K35" s="42" t="s">
        <v>19</v>
      </c>
      <c r="L35" s="52"/>
      <c r="M35" s="98"/>
    </row>
    <row r="36" spans="1:13" ht="36.75" customHeight="1">
      <c r="A36" s="51">
        <v>30</v>
      </c>
      <c r="B36" s="16">
        <v>34900000</v>
      </c>
      <c r="C36" s="1" t="s">
        <v>37</v>
      </c>
      <c r="D36" s="3">
        <f>საბიუჯეტო!D158+საბიუჯეტო!D216+საბიუჯეტო!D257</f>
        <v>4800</v>
      </c>
      <c r="E36" s="3">
        <f>საბიუჯეტო!H158+საბიუჯეტო!H216+საბიუჯეტო!H257</f>
        <v>0</v>
      </c>
      <c r="F36" s="3">
        <f>საბიუჯეტო!K158+საბიუჯეტო!K216+საბიუჯეტო!K257</f>
        <v>0</v>
      </c>
      <c r="G36" s="3">
        <f>საბიუჯეტო!N158+საბიუჯეტო!N216+საბიუჯეტო!N257</f>
        <v>0</v>
      </c>
      <c r="H36" s="3">
        <f>საბიუჯეტო!Q158+საბიუჯეტო!Q216+საბიუჯეტო!Q257</f>
        <v>0</v>
      </c>
      <c r="I36" s="3"/>
      <c r="J36" s="42" t="s">
        <v>19</v>
      </c>
      <c r="K36" s="42" t="s">
        <v>19</v>
      </c>
      <c r="L36" s="54"/>
      <c r="M36" s="98"/>
    </row>
    <row r="37" spans="1:13" ht="48" customHeight="1">
      <c r="A37" s="51">
        <v>31</v>
      </c>
      <c r="B37" s="16">
        <v>35100000</v>
      </c>
      <c r="C37" s="1" t="s">
        <v>296</v>
      </c>
      <c r="D37" s="3">
        <f>საბიუჯეტო!D73+საბიუჯეტო!D205+საბიუჯეტო!D220</f>
        <v>1500</v>
      </c>
      <c r="E37" s="3">
        <f>საბიუჯეტო!H73+საბიუჯეტო!H205+საბიუჯეტო!H220</f>
        <v>0</v>
      </c>
      <c r="F37" s="3">
        <f>საბიუჯეტო!K73+საბიუჯეტო!K205+საბიუჯეტო!K220</f>
        <v>0</v>
      </c>
      <c r="G37" s="3">
        <f>საბიუჯეტო!N73+საბიუჯეტო!N205+საბიუჯეტო!N220</f>
        <v>0</v>
      </c>
      <c r="H37" s="3">
        <f>საბიუჯეტო!Q73+საბიუჯეტო!Q205+საბიუჯეტო!Q220</f>
        <v>0</v>
      </c>
      <c r="I37" s="3"/>
      <c r="J37" s="42" t="s">
        <v>19</v>
      </c>
      <c r="K37" s="42" t="s">
        <v>19</v>
      </c>
      <c r="L37" s="54"/>
      <c r="M37" s="98"/>
    </row>
    <row r="38" spans="1:13" ht="36" customHeight="1">
      <c r="A38" s="51">
        <v>32</v>
      </c>
      <c r="B38" s="16">
        <v>35800000</v>
      </c>
      <c r="C38" s="1" t="s">
        <v>39</v>
      </c>
      <c r="D38" s="3">
        <f>საბიუჯეტო!D223</f>
        <v>500</v>
      </c>
      <c r="E38" s="3">
        <f>საბიუჯეტო!H223</f>
        <v>0</v>
      </c>
      <c r="F38" s="3">
        <f>საბიუჯეტო!K223</f>
        <v>0</v>
      </c>
      <c r="G38" s="3">
        <f>საბიუჯეტო!N223</f>
        <v>0</v>
      </c>
      <c r="H38" s="3">
        <f>საბიუჯეტო!Q223</f>
        <v>0</v>
      </c>
      <c r="I38" s="3"/>
      <c r="J38" s="42" t="s">
        <v>19</v>
      </c>
      <c r="K38" s="42" t="s">
        <v>19</v>
      </c>
      <c r="L38" s="55"/>
      <c r="M38" s="98"/>
    </row>
    <row r="39" spans="1:13" ht="36" customHeight="1">
      <c r="A39" s="51">
        <v>33</v>
      </c>
      <c r="B39" s="16">
        <v>37500000</v>
      </c>
      <c r="C39" s="1" t="s">
        <v>399</v>
      </c>
      <c r="D39" s="3">
        <f>საბიუჯეტო!D146+საბიუჯეტო!D225</f>
        <v>5000</v>
      </c>
      <c r="E39" s="3">
        <f>საბიუჯეტო!H146</f>
        <v>0</v>
      </c>
      <c r="F39" s="3">
        <f>საბიუჯეტო!K146</f>
        <v>0</v>
      </c>
      <c r="G39" s="3">
        <f>საბიუჯეტო!N146</f>
        <v>0</v>
      </c>
      <c r="H39" s="3">
        <f>საბიუჯეტო!Q146</f>
        <v>0</v>
      </c>
      <c r="I39" s="3"/>
      <c r="J39" s="42" t="s">
        <v>19</v>
      </c>
      <c r="K39" s="42" t="s">
        <v>19</v>
      </c>
      <c r="L39" s="55"/>
      <c r="M39" s="98"/>
    </row>
    <row r="40" spans="1:13" ht="36" customHeight="1">
      <c r="A40" s="51">
        <v>34</v>
      </c>
      <c r="B40" s="16">
        <v>38400000</v>
      </c>
      <c r="C40" s="1" t="s">
        <v>400</v>
      </c>
      <c r="D40" s="3">
        <f>საბიუჯეტო!D97+საბიუჯეტო!D157</f>
        <v>4000</v>
      </c>
      <c r="E40" s="3">
        <f>საბიუჯეტო!H97+საბიუჯეტო!H157</f>
        <v>0</v>
      </c>
      <c r="F40" s="3">
        <f>საბიუჯეტო!K97+საბიუჯეტო!K157</f>
        <v>0</v>
      </c>
      <c r="G40" s="3">
        <f>საბიუჯეტო!N97+საბიუჯეტო!N157</f>
        <v>0</v>
      </c>
      <c r="H40" s="3">
        <f>საბიუჯეტო!Q97+საბიუჯეტო!Q157</f>
        <v>0</v>
      </c>
      <c r="I40" s="3"/>
      <c r="J40" s="42" t="s">
        <v>19</v>
      </c>
      <c r="K40" s="42" t="s">
        <v>19</v>
      </c>
      <c r="L40" s="55"/>
      <c r="M40" s="98"/>
    </row>
    <row r="41" spans="1:13" ht="36" customHeight="1">
      <c r="A41" s="51">
        <v>35</v>
      </c>
      <c r="B41" s="16">
        <v>38600000</v>
      </c>
      <c r="C41" s="1" t="s">
        <v>401</v>
      </c>
      <c r="D41" s="3">
        <f>საბიუჯეტო!D58+საბიუჯეტო!D274+საბიუჯეტო!D278</f>
        <v>2000</v>
      </c>
      <c r="E41" s="3">
        <f>საბიუჯეტო!H58+საბიუჯეტო!H274+საბიუჯეტო!H278</f>
        <v>0</v>
      </c>
      <c r="F41" s="3">
        <f>საბიუჯეტო!K58+საბიუჯეტო!K274+საბიუჯეტო!K278</f>
        <v>0</v>
      </c>
      <c r="G41" s="3">
        <f>საბიუჯეტო!N58+საბიუჯეტო!N274+საბიუჯეტო!N278</f>
        <v>0</v>
      </c>
      <c r="H41" s="3">
        <f>საბიუჯეტო!Q58+საბიუჯეტო!Q274+საბიუჯეტო!Q278</f>
        <v>0</v>
      </c>
      <c r="I41" s="3"/>
      <c r="J41" s="42" t="s">
        <v>19</v>
      </c>
      <c r="K41" s="42" t="s">
        <v>19</v>
      </c>
      <c r="L41" s="55"/>
      <c r="M41" s="98"/>
    </row>
    <row r="42" spans="1:13">
      <c r="A42" s="51">
        <v>36</v>
      </c>
      <c r="B42" s="16">
        <v>39100000</v>
      </c>
      <c r="C42" s="1" t="s">
        <v>40</v>
      </c>
      <c r="D42" s="3">
        <f>საბიუჯეტო!D75+საბიუჯეტო!D76+საბიუჯეტო!D279+საბიუჯეტო!D280</f>
        <v>9000</v>
      </c>
      <c r="E42" s="3">
        <f>საბიუჯეტო!H75+საბიუჯეტო!H76+საბიუჯეტო!H279+საბიუჯეტო!H280</f>
        <v>0</v>
      </c>
      <c r="F42" s="3">
        <f>საბიუჯეტო!K75+საბიუჯეტო!K76+საბიუჯეტო!K279+საბიუჯეტო!K280</f>
        <v>0</v>
      </c>
      <c r="G42" s="3">
        <f>საბიუჯეტო!N75+საბიუჯეტო!N76+საბიუჯეტო!N279+საბიუჯეტო!N280</f>
        <v>0</v>
      </c>
      <c r="H42" s="3">
        <f>საბიუჯეტო!Q75+საბიუჯეტო!Q76+საბიუჯეტო!Q279+საბიუჯეტო!Q280</f>
        <v>0</v>
      </c>
      <c r="I42" s="3"/>
      <c r="J42" s="42" t="s">
        <v>19</v>
      </c>
      <c r="K42" s="42" t="s">
        <v>19</v>
      </c>
      <c r="L42" s="52"/>
      <c r="M42" s="98"/>
    </row>
    <row r="43" spans="1:13">
      <c r="A43" s="51">
        <v>37</v>
      </c>
      <c r="B43" s="16">
        <v>39200000</v>
      </c>
      <c r="C43" s="1" t="s">
        <v>41</v>
      </c>
      <c r="D43" s="3">
        <f>საბიუჯეტო!D83+საბიუჯეტო!D98</f>
        <v>1500</v>
      </c>
      <c r="E43" s="3">
        <f>საბიუჯეტო!H98</f>
        <v>0</v>
      </c>
      <c r="F43" s="3">
        <f>საბიუჯეტო!K98</f>
        <v>0</v>
      </c>
      <c r="G43" s="3">
        <f>საბიუჯეტო!N98</f>
        <v>0</v>
      </c>
      <c r="H43" s="3">
        <f>საბიუჯეტო!Q98</f>
        <v>0</v>
      </c>
      <c r="I43" s="3"/>
      <c r="J43" s="42" t="s">
        <v>19</v>
      </c>
      <c r="K43" s="42" t="s">
        <v>19</v>
      </c>
      <c r="L43" s="52"/>
      <c r="M43" s="98"/>
    </row>
    <row r="44" spans="1:13">
      <c r="A44" s="51">
        <v>38</v>
      </c>
      <c r="B44" s="16">
        <v>39500000</v>
      </c>
      <c r="C44" s="1" t="s">
        <v>42</v>
      </c>
      <c r="D44" s="3">
        <f>საბიუჯეტო!D82+საბიუჯეტო!D99+საბიუჯეტო!D115+საბიუჯეტო!D168</f>
        <v>21000</v>
      </c>
      <c r="E44" s="3">
        <f>საბიუჯეტო!H82+საბიუჯეტო!H99+საბიუჯეტო!H115+საბიუჯეტო!H168</f>
        <v>0</v>
      </c>
      <c r="F44" s="3">
        <f>საბიუჯეტო!K82+საბიუჯეტო!K99+საბიუჯეტო!K115+საბიუჯეტო!K168</f>
        <v>0</v>
      </c>
      <c r="G44" s="3">
        <f>საბიუჯეტო!N82+საბიუჯეტო!N99+საბიუჯეტო!N115+საბიუჯეტო!N168</f>
        <v>0</v>
      </c>
      <c r="H44" s="3">
        <f>საბიუჯეტო!Q82+საბიუჯეტო!Q99+საბიუჯეტო!Q115+საბიუჯეტო!Q168</f>
        <v>0</v>
      </c>
      <c r="I44" s="3"/>
      <c r="J44" s="42" t="s">
        <v>19</v>
      </c>
      <c r="K44" s="42" t="s">
        <v>19</v>
      </c>
      <c r="L44" s="52"/>
      <c r="M44" s="98"/>
    </row>
    <row r="45" spans="1:13">
      <c r="A45" s="51">
        <v>39</v>
      </c>
      <c r="B45" s="16">
        <v>39700000</v>
      </c>
      <c r="C45" s="1" t="s">
        <v>43</v>
      </c>
      <c r="D45" s="3">
        <f>საბიუჯეტო!D66+საბიუჯეტო!D72+საბიუჯეტო!D78+საბიუჯეტო!D269</f>
        <v>1000</v>
      </c>
      <c r="E45" s="3">
        <f>საბიუჯეტო!H52+საბიუჯეტო!H72+საბიუჯეტო!H78+საბიუჯეტო!H269</f>
        <v>0</v>
      </c>
      <c r="F45" s="3">
        <f>საბიუჯეტო!K52+საბიუჯეტო!K72+საბიუჯეტო!K78+საბიუჯეტო!K269</f>
        <v>0</v>
      </c>
      <c r="G45" s="3">
        <f>საბიუჯეტო!N52+საბიუჯეტო!N72+საბიუჯეტო!N78+საბიუჯეტო!N269</f>
        <v>0</v>
      </c>
      <c r="H45" s="3">
        <f>საბიუჯეტო!Q52+საბიუჯეტო!Q72+საბიუჯეტო!Q78+საბიუჯეტო!Q269</f>
        <v>0</v>
      </c>
      <c r="I45" s="3"/>
      <c r="J45" s="42" t="s">
        <v>19</v>
      </c>
      <c r="K45" s="42" t="s">
        <v>19</v>
      </c>
      <c r="L45" s="52"/>
      <c r="M45" s="98"/>
    </row>
    <row r="46" spans="1:13">
      <c r="A46" s="51">
        <v>40</v>
      </c>
      <c r="B46" s="16">
        <v>39800000</v>
      </c>
      <c r="C46" s="1" t="s">
        <v>44</v>
      </c>
      <c r="D46" s="3">
        <f>საბიუჯეტო!D100+საბიუჯეტო!D112</f>
        <v>5000</v>
      </c>
      <c r="E46" s="3">
        <f>საბიუჯეტო!H112</f>
        <v>0</v>
      </c>
      <c r="F46" s="3">
        <f>საბიუჯეტო!K112</f>
        <v>0</v>
      </c>
      <c r="G46" s="3">
        <f>საბიუჯეტო!N112</f>
        <v>0</v>
      </c>
      <c r="H46" s="3">
        <f>საბიუჯეტო!Q112</f>
        <v>0</v>
      </c>
      <c r="I46" s="3"/>
      <c r="J46" s="42" t="s">
        <v>19</v>
      </c>
      <c r="K46" s="42" t="s">
        <v>19</v>
      </c>
      <c r="L46" s="52"/>
      <c r="M46" s="98"/>
    </row>
    <row r="47" spans="1:13">
      <c r="A47" s="51">
        <v>41</v>
      </c>
      <c r="B47" s="16">
        <v>41100000</v>
      </c>
      <c r="C47" s="1" t="s">
        <v>432</v>
      </c>
      <c r="D47" s="3">
        <f>საბიუჯეტო!D148</f>
        <v>1344</v>
      </c>
      <c r="E47" s="3">
        <f>საბიუჯეტო!H148</f>
        <v>0</v>
      </c>
      <c r="F47" s="3">
        <f>საბიუჯეტო!K148</f>
        <v>0</v>
      </c>
      <c r="G47" s="3">
        <f>საბიუჯეტო!N148</f>
        <v>0</v>
      </c>
      <c r="H47" s="3">
        <f>საბიუჯეტო!Q148</f>
        <v>0</v>
      </c>
      <c r="I47" s="3"/>
      <c r="J47" s="42" t="s">
        <v>19</v>
      </c>
      <c r="K47" s="42" t="s">
        <v>19</v>
      </c>
      <c r="L47" s="52"/>
      <c r="M47" s="98"/>
    </row>
    <row r="48" spans="1:13" ht="34.5" customHeight="1">
      <c r="A48" s="51">
        <v>42</v>
      </c>
      <c r="B48" s="16">
        <v>42100000</v>
      </c>
      <c r="C48" s="1" t="s">
        <v>8</v>
      </c>
      <c r="D48" s="3">
        <f>საბიუჯეტო!D70+საბიუჯეტო!D284+საბიუჯეტო!D68</f>
        <v>1000</v>
      </c>
      <c r="E48" s="3">
        <f>საბიუჯეტო!H70+საბიუჯეტო!H284+საბიუჯეტო!H68</f>
        <v>0</v>
      </c>
      <c r="F48" s="3">
        <f>საბიუჯეტო!K70+საბიუჯეტო!K284+საბიუჯეტო!K68</f>
        <v>0</v>
      </c>
      <c r="G48" s="3">
        <f>საბიუჯეტო!N70+საბიუჯეტო!N284+საბიუჯეტო!N68</f>
        <v>0</v>
      </c>
      <c r="H48" s="3">
        <f>საბიუჯეტო!Q70+საბიუჯეტო!Q284+საბიუჯეტო!Q68</f>
        <v>0</v>
      </c>
      <c r="I48" s="3"/>
      <c r="J48" s="42" t="s">
        <v>19</v>
      </c>
      <c r="K48" s="42" t="s">
        <v>19</v>
      </c>
      <c r="L48" s="52"/>
      <c r="M48" s="98"/>
    </row>
    <row r="49" spans="1:13" ht="25.5">
      <c r="A49" s="51">
        <v>43</v>
      </c>
      <c r="B49" s="16">
        <v>42500000</v>
      </c>
      <c r="C49" s="1" t="s">
        <v>287</v>
      </c>
      <c r="D49" s="3">
        <f>საბიუჯეტო!D62+საბიუჯეტო!D123+საბიუჯეტო!D287</f>
        <v>10000</v>
      </c>
      <c r="E49" s="3">
        <f>საბიუჯეტო!H62+საბიუჯეტო!H287</f>
        <v>0</v>
      </c>
      <c r="F49" s="3">
        <f>საბიუჯეტო!K62+საბიუჯეტო!K287</f>
        <v>0</v>
      </c>
      <c r="G49" s="3">
        <f>საბიუჯეტო!N62+საბიუჯეტო!N287</f>
        <v>0</v>
      </c>
      <c r="H49" s="3">
        <f>საბიუჯეტო!Q62+საბიუჯეტო!Q287</f>
        <v>0</v>
      </c>
      <c r="I49" s="3"/>
      <c r="J49" s="42" t="s">
        <v>19</v>
      </c>
      <c r="K49" s="42" t="s">
        <v>19</v>
      </c>
      <c r="L49" s="52"/>
      <c r="M49" s="98"/>
    </row>
    <row r="50" spans="1:13">
      <c r="A50" s="51">
        <v>44</v>
      </c>
      <c r="B50" s="16">
        <v>42600000</v>
      </c>
      <c r="C50" s="1" t="s">
        <v>407</v>
      </c>
      <c r="D50" s="3">
        <f>საბიუჯეტო!D71</f>
        <v>1500</v>
      </c>
      <c r="E50" s="3">
        <f>საბიუჯეტო!H71</f>
        <v>0</v>
      </c>
      <c r="F50" s="3">
        <f>საბიუჯეტო!K71</f>
        <v>0</v>
      </c>
      <c r="G50" s="3">
        <f>საბიუჯეტო!N71</f>
        <v>0</v>
      </c>
      <c r="H50" s="3">
        <f>საბიუჯეტო!Q71</f>
        <v>0</v>
      </c>
      <c r="I50" s="3"/>
      <c r="J50" s="42" t="s">
        <v>19</v>
      </c>
      <c r="K50" s="42" t="s">
        <v>19</v>
      </c>
      <c r="L50" s="52"/>
      <c r="M50" s="98"/>
    </row>
    <row r="51" spans="1:13" ht="25.5">
      <c r="A51" s="51">
        <v>45</v>
      </c>
      <c r="B51" s="16">
        <v>44100000</v>
      </c>
      <c r="C51" s="1" t="s">
        <v>45</v>
      </c>
      <c r="D51" s="3">
        <f>საბიუჯეტო!D103</f>
        <v>500</v>
      </c>
      <c r="E51" s="3">
        <f>საბიუჯეტო!H103</f>
        <v>0</v>
      </c>
      <c r="F51" s="3">
        <f>საბიუჯეტო!K103</f>
        <v>0</v>
      </c>
      <c r="G51" s="3">
        <f>საბიუჯეტო!N103</f>
        <v>0</v>
      </c>
      <c r="H51" s="3">
        <f>საბიუჯეტო!Q103</f>
        <v>0</v>
      </c>
      <c r="I51" s="3"/>
      <c r="J51" s="42" t="s">
        <v>19</v>
      </c>
      <c r="K51" s="42" t="s">
        <v>19</v>
      </c>
      <c r="L51" s="53"/>
      <c r="M51" s="98"/>
    </row>
    <row r="52" spans="1:13">
      <c r="A52" s="51">
        <v>46</v>
      </c>
      <c r="B52" s="16">
        <v>44200000</v>
      </c>
      <c r="C52" s="1" t="s">
        <v>46</v>
      </c>
      <c r="D52" s="3">
        <f>საბიუჯეტო!D104+საბიუჯეტო!D283</f>
        <v>1000</v>
      </c>
      <c r="E52" s="3">
        <f>საბიუჯეტო!H104+საბიუჯეტო!H283</f>
        <v>0</v>
      </c>
      <c r="F52" s="3">
        <f>საბიუჯეტო!K104+საბიუჯეტო!K283</f>
        <v>0</v>
      </c>
      <c r="G52" s="3">
        <f>საბიუჯეტო!N104+საბიუჯეტო!N283</f>
        <v>0</v>
      </c>
      <c r="H52" s="3">
        <f>საბიუჯეტო!Q104+საბიუჯეტო!Q283</f>
        <v>0</v>
      </c>
      <c r="I52" s="3"/>
      <c r="J52" s="42" t="s">
        <v>19</v>
      </c>
      <c r="K52" s="42" t="s">
        <v>19</v>
      </c>
      <c r="L52" s="55"/>
      <c r="M52" s="98"/>
    </row>
    <row r="53" spans="1:13" ht="35.25" customHeight="1">
      <c r="A53" s="51">
        <v>47</v>
      </c>
      <c r="B53" s="16">
        <v>44500000</v>
      </c>
      <c r="C53" s="1" t="s">
        <v>47</v>
      </c>
      <c r="D53" s="3">
        <f>საბიუჯეტო!D106</f>
        <v>1500</v>
      </c>
      <c r="E53" s="3">
        <f>საბიუჯეტო!H106</f>
        <v>0</v>
      </c>
      <c r="F53" s="3">
        <f>საბიუჯეტო!K106</f>
        <v>0</v>
      </c>
      <c r="G53" s="3">
        <f>საბიუჯეტო!N106</f>
        <v>0</v>
      </c>
      <c r="H53" s="3">
        <f>საბიუჯეტო!Q106</f>
        <v>0</v>
      </c>
      <c r="I53" s="3"/>
      <c r="J53" s="42" t="s">
        <v>19</v>
      </c>
      <c r="K53" s="42" t="s">
        <v>19</v>
      </c>
      <c r="L53" s="52"/>
      <c r="M53" s="98"/>
    </row>
    <row r="54" spans="1:13" ht="35.25" customHeight="1">
      <c r="A54" s="51">
        <v>48</v>
      </c>
      <c r="B54" s="16">
        <v>45300000</v>
      </c>
      <c r="C54" s="1" t="s">
        <v>409</v>
      </c>
      <c r="D54" s="3">
        <f>საბიუჯეტო!D254</f>
        <v>17000</v>
      </c>
      <c r="E54" s="3">
        <f>საბიუჯეტო!H254</f>
        <v>0</v>
      </c>
      <c r="F54" s="3">
        <f>საბიუჯეტო!K254</f>
        <v>0</v>
      </c>
      <c r="G54" s="3">
        <f>საბიუჯეტო!N254</f>
        <v>0</v>
      </c>
      <c r="H54" s="3">
        <f>საბიუჯეტო!Q254</f>
        <v>0</v>
      </c>
      <c r="I54" s="3"/>
      <c r="J54" s="42" t="s">
        <v>19</v>
      </c>
      <c r="K54" s="42" t="s">
        <v>19</v>
      </c>
      <c r="L54" s="52"/>
      <c r="M54" s="98"/>
    </row>
    <row r="55" spans="1:13" ht="21.75" customHeight="1">
      <c r="A55" s="51">
        <v>49</v>
      </c>
      <c r="B55" s="16">
        <v>45400000</v>
      </c>
      <c r="C55" s="1" t="s">
        <v>291</v>
      </c>
      <c r="D55" s="3">
        <f>საბიუჯეტო!D255</f>
        <v>0</v>
      </c>
      <c r="E55" s="3">
        <f>საბიუჯეტო!H255</f>
        <v>0</v>
      </c>
      <c r="F55" s="3">
        <f>საბიუჯეტო!K255</f>
        <v>0</v>
      </c>
      <c r="G55" s="3">
        <f>საბიუჯეტო!N255</f>
        <v>0</v>
      </c>
      <c r="H55" s="3">
        <f>საბიუჯეტო!Q255</f>
        <v>0</v>
      </c>
      <c r="I55" s="3"/>
      <c r="J55" s="42" t="s">
        <v>19</v>
      </c>
      <c r="K55" s="42" t="s">
        <v>19</v>
      </c>
      <c r="L55" s="52"/>
      <c r="M55" s="98"/>
    </row>
    <row r="56" spans="1:13" ht="55.5" customHeight="1">
      <c r="A56" s="51">
        <v>50</v>
      </c>
      <c r="B56" s="16">
        <v>50100000</v>
      </c>
      <c r="C56" s="1" t="s">
        <v>402</v>
      </c>
      <c r="D56" s="3">
        <f>საბიუჯეტო!D176+საბიუჯეტო!D177</f>
        <v>2500</v>
      </c>
      <c r="E56" s="3">
        <f>საბიუჯეტო!H176+საბიუჯეტო!H177</f>
        <v>0</v>
      </c>
      <c r="F56" s="3">
        <f>საბიუჯეტო!K176+საბიუჯეტო!K177</f>
        <v>0</v>
      </c>
      <c r="G56" s="3">
        <f>საბიუჯეტო!N176+საბიუჯეტო!N177</f>
        <v>0</v>
      </c>
      <c r="H56" s="3">
        <f>საბიუჯეტო!Q176+საბიუჯეტო!Q177</f>
        <v>0</v>
      </c>
      <c r="I56" s="3"/>
      <c r="J56" s="42" t="s">
        <v>19</v>
      </c>
      <c r="K56" s="42" t="s">
        <v>19</v>
      </c>
      <c r="L56" s="52"/>
      <c r="M56" s="98"/>
    </row>
    <row r="57" spans="1:13" ht="45" customHeight="1">
      <c r="A57" s="51">
        <v>51</v>
      </c>
      <c r="B57" s="16">
        <v>50300000</v>
      </c>
      <c r="C57" s="1" t="s">
        <v>48</v>
      </c>
      <c r="D57" s="3">
        <f>საბიუჯეტო!D55+საბიუჯეტო!D120+საბიუჯეტო!D128</f>
        <v>8000</v>
      </c>
      <c r="E57" s="3">
        <f>საბიუჯეტო!H55+საბიუჯეტო!H120+საბიუჯეტო!H128</f>
        <v>0</v>
      </c>
      <c r="F57" s="3">
        <f>საბიუჯეტო!K55+საბიუჯეტო!K120+საბიუჯეტო!K128</f>
        <v>0</v>
      </c>
      <c r="G57" s="3">
        <f>საბიუჯეტო!N55+საბიუჯეტო!N120+საბიუჯეტო!N128</f>
        <v>0</v>
      </c>
      <c r="H57" s="3">
        <f>საბიუჯეტო!Q55+საბიუჯეტო!Q120+საბიუჯეტო!Q128</f>
        <v>0</v>
      </c>
      <c r="I57" s="3"/>
      <c r="J57" s="42" t="s">
        <v>19</v>
      </c>
      <c r="K57" s="42" t="s">
        <v>19</v>
      </c>
      <c r="L57" s="55"/>
      <c r="M57" s="98"/>
    </row>
    <row r="58" spans="1:13" ht="38.25" customHeight="1">
      <c r="A58" s="51">
        <v>52</v>
      </c>
      <c r="B58" s="16">
        <v>50400000</v>
      </c>
      <c r="C58" s="1" t="s">
        <v>49</v>
      </c>
      <c r="D58" s="3">
        <f>საბიუჯეტო!D119+საბიუჯეტო!D159</f>
        <v>2000</v>
      </c>
      <c r="E58" s="3">
        <f>საბიუჯეტო!H119+საბიუჯეტო!H159</f>
        <v>0</v>
      </c>
      <c r="F58" s="3">
        <f>საბიუჯეტო!K119+საბიუჯეტო!K159</f>
        <v>0</v>
      </c>
      <c r="G58" s="3">
        <f>საბიუჯეტო!N119+საბიუჯეტო!N159</f>
        <v>0</v>
      </c>
      <c r="H58" s="3">
        <f>საბიუჯეტო!Q119+საბიუჯეტო!Q159</f>
        <v>0</v>
      </c>
      <c r="I58" s="3"/>
      <c r="J58" s="42" t="s">
        <v>19</v>
      </c>
      <c r="K58" s="42" t="s">
        <v>19</v>
      </c>
      <c r="L58" s="52"/>
      <c r="M58" s="98"/>
    </row>
    <row r="59" spans="1:13" ht="52.5" customHeight="1">
      <c r="A59" s="51">
        <v>53</v>
      </c>
      <c r="B59" s="16">
        <v>50500000</v>
      </c>
      <c r="C59" s="1" t="s">
        <v>50</v>
      </c>
      <c r="D59" s="3">
        <f>საბიუჯეტო!D121+საბიუჯეტო!D178</f>
        <v>1500</v>
      </c>
      <c r="E59" s="3">
        <f>საბიუჯეტო!H121+საბიუჯეტო!H178</f>
        <v>0</v>
      </c>
      <c r="F59" s="3">
        <f>საბიუჯეტო!K121+საბიუჯეტო!K178</f>
        <v>0</v>
      </c>
      <c r="G59" s="3">
        <f>საბიუჯეტო!N121+საბიუჯეტო!N178</f>
        <v>0</v>
      </c>
      <c r="H59" s="3">
        <f>საბიუჯეტო!Q121+საბიუჯეტო!Q178</f>
        <v>0</v>
      </c>
      <c r="I59" s="3"/>
      <c r="J59" s="42" t="s">
        <v>19</v>
      </c>
      <c r="K59" s="42" t="s">
        <v>19</v>
      </c>
      <c r="L59" s="52"/>
      <c r="M59" s="98"/>
    </row>
    <row r="60" spans="1:13" ht="35.25" customHeight="1">
      <c r="A60" s="51">
        <v>54</v>
      </c>
      <c r="B60" s="16">
        <v>50700000</v>
      </c>
      <c r="C60" s="1" t="s">
        <v>51</v>
      </c>
      <c r="D60" s="3">
        <f>საბიუჯეტო!D122+საბიუჯეტო!D256</f>
        <v>1000</v>
      </c>
      <c r="E60" s="3">
        <f>საბიუჯეტო!H122+საბიუჯეტო!H256</f>
        <v>0</v>
      </c>
      <c r="F60" s="3">
        <f>საბიუჯეტო!K122+საბიუჯეტო!K256</f>
        <v>0</v>
      </c>
      <c r="G60" s="3">
        <f>საბიუჯეტო!N122+საბიუჯეტო!N256</f>
        <v>0</v>
      </c>
      <c r="H60" s="3">
        <f>საბიუჯეტო!Q122+საბიუჯეტო!Q256</f>
        <v>0</v>
      </c>
      <c r="I60" s="3"/>
      <c r="J60" s="42" t="s">
        <v>19</v>
      </c>
      <c r="K60" s="42" t="s">
        <v>19</v>
      </c>
      <c r="L60" s="52"/>
      <c r="M60" s="98"/>
    </row>
    <row r="61" spans="1:13">
      <c r="A61" s="51">
        <v>55</v>
      </c>
      <c r="B61" s="16">
        <v>51900000</v>
      </c>
      <c r="C61" s="1" t="s">
        <v>292</v>
      </c>
      <c r="D61" s="3">
        <f>საბიუჯეტო!D125</f>
        <v>750</v>
      </c>
      <c r="E61" s="3">
        <f>საბიუჯეტო!H125</f>
        <v>0</v>
      </c>
      <c r="F61" s="3">
        <f>საბიუჯეტო!K125</f>
        <v>0</v>
      </c>
      <c r="G61" s="3">
        <f>საბიუჯეტო!N125</f>
        <v>0</v>
      </c>
      <c r="H61" s="3">
        <f>საბიუჯეტო!Q125</f>
        <v>0</v>
      </c>
      <c r="I61" s="3"/>
      <c r="J61" s="42" t="s">
        <v>19</v>
      </c>
      <c r="K61" s="42" t="s">
        <v>19</v>
      </c>
      <c r="L61" s="52"/>
      <c r="M61" s="98"/>
    </row>
    <row r="62" spans="1:13" ht="31.5" customHeight="1">
      <c r="A62" s="51">
        <v>56</v>
      </c>
      <c r="B62" s="16">
        <v>63100000</v>
      </c>
      <c r="C62" s="1" t="s">
        <v>52</v>
      </c>
      <c r="D62" s="3">
        <f>საბიუჯეტო!D181</f>
        <v>1000</v>
      </c>
      <c r="E62" s="3">
        <f>საბიუჯეტო!H181</f>
        <v>0</v>
      </c>
      <c r="F62" s="3">
        <f>საბიუჯეტო!K181</f>
        <v>0</v>
      </c>
      <c r="G62" s="3">
        <f>საბიუჯეტო!N181</f>
        <v>0</v>
      </c>
      <c r="H62" s="3">
        <f>საბიუჯეტო!Q181</f>
        <v>0</v>
      </c>
      <c r="I62" s="3"/>
      <c r="J62" s="42" t="s">
        <v>19</v>
      </c>
      <c r="K62" s="42" t="s">
        <v>19</v>
      </c>
      <c r="L62" s="52"/>
      <c r="M62" s="98"/>
    </row>
    <row r="63" spans="1:13">
      <c r="A63" s="51">
        <v>57</v>
      </c>
      <c r="B63" s="16">
        <v>64100000</v>
      </c>
      <c r="C63" s="1" t="s">
        <v>53</v>
      </c>
      <c r="D63" s="3">
        <f>საბიუჯეტო!D135</f>
        <v>2000</v>
      </c>
      <c r="E63" s="3">
        <f>საბიუჯეტო!H135</f>
        <v>0</v>
      </c>
      <c r="F63" s="3">
        <f>საბიუჯეტო!K135</f>
        <v>0</v>
      </c>
      <c r="G63" s="3">
        <f>საბიუჯეტო!N135</f>
        <v>0</v>
      </c>
      <c r="H63" s="3">
        <f>საბიუჯეტო!Q135</f>
        <v>0</v>
      </c>
      <c r="I63" s="3"/>
      <c r="J63" s="42" t="s">
        <v>19</v>
      </c>
      <c r="K63" s="42" t="s">
        <v>19</v>
      </c>
      <c r="L63" s="55"/>
      <c r="M63" s="98"/>
    </row>
    <row r="64" spans="1:13">
      <c r="A64" s="51">
        <v>58</v>
      </c>
      <c r="B64" s="16">
        <v>64200000</v>
      </c>
      <c r="C64" s="1" t="s">
        <v>54</v>
      </c>
      <c r="D64" s="3">
        <f>საბიუჯეტო!D131+საბიუჯეტო!D226</f>
        <v>2200</v>
      </c>
      <c r="E64" s="3">
        <f>საბიუჯეტო!H131+საბიუჯეტო!H226</f>
        <v>0</v>
      </c>
      <c r="F64" s="3">
        <f>საბიუჯეტო!K131+საბიუჯეტო!K226</f>
        <v>0</v>
      </c>
      <c r="G64" s="3">
        <f>საბიუჯეტო!N131+საბიუჯეტო!N226</f>
        <v>0</v>
      </c>
      <c r="H64" s="3">
        <f>საბიუჯეტო!Q131+საბიუჯეტო!Q226</f>
        <v>0</v>
      </c>
      <c r="I64" s="3"/>
      <c r="J64" s="42" t="s">
        <v>19</v>
      </c>
      <c r="K64" s="42" t="s">
        <v>19</v>
      </c>
      <c r="L64" s="52"/>
      <c r="M64" s="98"/>
    </row>
    <row r="65" spans="1:13">
      <c r="A65" s="51">
        <v>59</v>
      </c>
      <c r="B65" s="16">
        <v>71300000</v>
      </c>
      <c r="C65" s="1" t="s">
        <v>295</v>
      </c>
      <c r="D65" s="3">
        <f>საბიუჯეტო!D186+საბიუჯეტო!D209</f>
        <v>1500</v>
      </c>
      <c r="E65" s="3">
        <f>საბიუჯეტო!H186+საბიუჯეტო!H209</f>
        <v>0</v>
      </c>
      <c r="F65" s="3">
        <f>საბიუჯეტო!K186+საბიუჯეტო!K209</f>
        <v>0</v>
      </c>
      <c r="G65" s="3">
        <f>საბიუჯეტო!N186+საბიუჯეტო!N209</f>
        <v>0</v>
      </c>
      <c r="H65" s="3">
        <f>საბიუჯეტო!Q186+საბიუჯეტო!Q209</f>
        <v>0</v>
      </c>
      <c r="I65" s="3"/>
      <c r="J65" s="42" t="s">
        <v>19</v>
      </c>
      <c r="K65" s="42" t="s">
        <v>19</v>
      </c>
      <c r="L65" s="55"/>
      <c r="M65" s="98"/>
    </row>
    <row r="66" spans="1:13" ht="35.25" customHeight="1">
      <c r="A66" s="51">
        <v>60</v>
      </c>
      <c r="B66" s="16">
        <v>71600000</v>
      </c>
      <c r="C66" s="1" t="s">
        <v>294</v>
      </c>
      <c r="D66" s="3">
        <f>საბიუჯეტო!D129+საბიუჯეტო!D187</f>
        <v>1750</v>
      </c>
      <c r="E66" s="3">
        <f>საბიუჯეტო!H129+საბიუჯეტო!H187</f>
        <v>0</v>
      </c>
      <c r="F66" s="3">
        <f>საბიუჯეტო!K129+საბიუჯეტო!K187</f>
        <v>0</v>
      </c>
      <c r="G66" s="3">
        <f>საბიუჯეტო!N129+საბიუჯეტო!N187</f>
        <v>0</v>
      </c>
      <c r="H66" s="3">
        <f>საბიუჯეტო!Q129+საბიუჯეტო!Q187</f>
        <v>0</v>
      </c>
      <c r="I66" s="3"/>
      <c r="J66" s="42" t="s">
        <v>19</v>
      </c>
      <c r="K66" s="42" t="s">
        <v>19</v>
      </c>
      <c r="L66" s="55"/>
      <c r="M66" s="98"/>
    </row>
    <row r="67" spans="1:13" ht="35.25" customHeight="1">
      <c r="A67" s="51">
        <v>61</v>
      </c>
      <c r="B67" s="16">
        <v>71900000</v>
      </c>
      <c r="C67" s="1" t="s">
        <v>421</v>
      </c>
      <c r="D67" s="3">
        <f>საბიუჯეტო!D160</f>
        <v>3500</v>
      </c>
      <c r="E67" s="3">
        <f>საბიუჯეტო!H160</f>
        <v>0</v>
      </c>
      <c r="F67" s="3">
        <f>საბიუჯეტო!K160</f>
        <v>0</v>
      </c>
      <c r="G67" s="3">
        <f>საბიუჯეტო!N160</f>
        <v>0</v>
      </c>
      <c r="H67" s="3">
        <f>საბიუჯეტო!Q160</f>
        <v>0</v>
      </c>
      <c r="I67" s="3"/>
      <c r="J67" s="42"/>
      <c r="K67" s="42"/>
      <c r="L67" s="55"/>
      <c r="M67" s="98"/>
    </row>
    <row r="68" spans="1:13">
      <c r="A68" s="51">
        <v>62</v>
      </c>
      <c r="B68" s="16">
        <v>72300000</v>
      </c>
      <c r="C68" s="1" t="s">
        <v>9</v>
      </c>
      <c r="D68" s="3">
        <f>საბიუჯეტო!D210+საბიუჯეტო!D48</f>
        <v>1300</v>
      </c>
      <c r="E68" s="3">
        <f>საბიუჯეტო!H210+საბიუჯეტო!H48</f>
        <v>0</v>
      </c>
      <c r="F68" s="3">
        <f>საბიუჯეტო!K210+საბიუჯეტო!K48</f>
        <v>0</v>
      </c>
      <c r="G68" s="3">
        <f>საბიუჯეტო!N210+საბიუჯეტო!N48</f>
        <v>0</v>
      </c>
      <c r="H68" s="3">
        <f>საბიუჯეტო!Q210+საბიუჯეტო!Q48</f>
        <v>0</v>
      </c>
      <c r="I68" s="3"/>
      <c r="J68" s="42" t="s">
        <v>19</v>
      </c>
      <c r="K68" s="42" t="s">
        <v>19</v>
      </c>
      <c r="L68" s="52"/>
      <c r="M68" s="98"/>
    </row>
    <row r="69" spans="1:13">
      <c r="A69" s="51">
        <v>63</v>
      </c>
      <c r="B69" s="16">
        <v>72400000</v>
      </c>
      <c r="C69" s="1" t="s">
        <v>55</v>
      </c>
      <c r="D69" s="3">
        <f>საბიუჯეტო!D133</f>
        <v>8000</v>
      </c>
      <c r="E69" s="3">
        <f>საბიუჯეტო!H133</f>
        <v>0</v>
      </c>
      <c r="F69" s="3">
        <f>საბიუჯეტო!K133</f>
        <v>0</v>
      </c>
      <c r="G69" s="3">
        <f>საბიუჯეტო!N133</f>
        <v>0</v>
      </c>
      <c r="H69" s="3">
        <f>საბიუჯეტო!Q133</f>
        <v>0</v>
      </c>
      <c r="I69" s="3"/>
      <c r="J69" s="42" t="s">
        <v>19</v>
      </c>
      <c r="K69" s="42" t="s">
        <v>19</v>
      </c>
      <c r="L69" s="52"/>
      <c r="M69" s="98"/>
    </row>
    <row r="70" spans="1:13">
      <c r="A70" s="51">
        <v>64</v>
      </c>
      <c r="B70" s="16">
        <v>75200000</v>
      </c>
      <c r="C70" s="1" t="s">
        <v>57</v>
      </c>
      <c r="D70" s="3">
        <f>საბიუჯეტო!D213</f>
        <v>1000</v>
      </c>
      <c r="E70" s="3">
        <f>საბიუჯეტო!H213</f>
        <v>0</v>
      </c>
      <c r="F70" s="3">
        <f>საბიუჯეტო!K213</f>
        <v>0</v>
      </c>
      <c r="G70" s="3">
        <f>საბიუჯეტო!N213</f>
        <v>0</v>
      </c>
      <c r="H70" s="3">
        <f>საბიუჯეტო!Q213</f>
        <v>0</v>
      </c>
      <c r="I70" s="3"/>
      <c r="J70" s="42" t="s">
        <v>19</v>
      </c>
      <c r="K70" s="42" t="s">
        <v>19</v>
      </c>
      <c r="L70" s="52"/>
      <c r="M70" s="98"/>
    </row>
    <row r="71" spans="1:13">
      <c r="A71" s="51">
        <v>65</v>
      </c>
      <c r="B71" s="16">
        <v>79100000</v>
      </c>
      <c r="C71" s="1" t="s">
        <v>56</v>
      </c>
      <c r="D71" s="3">
        <f>საბიუჯეტო!D202</f>
        <v>1500</v>
      </c>
      <c r="E71" s="3">
        <f>საბიუჯეტო!H202</f>
        <v>0</v>
      </c>
      <c r="F71" s="3">
        <f>საბიუჯეტო!K202</f>
        <v>0</v>
      </c>
      <c r="G71" s="3">
        <f>საბიუჯეტო!N202</f>
        <v>0</v>
      </c>
      <c r="H71" s="3">
        <f>საბიუჯეტო!Q202</f>
        <v>0</v>
      </c>
      <c r="I71" s="3"/>
      <c r="J71" s="42" t="s">
        <v>19</v>
      </c>
      <c r="K71" s="42" t="s">
        <v>19</v>
      </c>
      <c r="L71" s="52"/>
      <c r="M71" s="98"/>
    </row>
    <row r="72" spans="1:13" ht="33" customHeight="1">
      <c r="A72" s="51">
        <v>66</v>
      </c>
      <c r="B72" s="16">
        <v>79200000</v>
      </c>
      <c r="C72" s="1" t="s">
        <v>58</v>
      </c>
      <c r="D72" s="3">
        <f>საბიუჯეტო!D192</f>
        <v>3000</v>
      </c>
      <c r="E72" s="3">
        <f>საბიუჯეტო!H192</f>
        <v>0</v>
      </c>
      <c r="F72" s="3">
        <f>საბიუჯეტო!K192</f>
        <v>0</v>
      </c>
      <c r="G72" s="3">
        <f>საბიუჯეტო!N192</f>
        <v>0</v>
      </c>
      <c r="H72" s="3">
        <f>საბიუჯეტო!Q192</f>
        <v>0</v>
      </c>
      <c r="I72" s="3"/>
      <c r="J72" s="42" t="s">
        <v>19</v>
      </c>
      <c r="K72" s="42" t="s">
        <v>19</v>
      </c>
      <c r="L72" s="52"/>
      <c r="M72" s="98"/>
    </row>
    <row r="73" spans="1:13" ht="39.75" customHeight="1">
      <c r="A73" s="51">
        <v>67</v>
      </c>
      <c r="B73" s="16">
        <v>79700000</v>
      </c>
      <c r="C73" s="1" t="s">
        <v>59</v>
      </c>
      <c r="D73" s="3">
        <f>საბიუჯეტო!D194</f>
        <v>70000</v>
      </c>
      <c r="E73" s="3">
        <f>საბიუჯეტო!H194</f>
        <v>0</v>
      </c>
      <c r="F73" s="3">
        <f>საბიუჯეტო!K194</f>
        <v>0</v>
      </c>
      <c r="G73" s="3">
        <f>საბიუჯეტო!N194</f>
        <v>0</v>
      </c>
      <c r="H73" s="3">
        <f>საბიუჯეტო!Q194</f>
        <v>0</v>
      </c>
      <c r="I73" s="3"/>
      <c r="J73" s="42" t="s">
        <v>19</v>
      </c>
      <c r="K73" s="42" t="s">
        <v>19</v>
      </c>
      <c r="L73" s="52"/>
      <c r="M73" s="98"/>
    </row>
    <row r="74" spans="1:13" ht="31.5" customHeight="1">
      <c r="A74" s="51">
        <v>68</v>
      </c>
      <c r="B74" s="16">
        <v>79800000</v>
      </c>
      <c r="C74" s="1" t="s">
        <v>60</v>
      </c>
      <c r="D74" s="3">
        <f>საბიუჯეტო!D47+საბიუჯეტო!D207</f>
        <v>27400</v>
      </c>
      <c r="E74" s="3">
        <f>საბიუჯეტო!H47+საბიუჯეტო!H207</f>
        <v>0</v>
      </c>
      <c r="F74" s="3">
        <f>საბიუჯეტო!K47+საბიუჯეტო!K207</f>
        <v>0</v>
      </c>
      <c r="G74" s="3">
        <f>საბიუჯეტო!N47+საბიუჯეტო!N207</f>
        <v>0</v>
      </c>
      <c r="H74" s="3">
        <f>საბიუჯეტო!Q47+საბიუჯეტო!Q207</f>
        <v>0</v>
      </c>
      <c r="I74" s="3"/>
      <c r="J74" s="42" t="s">
        <v>19</v>
      </c>
      <c r="K74" s="42" t="s">
        <v>19</v>
      </c>
      <c r="L74" s="53"/>
      <c r="M74" s="98"/>
    </row>
    <row r="75" spans="1:13" ht="33" customHeight="1">
      <c r="A75" s="51">
        <v>69</v>
      </c>
      <c r="B75" s="16">
        <v>79900000</v>
      </c>
      <c r="C75" s="1" t="s">
        <v>61</v>
      </c>
      <c r="D75" s="3">
        <f>საბიუჯეტო!D49</f>
        <v>300</v>
      </c>
      <c r="E75" s="3">
        <f>საბიუჯეტო!H49</f>
        <v>0</v>
      </c>
      <c r="F75" s="3">
        <f>საბიუჯეტო!K49</f>
        <v>0</v>
      </c>
      <c r="G75" s="3">
        <f>საბიუჯეტო!N49</f>
        <v>0</v>
      </c>
      <c r="H75" s="3">
        <f>საბიუჯეტო!Q49</f>
        <v>0</v>
      </c>
      <c r="I75" s="3"/>
      <c r="J75" s="42" t="s">
        <v>19</v>
      </c>
      <c r="K75" s="42" t="s">
        <v>19</v>
      </c>
      <c r="L75" s="53"/>
      <c r="M75" s="98"/>
    </row>
    <row r="76" spans="1:13" ht="33" customHeight="1">
      <c r="A76" s="51">
        <v>70</v>
      </c>
      <c r="B76" s="16">
        <v>80500000</v>
      </c>
      <c r="C76" s="1" t="s">
        <v>403</v>
      </c>
      <c r="D76" s="3">
        <f>საბიუჯეტო!D188</f>
        <v>15000</v>
      </c>
      <c r="E76" s="3">
        <f>საბიუჯეტო!H188</f>
        <v>0</v>
      </c>
      <c r="F76" s="3">
        <f>საბიუჯეტო!K188</f>
        <v>0</v>
      </c>
      <c r="G76" s="3">
        <f>საბიუჯეტო!N188</f>
        <v>0</v>
      </c>
      <c r="H76" s="3">
        <f>საბიუჯეტო!Q188</f>
        <v>0</v>
      </c>
      <c r="I76" s="3"/>
      <c r="J76" s="42" t="s">
        <v>19</v>
      </c>
      <c r="K76" s="42" t="s">
        <v>19</v>
      </c>
      <c r="L76" s="53"/>
      <c r="M76" s="98"/>
    </row>
    <row r="77" spans="1:13" ht="32.25" customHeight="1">
      <c r="A77" s="51">
        <v>71</v>
      </c>
      <c r="B77" s="16">
        <v>85100000</v>
      </c>
      <c r="C77" s="1" t="s">
        <v>62</v>
      </c>
      <c r="D77" s="3">
        <f>საბიუჯეტო!D161</f>
        <v>47000</v>
      </c>
      <c r="E77" s="3">
        <f>საბიუჯეტო!H161</f>
        <v>0</v>
      </c>
      <c r="F77" s="3">
        <f>საბიუჯეტო!K161</f>
        <v>0</v>
      </c>
      <c r="G77" s="3">
        <f>საბიუჯეტო!N161</f>
        <v>0</v>
      </c>
      <c r="H77" s="3">
        <f>საბიუჯეტო!Q161</f>
        <v>0</v>
      </c>
      <c r="I77" s="3"/>
      <c r="J77" s="42" t="s">
        <v>19</v>
      </c>
      <c r="K77" s="42" t="s">
        <v>19</v>
      </c>
      <c r="L77" s="55"/>
      <c r="M77" s="98"/>
    </row>
    <row r="78" spans="1:13" ht="36.75" customHeight="1">
      <c r="A78" s="51">
        <v>72</v>
      </c>
      <c r="B78" s="16">
        <v>90500000</v>
      </c>
      <c r="C78" s="1" t="s">
        <v>63</v>
      </c>
      <c r="D78" s="3">
        <f>საბიუჯეტო!D162</f>
        <v>18000</v>
      </c>
      <c r="E78" s="3">
        <f>საბიუჯეტო!H162</f>
        <v>0</v>
      </c>
      <c r="F78" s="3">
        <f>საბიუჯეტო!K162</f>
        <v>0</v>
      </c>
      <c r="G78" s="3">
        <f>საბიუჯეტო!N162</f>
        <v>0</v>
      </c>
      <c r="H78" s="3">
        <f>საბიუჯეტო!Q162</f>
        <v>0</v>
      </c>
      <c r="I78" s="3"/>
      <c r="J78" s="42" t="s">
        <v>19</v>
      </c>
      <c r="K78" s="42" t="s">
        <v>19</v>
      </c>
      <c r="L78" s="52"/>
      <c r="M78" s="98"/>
    </row>
    <row r="79" spans="1:13" ht="36.75" customHeight="1">
      <c r="A79" s="51">
        <v>73</v>
      </c>
      <c r="B79" s="16">
        <v>90700000</v>
      </c>
      <c r="C79" s="1" t="s">
        <v>414</v>
      </c>
      <c r="D79" s="3">
        <f>საბიუჯეტო!D163</f>
        <v>2000</v>
      </c>
      <c r="E79" s="3">
        <f>საბიუჯეტო!H163</f>
        <v>0</v>
      </c>
      <c r="F79" s="3">
        <f>საბიუჯეტო!K163</f>
        <v>0</v>
      </c>
      <c r="G79" s="3">
        <f>საბიუჯეტო!N163</f>
        <v>0</v>
      </c>
      <c r="H79" s="3">
        <f>საბიუჯეტო!Q163</f>
        <v>0</v>
      </c>
      <c r="I79" s="3"/>
      <c r="J79" s="42" t="s">
        <v>19</v>
      </c>
      <c r="K79" s="42" t="s">
        <v>19</v>
      </c>
      <c r="L79" s="52"/>
      <c r="M79" s="98"/>
    </row>
    <row r="80" spans="1:13" ht="22.5" customHeight="1">
      <c r="A80" s="51">
        <v>74</v>
      </c>
      <c r="B80" s="16">
        <v>90900000</v>
      </c>
      <c r="C80" s="1" t="s">
        <v>427</v>
      </c>
      <c r="D80" s="3">
        <f>საბიუჯეტო!D201</f>
        <v>2000</v>
      </c>
      <c r="E80" s="3">
        <f>საბიუჯეტო!H201</f>
        <v>0</v>
      </c>
      <c r="F80" s="3">
        <f>საბიუჯეტო!K201</f>
        <v>0</v>
      </c>
      <c r="G80" s="3">
        <f>საბიუჯეტო!N201</f>
        <v>0</v>
      </c>
      <c r="H80" s="3">
        <f>საბიუჯეტო!Q201</f>
        <v>0</v>
      </c>
      <c r="I80" s="3"/>
      <c r="J80" s="42" t="s">
        <v>19</v>
      </c>
      <c r="K80" s="42" t="s">
        <v>19</v>
      </c>
      <c r="L80" s="52"/>
      <c r="M80" s="98"/>
    </row>
    <row r="81" spans="1:13" ht="22.5" customHeight="1">
      <c r="A81" s="51">
        <v>75</v>
      </c>
      <c r="B81" s="16">
        <v>92200000</v>
      </c>
      <c r="C81" s="1" t="s">
        <v>64</v>
      </c>
      <c r="D81" s="3">
        <f>საბიუჯეტო!D132+საბიუჯეტო!D199</f>
        <v>4000</v>
      </c>
      <c r="E81" s="3">
        <f>საბიუჯეტო!H132+საბიუჯეტო!H199</f>
        <v>0</v>
      </c>
      <c r="F81" s="3">
        <f>საბიუჯეტო!K132+საბიუჯეტო!K199</f>
        <v>0</v>
      </c>
      <c r="G81" s="3">
        <f>საბიუჯეტო!N132+საბიუჯეტო!N199</f>
        <v>0</v>
      </c>
      <c r="H81" s="3">
        <f>საბიუჯეტო!Q132+საბიუჯეტო!Q199</f>
        <v>0</v>
      </c>
      <c r="I81" s="3"/>
      <c r="J81" s="42" t="s">
        <v>19</v>
      </c>
      <c r="K81" s="42" t="s">
        <v>19</v>
      </c>
      <c r="L81" s="52"/>
      <c r="M81" s="98"/>
    </row>
    <row r="82" spans="1:13" ht="40.5" customHeight="1">
      <c r="A82" s="51">
        <v>76</v>
      </c>
      <c r="B82" s="16">
        <v>92500000</v>
      </c>
      <c r="C82" s="1" t="s">
        <v>65</v>
      </c>
      <c r="D82" s="3">
        <f>საბიუჯეტო!D193</f>
        <v>3000</v>
      </c>
      <c r="E82" s="3">
        <f>საბიუჯეტო!H193</f>
        <v>0</v>
      </c>
      <c r="F82" s="3">
        <f>საბიუჯეტო!K193</f>
        <v>0</v>
      </c>
      <c r="G82" s="3">
        <f>საბიუჯეტო!N193</f>
        <v>0</v>
      </c>
      <c r="H82" s="3">
        <f>საბიუჯეტო!Q193</f>
        <v>0</v>
      </c>
      <c r="I82" s="3"/>
      <c r="J82" s="42" t="s">
        <v>19</v>
      </c>
      <c r="K82" s="42" t="s">
        <v>19</v>
      </c>
      <c r="L82" s="52"/>
      <c r="M82" s="98"/>
    </row>
    <row r="83" spans="1:13" ht="25.5" customHeight="1">
      <c r="A83" s="51">
        <v>77</v>
      </c>
      <c r="B83" s="16">
        <v>98300000</v>
      </c>
      <c r="C83" s="1" t="s">
        <v>66</v>
      </c>
      <c r="D83" s="3">
        <f>საბიუჯეტო!D113</f>
        <v>23000</v>
      </c>
      <c r="E83" s="3">
        <f>საბიუჯეტო!H113</f>
        <v>0</v>
      </c>
      <c r="F83" s="3">
        <f>საბიუჯეტო!K113</f>
        <v>0</v>
      </c>
      <c r="G83" s="3">
        <f>საბიუჯეტო!N113</f>
        <v>0</v>
      </c>
      <c r="H83" s="3">
        <f>საბიუჯეტო!Q113</f>
        <v>0</v>
      </c>
      <c r="I83" s="3"/>
      <c r="J83" s="42" t="s">
        <v>19</v>
      </c>
      <c r="K83" s="42" t="s">
        <v>19</v>
      </c>
      <c r="L83" s="52"/>
      <c r="M83" s="98"/>
    </row>
    <row r="84" spans="1:13" ht="26.25" customHeight="1">
      <c r="A84" s="51">
        <v>78</v>
      </c>
      <c r="B84" s="16">
        <v>99999999</v>
      </c>
      <c r="C84" s="1" t="s">
        <v>67</v>
      </c>
      <c r="D84" s="3">
        <f>საბიუჯეტო!D144</f>
        <v>3000</v>
      </c>
      <c r="E84" s="3">
        <f>საბიუჯეტო!H144</f>
        <v>0</v>
      </c>
      <c r="F84" s="3">
        <f>საბიუჯეტო!K144</f>
        <v>0</v>
      </c>
      <c r="G84" s="3">
        <f>საბიუჯეტო!N144</f>
        <v>0</v>
      </c>
      <c r="H84" s="3">
        <f>საბიუჯეტო!Q144</f>
        <v>0</v>
      </c>
      <c r="I84" s="3"/>
      <c r="J84" s="42" t="s">
        <v>19</v>
      </c>
      <c r="K84" s="42" t="s">
        <v>19</v>
      </c>
      <c r="L84" s="52"/>
      <c r="M84" s="98"/>
    </row>
    <row r="85" spans="1:13" ht="27.75" customHeight="1">
      <c r="C85" s="2"/>
      <c r="D85" s="95">
        <f>SUM(D7:D84)</f>
        <v>1430344</v>
      </c>
      <c r="E85" s="95">
        <f>SUM(E7:E84)</f>
        <v>0</v>
      </c>
      <c r="F85" s="95">
        <f>SUM(F7:F84)</f>
        <v>0</v>
      </c>
      <c r="G85" s="95">
        <f>SUM(G7:G84)</f>
        <v>0</v>
      </c>
      <c r="H85" s="95">
        <f>SUM(H7:H84)</f>
        <v>0</v>
      </c>
      <c r="I85" s="10"/>
    </row>
    <row r="86" spans="1:13" ht="77.25" hidden="1" customHeight="1">
      <c r="D86" s="71">
        <f>საბიუჯეტო!D298-'შესყიდვების გეგმა'!D85</f>
        <v>0</v>
      </c>
      <c r="E86" s="11"/>
      <c r="F86" s="11"/>
      <c r="G86" s="11"/>
      <c r="H86" s="11"/>
      <c r="K86" s="43"/>
    </row>
    <row r="87" spans="1:13" ht="77.25" customHeight="1">
      <c r="D87" s="11"/>
      <c r="E87" s="11"/>
      <c r="F87" s="11"/>
      <c r="G87" s="11"/>
      <c r="H87" s="11"/>
      <c r="K87" s="43"/>
    </row>
    <row r="88" spans="1:13" ht="57" customHeight="1">
      <c r="B88" s="303" t="s">
        <v>68</v>
      </c>
      <c r="C88" s="303"/>
      <c r="D88" s="47"/>
      <c r="E88" s="47"/>
      <c r="F88" s="47"/>
      <c r="G88" s="47"/>
      <c r="H88" s="47"/>
    </row>
    <row r="89" spans="1:13">
      <c r="B89" s="57"/>
      <c r="C89" s="58"/>
      <c r="D89" s="47"/>
      <c r="E89" s="47"/>
      <c r="F89" s="47"/>
      <c r="G89" s="47"/>
      <c r="H89" s="47"/>
    </row>
    <row r="90" spans="1:13" ht="15" customHeight="1">
      <c r="B90" s="303"/>
      <c r="C90" s="303"/>
      <c r="D90" s="304"/>
      <c r="E90" s="304"/>
      <c r="F90" s="304"/>
      <c r="G90" s="304"/>
      <c r="H90" s="304"/>
      <c r="I90" s="48"/>
      <c r="J90" s="44"/>
      <c r="K90" s="44"/>
    </row>
    <row r="91" spans="1:13" ht="15" customHeight="1">
      <c r="B91" s="59"/>
      <c r="C91" s="44"/>
      <c r="D91" s="304"/>
      <c r="E91" s="304"/>
      <c r="F91" s="304"/>
      <c r="G91" s="304"/>
      <c r="H91" s="304"/>
      <c r="I91" s="48"/>
      <c r="J91" s="44"/>
      <c r="K91" s="44"/>
    </row>
    <row r="92" spans="1:13" ht="15.75" customHeight="1">
      <c r="B92" s="303" t="s">
        <v>69</v>
      </c>
      <c r="C92" s="303"/>
      <c r="D92" s="304"/>
      <c r="E92" s="304"/>
      <c r="F92" s="304"/>
      <c r="G92" s="304"/>
      <c r="H92" s="304"/>
      <c r="I92" s="48"/>
      <c r="J92" s="44"/>
      <c r="K92" s="45"/>
    </row>
  </sheetData>
  <mergeCells count="15">
    <mergeCell ref="A1:K1"/>
    <mergeCell ref="D2:L2"/>
    <mergeCell ref="A2:C2"/>
    <mergeCell ref="B88:C88"/>
    <mergeCell ref="B90:C90"/>
    <mergeCell ref="D90:D92"/>
    <mergeCell ref="B92:C92"/>
    <mergeCell ref="I4:J4"/>
    <mergeCell ref="A3:C3"/>
    <mergeCell ref="D3:L3"/>
    <mergeCell ref="A4:C4"/>
    <mergeCell ref="E90:E92"/>
    <mergeCell ref="F90:F92"/>
    <mergeCell ref="G90:G92"/>
    <mergeCell ref="H90:H92"/>
  </mergeCells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W1571"/>
  <sheetViews>
    <sheetView tabSelected="1" zoomScale="70" zoomScaleNormal="70" workbookViewId="0">
      <pane ySplit="5" topLeftCell="A6" activePane="bottomLeft" state="frozen"/>
      <selection pane="bottomLeft" activeCell="Q20" sqref="Q20:Q29"/>
    </sheetView>
  </sheetViews>
  <sheetFormatPr defaultColWidth="9.140625" defaultRowHeight="15.75"/>
  <cols>
    <col min="1" max="1" width="16.5703125" style="213" customWidth="1"/>
    <col min="2" max="2" width="33" style="212" customWidth="1"/>
    <col min="3" max="3" width="26.42578125" style="352" customWidth="1"/>
    <col min="4" max="4" width="21.140625" style="196" customWidth="1"/>
    <col min="5" max="5" width="20.7109375" style="61" customWidth="1"/>
    <col min="6" max="6" width="21.7109375" style="60" customWidth="1"/>
    <col min="7" max="7" width="23.7109375" style="60" customWidth="1"/>
    <col min="8" max="8" width="27.28515625" style="62" customWidth="1"/>
    <col min="9" max="9" width="19.140625" style="60" customWidth="1"/>
    <col min="10" max="10" width="18" style="60" hidden="1" customWidth="1"/>
    <col min="11" max="11" width="14.42578125" style="60" hidden="1" customWidth="1"/>
    <col min="12" max="12" width="16" style="60" hidden="1" customWidth="1"/>
    <col min="13" max="13" width="15.42578125" style="60" hidden="1" customWidth="1"/>
    <col min="14" max="15" width="15.7109375" style="60" hidden="1" customWidth="1"/>
    <col min="16" max="16" width="19.140625" style="60" hidden="1" customWidth="1"/>
    <col min="17" max="17" width="18.5703125" style="60" customWidth="1"/>
    <col min="18" max="19" width="14.85546875" style="60" hidden="1" customWidth="1"/>
    <col min="20" max="20" width="12.28515625" style="60" hidden="1" customWidth="1"/>
    <col min="21" max="21" width="13.42578125" style="60" hidden="1" customWidth="1"/>
    <col min="22" max="22" width="11.85546875" style="60" hidden="1" customWidth="1"/>
    <col min="23" max="23" width="12.42578125" style="60" hidden="1" customWidth="1"/>
    <col min="24" max="24" width="20.28515625" style="60" hidden="1" customWidth="1"/>
    <col min="25" max="25" width="16.5703125" style="60" hidden="1" customWidth="1"/>
    <col min="26" max="27" width="21.140625" style="60" hidden="1" customWidth="1"/>
    <col min="28" max="28" width="18.85546875" style="60" hidden="1" customWidth="1"/>
    <col min="29" max="29" width="15.7109375" style="60" hidden="1" customWidth="1"/>
    <col min="30" max="30" width="15.7109375" style="60" customWidth="1"/>
    <col min="31" max="31" width="14.85546875" style="60" customWidth="1"/>
    <col min="32" max="32" width="14" style="60" customWidth="1"/>
    <col min="33" max="33" width="27.7109375" style="60" customWidth="1"/>
    <col min="34" max="16384" width="9.140625" style="60"/>
  </cols>
  <sheetData>
    <row r="1" spans="1:29" ht="82.5" customHeight="1">
      <c r="A1" s="366" t="s">
        <v>1148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</row>
    <row r="2" spans="1:29" s="15" customFormat="1" ht="35.25" customHeight="1">
      <c r="A2" s="353" t="s">
        <v>0</v>
      </c>
      <c r="B2" s="318" t="s">
        <v>226</v>
      </c>
      <c r="C2" s="308" t="s">
        <v>450</v>
      </c>
      <c r="D2" s="354" t="s">
        <v>416</v>
      </c>
      <c r="E2" s="319" t="s">
        <v>7</v>
      </c>
      <c r="F2" s="318" t="s">
        <v>4</v>
      </c>
      <c r="G2" s="318" t="s">
        <v>1</v>
      </c>
      <c r="H2" s="318" t="s">
        <v>3</v>
      </c>
      <c r="I2" s="318" t="s">
        <v>2</v>
      </c>
      <c r="J2" s="355" t="s">
        <v>364</v>
      </c>
      <c r="K2" s="355" t="s">
        <v>5</v>
      </c>
      <c r="L2" s="355" t="s">
        <v>6</v>
      </c>
      <c r="M2" s="356" t="s">
        <v>374</v>
      </c>
      <c r="N2" s="356" t="s">
        <v>365</v>
      </c>
      <c r="O2" s="356" t="s">
        <v>286</v>
      </c>
      <c r="P2" s="318" t="s">
        <v>1149</v>
      </c>
      <c r="Q2" s="318"/>
      <c r="R2" s="318"/>
      <c r="S2" s="318"/>
      <c r="T2" s="318"/>
      <c r="U2" s="318"/>
      <c r="V2" s="318"/>
      <c r="W2" s="318"/>
      <c r="X2" s="335" t="s">
        <v>366</v>
      </c>
      <c r="Y2" s="335"/>
      <c r="Z2" s="335" t="s">
        <v>367</v>
      </c>
      <c r="AA2" s="335"/>
      <c r="AB2" s="336" t="s">
        <v>406</v>
      </c>
      <c r="AC2" s="318" t="s">
        <v>17</v>
      </c>
    </row>
    <row r="3" spans="1:29" s="15" customFormat="1" ht="35.25" customHeight="1">
      <c r="A3" s="353"/>
      <c r="B3" s="318"/>
      <c r="C3" s="309"/>
      <c r="D3" s="357"/>
      <c r="E3" s="319"/>
      <c r="F3" s="318"/>
      <c r="G3" s="318"/>
      <c r="H3" s="318"/>
      <c r="I3" s="318"/>
      <c r="J3" s="355"/>
      <c r="K3" s="355"/>
      <c r="L3" s="355"/>
      <c r="M3" s="356"/>
      <c r="N3" s="356"/>
      <c r="O3" s="356"/>
      <c r="P3" s="318"/>
      <c r="Q3" s="318"/>
      <c r="R3" s="318"/>
      <c r="S3" s="318"/>
      <c r="T3" s="318"/>
      <c r="U3" s="318"/>
      <c r="V3" s="318"/>
      <c r="W3" s="318"/>
      <c r="X3" s="335"/>
      <c r="Y3" s="335"/>
      <c r="Z3" s="335"/>
      <c r="AA3" s="335"/>
      <c r="AB3" s="336"/>
      <c r="AC3" s="318"/>
    </row>
    <row r="4" spans="1:29" s="337" customFormat="1" ht="35.25" customHeight="1">
      <c r="A4" s="353"/>
      <c r="B4" s="318"/>
      <c r="C4" s="309"/>
      <c r="D4" s="357"/>
      <c r="E4" s="319"/>
      <c r="F4" s="318"/>
      <c r="G4" s="318"/>
      <c r="H4" s="318"/>
      <c r="I4" s="318"/>
      <c r="J4" s="355"/>
      <c r="K4" s="355"/>
      <c r="L4" s="355"/>
      <c r="M4" s="356"/>
      <c r="N4" s="356"/>
      <c r="O4" s="356"/>
      <c r="P4" s="318"/>
      <c r="Q4" s="318"/>
      <c r="R4" s="318"/>
      <c r="S4" s="318"/>
      <c r="T4" s="318"/>
      <c r="U4" s="318"/>
      <c r="V4" s="318"/>
      <c r="W4" s="318"/>
      <c r="X4" s="358" t="s">
        <v>372</v>
      </c>
      <c r="Y4" s="358" t="s">
        <v>373</v>
      </c>
      <c r="Z4" s="336" t="s">
        <v>368</v>
      </c>
      <c r="AA4" s="336" t="s">
        <v>369</v>
      </c>
      <c r="AB4" s="336"/>
      <c r="AC4" s="318"/>
    </row>
    <row r="5" spans="1:29" s="337" customFormat="1" ht="35.25" customHeight="1">
      <c r="A5" s="353"/>
      <c r="B5" s="318"/>
      <c r="C5" s="310"/>
      <c r="D5" s="359"/>
      <c r="E5" s="319"/>
      <c r="F5" s="318"/>
      <c r="G5" s="318"/>
      <c r="H5" s="318"/>
      <c r="I5" s="318"/>
      <c r="J5" s="355"/>
      <c r="K5" s="355"/>
      <c r="L5" s="355"/>
      <c r="M5" s="356"/>
      <c r="N5" s="356"/>
      <c r="O5" s="356"/>
      <c r="P5" s="318"/>
      <c r="Q5" s="318"/>
      <c r="R5" s="318"/>
      <c r="S5" s="318"/>
      <c r="T5" s="318"/>
      <c r="U5" s="318"/>
      <c r="V5" s="318"/>
      <c r="W5" s="318"/>
      <c r="X5" s="358"/>
      <c r="Y5" s="358"/>
      <c r="Z5" s="336"/>
      <c r="AA5" s="336"/>
      <c r="AB5" s="336"/>
      <c r="AC5" s="318"/>
    </row>
    <row r="6" spans="1:29" ht="15.75" customHeight="1">
      <c r="A6" s="319" t="s">
        <v>539</v>
      </c>
      <c r="B6" s="318" t="s">
        <v>542</v>
      </c>
      <c r="C6" s="308" t="s">
        <v>489</v>
      </c>
      <c r="D6" s="360" t="s">
        <v>551</v>
      </c>
      <c r="E6" s="319" t="s">
        <v>541</v>
      </c>
      <c r="F6" s="318" t="s">
        <v>544</v>
      </c>
      <c r="G6" s="317">
        <v>12156</v>
      </c>
      <c r="H6" s="318" t="s">
        <v>540</v>
      </c>
      <c r="I6" s="320" t="s">
        <v>527</v>
      </c>
      <c r="J6" s="320" t="s">
        <v>281</v>
      </c>
      <c r="K6" s="346" t="s">
        <v>713</v>
      </c>
      <c r="L6" s="341" t="s">
        <v>714</v>
      </c>
      <c r="M6" s="209">
        <v>2200</v>
      </c>
      <c r="N6" s="214">
        <v>2200</v>
      </c>
      <c r="O6" s="346" t="s">
        <v>715</v>
      </c>
      <c r="P6" s="317">
        <f>SUM(M6:M8)</f>
        <v>2600</v>
      </c>
      <c r="Q6" s="317">
        <f>SUM(N6:N8)</f>
        <v>2600</v>
      </c>
      <c r="R6" s="317">
        <f>SUM(M9:M12)</f>
        <v>0</v>
      </c>
      <c r="S6" s="317">
        <f>SUM(N9:N12)</f>
        <v>0</v>
      </c>
      <c r="T6" s="317">
        <f>SUM(M13:M16)</f>
        <v>0</v>
      </c>
      <c r="U6" s="317">
        <f>SUM(N13:N16)</f>
        <v>0</v>
      </c>
      <c r="V6" s="317">
        <f>SUM(M17:M19)</f>
        <v>0</v>
      </c>
      <c r="W6" s="317">
        <f>SUM(N17:N19)</f>
        <v>0</v>
      </c>
      <c r="X6" s="317">
        <f>P6+R6+T6+V6</f>
        <v>2600</v>
      </c>
      <c r="Y6" s="317">
        <f>Q6+S6+U6+W6</f>
        <v>2600</v>
      </c>
      <c r="Z6" s="317">
        <f>G6-X6</f>
        <v>9556</v>
      </c>
      <c r="AA6" s="317">
        <f>G6-Y6</f>
        <v>9556</v>
      </c>
      <c r="AB6" s="317">
        <f>X6*100/G6</f>
        <v>21.388614675880223</v>
      </c>
      <c r="AC6" s="317"/>
    </row>
    <row r="7" spans="1:29" ht="15.75" customHeight="1">
      <c r="A7" s="319"/>
      <c r="B7" s="318"/>
      <c r="C7" s="309"/>
      <c r="D7" s="360"/>
      <c r="E7" s="319"/>
      <c r="F7" s="318"/>
      <c r="G7" s="317"/>
      <c r="H7" s="318"/>
      <c r="I7" s="320"/>
      <c r="J7" s="320"/>
      <c r="K7" s="346"/>
      <c r="L7" s="341"/>
      <c r="M7" s="209"/>
      <c r="N7" s="214"/>
      <c r="O7" s="346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</row>
    <row r="8" spans="1:29" ht="26.25" customHeight="1">
      <c r="A8" s="319"/>
      <c r="B8" s="318"/>
      <c r="C8" s="309"/>
      <c r="D8" s="360"/>
      <c r="E8" s="319"/>
      <c r="F8" s="318"/>
      <c r="G8" s="317"/>
      <c r="H8" s="318"/>
      <c r="I8" s="320"/>
      <c r="J8" s="320"/>
      <c r="K8" s="346" t="s">
        <v>729</v>
      </c>
      <c r="L8" s="341" t="s">
        <v>544</v>
      </c>
      <c r="M8" s="209">
        <v>400</v>
      </c>
      <c r="N8" s="214">
        <v>400</v>
      </c>
      <c r="O8" s="346" t="s">
        <v>677</v>
      </c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</row>
    <row r="9" spans="1:29" ht="15.75" customHeight="1">
      <c r="A9" s="319"/>
      <c r="B9" s="318"/>
      <c r="C9" s="309"/>
      <c r="D9" s="360"/>
      <c r="E9" s="319"/>
      <c r="F9" s="318"/>
      <c r="G9" s="317"/>
      <c r="H9" s="318"/>
      <c r="I9" s="320"/>
      <c r="J9" s="320" t="s">
        <v>370</v>
      </c>
      <c r="K9" s="346"/>
      <c r="L9" s="341"/>
      <c r="M9" s="209"/>
      <c r="N9" s="209"/>
      <c r="O9" s="346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</row>
    <row r="10" spans="1:29" ht="15.75" customHeight="1">
      <c r="A10" s="319"/>
      <c r="B10" s="318"/>
      <c r="C10" s="309"/>
      <c r="D10" s="360"/>
      <c r="E10" s="319"/>
      <c r="F10" s="318"/>
      <c r="G10" s="317"/>
      <c r="H10" s="318"/>
      <c r="I10" s="320"/>
      <c r="J10" s="320"/>
      <c r="K10" s="346"/>
      <c r="L10" s="341"/>
      <c r="M10" s="209"/>
      <c r="N10" s="209"/>
      <c r="O10" s="346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</row>
    <row r="11" spans="1:29" ht="15.75" customHeight="1">
      <c r="A11" s="319"/>
      <c r="B11" s="318"/>
      <c r="C11" s="309"/>
      <c r="D11" s="360"/>
      <c r="E11" s="319"/>
      <c r="F11" s="318"/>
      <c r="G11" s="317"/>
      <c r="H11" s="318"/>
      <c r="I11" s="320"/>
      <c r="J11" s="320"/>
      <c r="K11" s="346"/>
      <c r="L11" s="341"/>
      <c r="M11" s="209"/>
      <c r="N11" s="209"/>
      <c r="O11" s="346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</row>
    <row r="12" spans="1:29" ht="15.75" customHeight="1">
      <c r="A12" s="319"/>
      <c r="B12" s="318"/>
      <c r="C12" s="309"/>
      <c r="D12" s="360"/>
      <c r="E12" s="319"/>
      <c r="F12" s="318"/>
      <c r="G12" s="317"/>
      <c r="H12" s="318"/>
      <c r="I12" s="320"/>
      <c r="J12" s="320"/>
      <c r="K12" s="346"/>
      <c r="L12" s="341"/>
      <c r="M12" s="209"/>
      <c r="N12" s="209"/>
      <c r="O12" s="346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</row>
    <row r="13" spans="1:29" ht="9.75" customHeight="1">
      <c r="A13" s="319"/>
      <c r="B13" s="318"/>
      <c r="C13" s="309"/>
      <c r="D13" s="360"/>
      <c r="E13" s="319"/>
      <c r="F13" s="318"/>
      <c r="G13" s="317"/>
      <c r="H13" s="318"/>
      <c r="I13" s="320"/>
      <c r="J13" s="320" t="s">
        <v>289</v>
      </c>
      <c r="K13" s="346"/>
      <c r="L13" s="341"/>
      <c r="M13" s="209"/>
      <c r="N13" s="214"/>
      <c r="O13" s="346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</row>
    <row r="14" spans="1:29" ht="15.75" hidden="1" customHeight="1">
      <c r="A14" s="319"/>
      <c r="B14" s="318"/>
      <c r="C14" s="309"/>
      <c r="D14" s="360"/>
      <c r="E14" s="319"/>
      <c r="F14" s="318"/>
      <c r="G14" s="317"/>
      <c r="H14" s="318"/>
      <c r="I14" s="320"/>
      <c r="J14" s="320"/>
      <c r="K14" s="346"/>
      <c r="L14" s="341"/>
      <c r="M14" s="209"/>
      <c r="N14" s="214"/>
      <c r="O14" s="346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</row>
    <row r="15" spans="1:29" ht="15.75" hidden="1" customHeight="1">
      <c r="A15" s="319"/>
      <c r="B15" s="318"/>
      <c r="C15" s="309"/>
      <c r="D15" s="360"/>
      <c r="E15" s="319"/>
      <c r="F15" s="318"/>
      <c r="G15" s="317"/>
      <c r="H15" s="318"/>
      <c r="I15" s="320"/>
      <c r="J15" s="320"/>
      <c r="K15" s="346"/>
      <c r="L15" s="341"/>
      <c r="M15" s="209"/>
      <c r="N15" s="214"/>
      <c r="O15" s="346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</row>
    <row r="16" spans="1:29" ht="15.75" hidden="1" customHeight="1">
      <c r="A16" s="319"/>
      <c r="B16" s="318"/>
      <c r="C16" s="309"/>
      <c r="D16" s="360"/>
      <c r="E16" s="319"/>
      <c r="F16" s="318"/>
      <c r="G16" s="317"/>
      <c r="H16" s="318"/>
      <c r="I16" s="320"/>
      <c r="J16" s="320"/>
      <c r="K16" s="346"/>
      <c r="L16" s="341"/>
      <c r="M16" s="209"/>
      <c r="N16" s="209"/>
      <c r="O16" s="346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</row>
    <row r="17" spans="1:29" ht="15.75" hidden="1" customHeight="1">
      <c r="A17" s="319"/>
      <c r="B17" s="318"/>
      <c r="C17" s="309"/>
      <c r="D17" s="360"/>
      <c r="E17" s="319"/>
      <c r="F17" s="318"/>
      <c r="G17" s="317"/>
      <c r="H17" s="318"/>
      <c r="I17" s="320"/>
      <c r="J17" s="320" t="s">
        <v>371</v>
      </c>
      <c r="K17" s="346"/>
      <c r="L17" s="341"/>
      <c r="M17" s="209"/>
      <c r="N17" s="214"/>
      <c r="O17" s="346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</row>
    <row r="18" spans="1:29" ht="15.75" hidden="1" customHeight="1">
      <c r="A18" s="319"/>
      <c r="B18" s="318"/>
      <c r="C18" s="309"/>
      <c r="D18" s="360"/>
      <c r="E18" s="319"/>
      <c r="F18" s="318"/>
      <c r="G18" s="317"/>
      <c r="H18" s="318"/>
      <c r="I18" s="320"/>
      <c r="J18" s="320"/>
      <c r="K18" s="346"/>
      <c r="L18" s="341"/>
      <c r="M18" s="209"/>
      <c r="N18" s="214"/>
      <c r="O18" s="346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</row>
    <row r="19" spans="1:29" hidden="1">
      <c r="A19" s="319"/>
      <c r="B19" s="318"/>
      <c r="C19" s="310"/>
      <c r="D19" s="360"/>
      <c r="E19" s="319"/>
      <c r="F19" s="318"/>
      <c r="G19" s="317"/>
      <c r="H19" s="318"/>
      <c r="I19" s="320"/>
      <c r="J19" s="320"/>
      <c r="K19" s="346"/>
      <c r="L19" s="346"/>
      <c r="M19" s="214"/>
      <c r="N19" s="214"/>
      <c r="O19" s="346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</row>
    <row r="20" spans="1:29" ht="15.75" customHeight="1">
      <c r="A20" s="318">
        <v>33600000</v>
      </c>
      <c r="B20" s="318" t="s">
        <v>546</v>
      </c>
      <c r="C20" s="308" t="s">
        <v>489</v>
      </c>
      <c r="D20" s="308" t="s">
        <v>552</v>
      </c>
      <c r="E20" s="319" t="s">
        <v>543</v>
      </c>
      <c r="F20" s="318" t="s">
        <v>545</v>
      </c>
      <c r="G20" s="317">
        <v>2200</v>
      </c>
      <c r="H20" s="318" t="s">
        <v>547</v>
      </c>
      <c r="I20" s="320" t="s">
        <v>527</v>
      </c>
      <c r="J20" s="320" t="s">
        <v>281</v>
      </c>
      <c r="K20" s="346" t="s">
        <v>1050</v>
      </c>
      <c r="L20" s="341" t="s">
        <v>698</v>
      </c>
      <c r="M20" s="209">
        <v>660</v>
      </c>
      <c r="N20" s="214">
        <v>660</v>
      </c>
      <c r="O20" s="346" t="s">
        <v>832</v>
      </c>
      <c r="P20" s="317">
        <f>SUM(M20:M22)</f>
        <v>660</v>
      </c>
      <c r="Q20" s="317">
        <f>SUM(N20:N22)</f>
        <v>660</v>
      </c>
      <c r="R20" s="317">
        <f>SUM(M23:M25)</f>
        <v>0</v>
      </c>
      <c r="S20" s="317">
        <f>SUM(N23:N25)</f>
        <v>0</v>
      </c>
      <c r="T20" s="317">
        <f>SUM(M26:M27)</f>
        <v>0</v>
      </c>
      <c r="U20" s="317">
        <f>SUM(N26:N27)</f>
        <v>0</v>
      </c>
      <c r="V20" s="317">
        <f>SUM(M28:M29)</f>
        <v>0</v>
      </c>
      <c r="W20" s="317">
        <f>SUM(N28:N29)</f>
        <v>0</v>
      </c>
      <c r="X20" s="317">
        <f>P20+R20+T20+V20</f>
        <v>660</v>
      </c>
      <c r="Y20" s="317">
        <f>Q20+S20+U20+W20</f>
        <v>660</v>
      </c>
      <c r="Z20" s="317">
        <f>G20-X20</f>
        <v>1540</v>
      </c>
      <c r="AA20" s="317">
        <f>G20-Y20</f>
        <v>1540</v>
      </c>
      <c r="AB20" s="317">
        <f>X20*100/G20</f>
        <v>30</v>
      </c>
      <c r="AC20" s="317"/>
    </row>
    <row r="21" spans="1:29" ht="15.75" customHeight="1">
      <c r="A21" s="318"/>
      <c r="B21" s="318"/>
      <c r="C21" s="309"/>
      <c r="D21" s="309"/>
      <c r="E21" s="319"/>
      <c r="F21" s="318"/>
      <c r="G21" s="317"/>
      <c r="H21" s="318"/>
      <c r="I21" s="320"/>
      <c r="J21" s="320"/>
      <c r="K21" s="346"/>
      <c r="L21" s="341"/>
      <c r="M21" s="209"/>
      <c r="N21" s="214"/>
      <c r="O21" s="346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</row>
    <row r="22" spans="1:29" ht="15.75" customHeight="1">
      <c r="A22" s="318"/>
      <c r="B22" s="318"/>
      <c r="C22" s="309"/>
      <c r="D22" s="309"/>
      <c r="E22" s="319"/>
      <c r="F22" s="318"/>
      <c r="G22" s="317"/>
      <c r="H22" s="318"/>
      <c r="I22" s="320"/>
      <c r="J22" s="320"/>
      <c r="K22" s="346"/>
      <c r="L22" s="341"/>
      <c r="M22" s="209"/>
      <c r="N22" s="209"/>
      <c r="O22" s="346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</row>
    <row r="23" spans="1:29" ht="15.75" customHeight="1">
      <c r="A23" s="318"/>
      <c r="B23" s="318"/>
      <c r="C23" s="309"/>
      <c r="D23" s="309"/>
      <c r="E23" s="319"/>
      <c r="F23" s="318"/>
      <c r="G23" s="317"/>
      <c r="H23" s="318"/>
      <c r="I23" s="320"/>
      <c r="J23" s="320" t="s">
        <v>370</v>
      </c>
      <c r="K23" s="346"/>
      <c r="L23" s="341"/>
      <c r="M23" s="209"/>
      <c r="N23" s="209"/>
      <c r="O23" s="346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</row>
    <row r="24" spans="1:29" ht="15.75" customHeight="1">
      <c r="A24" s="318"/>
      <c r="B24" s="318"/>
      <c r="C24" s="309"/>
      <c r="D24" s="309"/>
      <c r="E24" s="319"/>
      <c r="F24" s="318"/>
      <c r="G24" s="317"/>
      <c r="H24" s="318"/>
      <c r="I24" s="320"/>
      <c r="J24" s="320"/>
      <c r="K24" s="346"/>
      <c r="L24" s="341"/>
      <c r="M24" s="209"/>
      <c r="N24" s="209"/>
      <c r="O24" s="346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</row>
    <row r="25" spans="1:29" ht="15.75" customHeight="1">
      <c r="A25" s="318"/>
      <c r="B25" s="318"/>
      <c r="C25" s="309"/>
      <c r="D25" s="309"/>
      <c r="E25" s="319"/>
      <c r="F25" s="318"/>
      <c r="G25" s="317"/>
      <c r="H25" s="318"/>
      <c r="I25" s="320"/>
      <c r="J25" s="320"/>
      <c r="K25" s="346"/>
      <c r="L25" s="341"/>
      <c r="M25" s="209"/>
      <c r="N25" s="209"/>
      <c r="O25" s="346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</row>
    <row r="26" spans="1:29" ht="15.75" customHeight="1">
      <c r="A26" s="318"/>
      <c r="B26" s="318"/>
      <c r="C26" s="309"/>
      <c r="D26" s="309"/>
      <c r="E26" s="319"/>
      <c r="F26" s="318"/>
      <c r="G26" s="317"/>
      <c r="H26" s="318"/>
      <c r="I26" s="320"/>
      <c r="J26" s="320" t="s">
        <v>289</v>
      </c>
      <c r="K26" s="346"/>
      <c r="L26" s="341"/>
      <c r="M26" s="209"/>
      <c r="N26" s="214"/>
      <c r="O26" s="346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</row>
    <row r="27" spans="1:29" ht="4.5" customHeight="1">
      <c r="A27" s="318"/>
      <c r="B27" s="318"/>
      <c r="C27" s="309"/>
      <c r="D27" s="309"/>
      <c r="E27" s="319"/>
      <c r="F27" s="318"/>
      <c r="G27" s="317"/>
      <c r="H27" s="318"/>
      <c r="I27" s="320"/>
      <c r="J27" s="320"/>
      <c r="K27" s="346"/>
      <c r="L27" s="341"/>
      <c r="M27" s="209"/>
      <c r="N27" s="209"/>
      <c r="O27" s="346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</row>
    <row r="28" spans="1:29" ht="15.75" hidden="1" customHeight="1">
      <c r="A28" s="318"/>
      <c r="B28" s="318"/>
      <c r="C28" s="309"/>
      <c r="D28" s="309"/>
      <c r="E28" s="319"/>
      <c r="F28" s="318"/>
      <c r="G28" s="317"/>
      <c r="H28" s="318"/>
      <c r="I28" s="320"/>
      <c r="J28" s="320" t="s">
        <v>371</v>
      </c>
      <c r="K28" s="346"/>
      <c r="L28" s="341"/>
      <c r="M28" s="209"/>
      <c r="N28" s="214"/>
      <c r="O28" s="346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</row>
    <row r="29" spans="1:29" ht="15.75" hidden="1" customHeight="1">
      <c r="A29" s="318"/>
      <c r="B29" s="318"/>
      <c r="C29" s="310"/>
      <c r="D29" s="310"/>
      <c r="E29" s="319"/>
      <c r="F29" s="318"/>
      <c r="G29" s="317"/>
      <c r="H29" s="318"/>
      <c r="I29" s="320"/>
      <c r="J29" s="320"/>
      <c r="K29" s="346"/>
      <c r="L29" s="346"/>
      <c r="M29" s="214"/>
      <c r="N29" s="214"/>
      <c r="O29" s="346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</row>
    <row r="30" spans="1:29" ht="15.75" customHeight="1">
      <c r="A30" s="319" t="s">
        <v>549</v>
      </c>
      <c r="B30" s="321" t="s">
        <v>546</v>
      </c>
      <c r="C30" s="308" t="s">
        <v>489</v>
      </c>
      <c r="D30" s="361" t="s">
        <v>553</v>
      </c>
      <c r="E30" s="319" t="s">
        <v>548</v>
      </c>
      <c r="F30" s="308" t="s">
        <v>545</v>
      </c>
      <c r="G30" s="338">
        <v>862.5</v>
      </c>
      <c r="H30" s="320" t="s">
        <v>547</v>
      </c>
      <c r="I30" s="311" t="s">
        <v>527</v>
      </c>
      <c r="J30" s="311" t="s">
        <v>281</v>
      </c>
      <c r="K30" s="346" t="s">
        <v>724</v>
      </c>
      <c r="L30" s="341" t="s">
        <v>556</v>
      </c>
      <c r="M30" s="209">
        <v>287.5</v>
      </c>
      <c r="N30" s="214">
        <v>287.5</v>
      </c>
      <c r="O30" s="346" t="s">
        <v>723</v>
      </c>
      <c r="P30" s="338">
        <f>SUM(M30:M33)</f>
        <v>862.5</v>
      </c>
      <c r="Q30" s="338">
        <f>SUM(N30:N33)</f>
        <v>862.5</v>
      </c>
      <c r="R30" s="338">
        <f>SUM(M34:M35)</f>
        <v>0</v>
      </c>
      <c r="S30" s="338">
        <f>SUM(N34:N35)</f>
        <v>0</v>
      </c>
      <c r="T30" s="338">
        <f>SUM(M36:M38)</f>
        <v>0</v>
      </c>
      <c r="U30" s="338">
        <f>SUM(N36:N38)</f>
        <v>0</v>
      </c>
      <c r="V30" s="338">
        <f>SUM(M39:M42)</f>
        <v>0</v>
      </c>
      <c r="W30" s="338">
        <f>SUM(N39:N42)</f>
        <v>0</v>
      </c>
      <c r="X30" s="338">
        <f>P30+R30+T30+V30</f>
        <v>862.5</v>
      </c>
      <c r="Y30" s="338">
        <f>Q30+S30+U30+W30</f>
        <v>862.5</v>
      </c>
      <c r="Z30" s="338">
        <f>G30-X30</f>
        <v>0</v>
      </c>
      <c r="AA30" s="338">
        <f>G30-Y30</f>
        <v>0</v>
      </c>
      <c r="AB30" s="338">
        <f>X30*100/G30</f>
        <v>100</v>
      </c>
      <c r="AC30" s="338"/>
    </row>
    <row r="31" spans="1:29" ht="15.75" customHeight="1">
      <c r="A31" s="319"/>
      <c r="B31" s="322"/>
      <c r="C31" s="309"/>
      <c r="D31" s="362"/>
      <c r="E31" s="319"/>
      <c r="F31" s="309"/>
      <c r="G31" s="339"/>
      <c r="H31" s="320"/>
      <c r="I31" s="312"/>
      <c r="J31" s="312"/>
      <c r="K31" s="346" t="s">
        <v>741</v>
      </c>
      <c r="L31" s="341" t="s">
        <v>706</v>
      </c>
      <c r="M31" s="209">
        <v>287.5</v>
      </c>
      <c r="N31" s="214">
        <v>287.5</v>
      </c>
      <c r="O31" s="346" t="s">
        <v>698</v>
      </c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</row>
    <row r="32" spans="1:29" ht="15.75" customHeight="1">
      <c r="A32" s="319"/>
      <c r="B32" s="322"/>
      <c r="C32" s="309"/>
      <c r="D32" s="362"/>
      <c r="E32" s="319"/>
      <c r="F32" s="309"/>
      <c r="G32" s="339"/>
      <c r="H32" s="320"/>
      <c r="I32" s="312"/>
      <c r="J32" s="312"/>
      <c r="K32" s="346" t="s">
        <v>1049</v>
      </c>
      <c r="L32" s="341" t="s">
        <v>698</v>
      </c>
      <c r="M32" s="209">
        <v>287.5</v>
      </c>
      <c r="N32" s="214">
        <v>287.5</v>
      </c>
      <c r="O32" s="346" t="s">
        <v>832</v>
      </c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</row>
    <row r="33" spans="1:29" ht="15.75" customHeight="1">
      <c r="A33" s="319"/>
      <c r="B33" s="322"/>
      <c r="C33" s="309"/>
      <c r="D33" s="362"/>
      <c r="E33" s="319"/>
      <c r="F33" s="309"/>
      <c r="G33" s="339"/>
      <c r="H33" s="320"/>
      <c r="I33" s="312"/>
      <c r="J33" s="313"/>
      <c r="K33" s="346"/>
      <c r="L33" s="341"/>
      <c r="M33" s="209"/>
      <c r="N33" s="209"/>
      <c r="O33" s="341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</row>
    <row r="34" spans="1:29" ht="15.75" customHeight="1">
      <c r="A34" s="319"/>
      <c r="B34" s="322"/>
      <c r="C34" s="309"/>
      <c r="D34" s="362"/>
      <c r="E34" s="319"/>
      <c r="F34" s="309"/>
      <c r="G34" s="339"/>
      <c r="H34" s="320"/>
      <c r="I34" s="312"/>
      <c r="J34" s="311" t="s">
        <v>370</v>
      </c>
      <c r="K34" s="346"/>
      <c r="L34" s="341"/>
      <c r="M34" s="209"/>
      <c r="N34" s="209"/>
      <c r="O34" s="346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</row>
    <row r="35" spans="1:29" ht="15.75" customHeight="1">
      <c r="A35" s="319"/>
      <c r="B35" s="322"/>
      <c r="C35" s="309"/>
      <c r="D35" s="362"/>
      <c r="E35" s="319"/>
      <c r="F35" s="309"/>
      <c r="G35" s="339"/>
      <c r="H35" s="320"/>
      <c r="I35" s="312"/>
      <c r="J35" s="313"/>
      <c r="K35" s="346"/>
      <c r="L35" s="341"/>
      <c r="M35" s="209"/>
      <c r="N35" s="209"/>
      <c r="O35" s="346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</row>
    <row r="36" spans="1:29" ht="3.75" customHeight="1">
      <c r="A36" s="319"/>
      <c r="B36" s="322"/>
      <c r="C36" s="309"/>
      <c r="D36" s="362"/>
      <c r="E36" s="319"/>
      <c r="F36" s="309"/>
      <c r="G36" s="339"/>
      <c r="H36" s="320"/>
      <c r="I36" s="312"/>
      <c r="J36" s="311" t="s">
        <v>289</v>
      </c>
      <c r="K36" s="346"/>
      <c r="L36" s="341"/>
      <c r="M36" s="209"/>
      <c r="N36" s="214"/>
      <c r="O36" s="346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</row>
    <row r="37" spans="1:29" ht="15.75" hidden="1" customHeight="1">
      <c r="A37" s="319"/>
      <c r="B37" s="322"/>
      <c r="C37" s="309"/>
      <c r="D37" s="362"/>
      <c r="E37" s="319"/>
      <c r="F37" s="309"/>
      <c r="G37" s="339"/>
      <c r="H37" s="320"/>
      <c r="I37" s="312"/>
      <c r="J37" s="312"/>
      <c r="K37" s="346"/>
      <c r="L37" s="341"/>
      <c r="M37" s="209"/>
      <c r="N37" s="214"/>
      <c r="O37" s="346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</row>
    <row r="38" spans="1:29" ht="15.75" hidden="1" customHeight="1">
      <c r="A38" s="319"/>
      <c r="B38" s="322"/>
      <c r="C38" s="309"/>
      <c r="D38" s="362"/>
      <c r="E38" s="319"/>
      <c r="F38" s="309"/>
      <c r="G38" s="339"/>
      <c r="H38" s="320"/>
      <c r="I38" s="312"/>
      <c r="J38" s="313"/>
      <c r="K38" s="346"/>
      <c r="L38" s="341"/>
      <c r="M38" s="209"/>
      <c r="N38" s="209"/>
      <c r="O38" s="346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</row>
    <row r="39" spans="1:29" ht="15.75" hidden="1" customHeight="1">
      <c r="A39" s="319"/>
      <c r="B39" s="322"/>
      <c r="C39" s="309"/>
      <c r="D39" s="362"/>
      <c r="E39" s="319"/>
      <c r="F39" s="309"/>
      <c r="G39" s="339"/>
      <c r="H39" s="320"/>
      <c r="I39" s="312"/>
      <c r="J39" s="311" t="s">
        <v>371</v>
      </c>
      <c r="K39" s="346"/>
      <c r="L39" s="341"/>
      <c r="M39" s="209"/>
      <c r="N39" s="214"/>
      <c r="O39" s="346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</row>
    <row r="40" spans="1:29" ht="15.75" hidden="1" customHeight="1">
      <c r="A40" s="319"/>
      <c r="B40" s="322"/>
      <c r="C40" s="309"/>
      <c r="D40" s="362"/>
      <c r="E40" s="319"/>
      <c r="F40" s="309"/>
      <c r="G40" s="339"/>
      <c r="H40" s="320"/>
      <c r="I40" s="312"/>
      <c r="J40" s="312"/>
      <c r="K40" s="346"/>
      <c r="L40" s="341"/>
      <c r="M40" s="209"/>
      <c r="N40" s="214"/>
      <c r="O40" s="346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</row>
    <row r="41" spans="1:29" ht="15.75" hidden="1" customHeight="1">
      <c r="A41" s="319"/>
      <c r="B41" s="322"/>
      <c r="C41" s="309"/>
      <c r="D41" s="362"/>
      <c r="E41" s="319"/>
      <c r="F41" s="309"/>
      <c r="G41" s="339"/>
      <c r="H41" s="320"/>
      <c r="I41" s="312"/>
      <c r="J41" s="312"/>
      <c r="K41" s="346"/>
      <c r="L41" s="341"/>
      <c r="M41" s="209"/>
      <c r="N41" s="214"/>
      <c r="O41" s="346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</row>
    <row r="42" spans="1:29" ht="15.75" hidden="1" customHeight="1">
      <c r="A42" s="319"/>
      <c r="B42" s="323"/>
      <c r="C42" s="310"/>
      <c r="D42" s="363"/>
      <c r="E42" s="319"/>
      <c r="F42" s="310"/>
      <c r="G42" s="340"/>
      <c r="H42" s="320"/>
      <c r="I42" s="313"/>
      <c r="J42" s="313"/>
      <c r="K42" s="346"/>
      <c r="L42" s="346"/>
      <c r="M42" s="214"/>
      <c r="N42" s="214"/>
      <c r="O42" s="346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</row>
    <row r="43" spans="1:29" ht="15.75" customHeight="1">
      <c r="A43" s="318">
        <v>33600000</v>
      </c>
      <c r="B43" s="308" t="s">
        <v>546</v>
      </c>
      <c r="C43" s="308" t="s">
        <v>489</v>
      </c>
      <c r="D43" s="308" t="s">
        <v>554</v>
      </c>
      <c r="E43" s="319" t="s">
        <v>550</v>
      </c>
      <c r="F43" s="360" t="s">
        <v>545</v>
      </c>
      <c r="G43" s="317">
        <v>4900</v>
      </c>
      <c r="H43" s="318" t="s">
        <v>547</v>
      </c>
      <c r="I43" s="320" t="s">
        <v>527</v>
      </c>
      <c r="J43" s="320" t="s">
        <v>281</v>
      </c>
      <c r="K43" s="346"/>
      <c r="L43" s="341"/>
      <c r="M43" s="209"/>
      <c r="N43" s="214"/>
      <c r="O43" s="346"/>
      <c r="P43" s="317">
        <f>SUM(M43:M44)</f>
        <v>0</v>
      </c>
      <c r="Q43" s="317">
        <f>SUM(N43:N44)</f>
        <v>0</v>
      </c>
      <c r="R43" s="317">
        <f>SUM(M45:M46)</f>
        <v>0</v>
      </c>
      <c r="S43" s="317">
        <f>SUM(N45:N46)</f>
        <v>0</v>
      </c>
      <c r="T43" s="317">
        <f>SUM(M47:M48)</f>
        <v>0</v>
      </c>
      <c r="U43" s="317">
        <f>SUM(N47:N48)</f>
        <v>0</v>
      </c>
      <c r="V43" s="317">
        <f>SUM(M49:M52)</f>
        <v>0</v>
      </c>
      <c r="W43" s="317">
        <f>SUM(N49:N52)</f>
        <v>0</v>
      </c>
      <c r="X43" s="317">
        <f>P43+R43+T43+V43</f>
        <v>0</v>
      </c>
      <c r="Y43" s="317">
        <f>Q43+S43+U43+W43</f>
        <v>0</v>
      </c>
      <c r="Z43" s="317">
        <f>G43-X43</f>
        <v>4900</v>
      </c>
      <c r="AA43" s="317">
        <f>G43-Y43</f>
        <v>4900</v>
      </c>
      <c r="AB43" s="317">
        <f>X43*100/G43</f>
        <v>0</v>
      </c>
      <c r="AC43" s="317"/>
    </row>
    <row r="44" spans="1:29" ht="15.75" customHeight="1">
      <c r="A44" s="318"/>
      <c r="B44" s="309"/>
      <c r="C44" s="309"/>
      <c r="D44" s="309"/>
      <c r="E44" s="319"/>
      <c r="F44" s="360"/>
      <c r="G44" s="317"/>
      <c r="H44" s="318"/>
      <c r="I44" s="320"/>
      <c r="J44" s="320"/>
      <c r="K44" s="346"/>
      <c r="L44" s="341"/>
      <c r="M44" s="209"/>
      <c r="N44" s="209"/>
      <c r="O44" s="341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</row>
    <row r="45" spans="1:29" ht="15.75" customHeight="1">
      <c r="A45" s="318"/>
      <c r="B45" s="309"/>
      <c r="C45" s="309"/>
      <c r="D45" s="309"/>
      <c r="E45" s="319"/>
      <c r="F45" s="360"/>
      <c r="G45" s="317"/>
      <c r="H45" s="318"/>
      <c r="I45" s="320"/>
      <c r="J45" s="320" t="s">
        <v>370</v>
      </c>
      <c r="K45" s="346"/>
      <c r="L45" s="341"/>
      <c r="M45" s="209"/>
      <c r="N45" s="209"/>
      <c r="O45" s="346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</row>
    <row r="46" spans="1:29" ht="15.75" customHeight="1">
      <c r="A46" s="318"/>
      <c r="B46" s="309"/>
      <c r="C46" s="309"/>
      <c r="D46" s="309"/>
      <c r="E46" s="319"/>
      <c r="F46" s="360"/>
      <c r="G46" s="317"/>
      <c r="H46" s="318"/>
      <c r="I46" s="320"/>
      <c r="J46" s="320"/>
      <c r="K46" s="346"/>
      <c r="L46" s="341"/>
      <c r="M46" s="209"/>
      <c r="N46" s="209"/>
      <c r="O46" s="346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</row>
    <row r="47" spans="1:29" ht="15.75" customHeight="1">
      <c r="A47" s="318"/>
      <c r="B47" s="309"/>
      <c r="C47" s="309"/>
      <c r="D47" s="309"/>
      <c r="E47" s="319"/>
      <c r="F47" s="360"/>
      <c r="G47" s="317"/>
      <c r="H47" s="318"/>
      <c r="I47" s="320"/>
      <c r="J47" s="320" t="s">
        <v>289</v>
      </c>
      <c r="K47" s="346"/>
      <c r="L47" s="341"/>
      <c r="M47" s="209"/>
      <c r="N47" s="214"/>
      <c r="O47" s="346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</row>
    <row r="48" spans="1:29" ht="15.75" customHeight="1">
      <c r="A48" s="318"/>
      <c r="B48" s="309"/>
      <c r="C48" s="309"/>
      <c r="D48" s="309"/>
      <c r="E48" s="319"/>
      <c r="F48" s="360"/>
      <c r="G48" s="317"/>
      <c r="H48" s="318"/>
      <c r="I48" s="320"/>
      <c r="J48" s="320"/>
      <c r="K48" s="346"/>
      <c r="L48" s="341"/>
      <c r="M48" s="209"/>
      <c r="N48" s="209"/>
      <c r="O48" s="346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17"/>
      <c r="AB48" s="317"/>
      <c r="AC48" s="317"/>
    </row>
    <row r="49" spans="1:29" ht="14.25" customHeight="1">
      <c r="A49" s="318"/>
      <c r="B49" s="309"/>
      <c r="C49" s="309"/>
      <c r="D49" s="309"/>
      <c r="E49" s="319"/>
      <c r="F49" s="360"/>
      <c r="G49" s="317"/>
      <c r="H49" s="318"/>
      <c r="I49" s="320"/>
      <c r="J49" s="320" t="s">
        <v>371</v>
      </c>
      <c r="K49" s="346"/>
      <c r="L49" s="341"/>
      <c r="M49" s="209"/>
      <c r="N49" s="214"/>
      <c r="O49" s="346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</row>
    <row r="50" spans="1:29" ht="15.75" hidden="1" customHeight="1">
      <c r="A50" s="318"/>
      <c r="B50" s="309"/>
      <c r="C50" s="309"/>
      <c r="D50" s="309"/>
      <c r="E50" s="319"/>
      <c r="F50" s="360"/>
      <c r="G50" s="317"/>
      <c r="H50" s="318"/>
      <c r="I50" s="320"/>
      <c r="J50" s="320"/>
      <c r="K50" s="346"/>
      <c r="L50" s="341"/>
      <c r="M50" s="209"/>
      <c r="N50" s="214"/>
      <c r="O50" s="346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</row>
    <row r="51" spans="1:29" ht="15.75" hidden="1" customHeight="1">
      <c r="A51" s="318"/>
      <c r="B51" s="309"/>
      <c r="C51" s="309"/>
      <c r="D51" s="309"/>
      <c r="E51" s="319"/>
      <c r="F51" s="360"/>
      <c r="G51" s="317"/>
      <c r="H51" s="318"/>
      <c r="I51" s="320"/>
      <c r="J51" s="320"/>
      <c r="K51" s="346"/>
      <c r="L51" s="341"/>
      <c r="M51" s="209"/>
      <c r="N51" s="214"/>
      <c r="O51" s="346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</row>
    <row r="52" spans="1:29" ht="15.75" hidden="1" customHeight="1">
      <c r="A52" s="318"/>
      <c r="B52" s="310"/>
      <c r="C52" s="310"/>
      <c r="D52" s="310"/>
      <c r="E52" s="319"/>
      <c r="F52" s="360"/>
      <c r="G52" s="317"/>
      <c r="H52" s="318"/>
      <c r="I52" s="320"/>
      <c r="J52" s="320"/>
      <c r="K52" s="346"/>
      <c r="L52" s="346"/>
      <c r="M52" s="214"/>
      <c r="N52" s="214"/>
      <c r="O52" s="346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</row>
    <row r="53" spans="1:29" ht="15.75" customHeight="1">
      <c r="A53" s="318">
        <v>33600000</v>
      </c>
      <c r="B53" s="318" t="s">
        <v>546</v>
      </c>
      <c r="C53" s="308" t="s">
        <v>489</v>
      </c>
      <c r="D53" s="360" t="s">
        <v>558</v>
      </c>
      <c r="E53" s="319" t="s">
        <v>555</v>
      </c>
      <c r="F53" s="360" t="s">
        <v>556</v>
      </c>
      <c r="G53" s="317">
        <v>1275</v>
      </c>
      <c r="H53" s="318" t="s">
        <v>557</v>
      </c>
      <c r="I53" s="320" t="s">
        <v>490</v>
      </c>
      <c r="J53" s="320" t="s">
        <v>281</v>
      </c>
      <c r="K53" s="346" t="s">
        <v>703</v>
      </c>
      <c r="L53" s="341" t="s">
        <v>666</v>
      </c>
      <c r="M53" s="209">
        <v>425</v>
      </c>
      <c r="N53" s="214">
        <v>425</v>
      </c>
      <c r="O53" s="346" t="s">
        <v>666</v>
      </c>
      <c r="P53" s="317">
        <f>SUM(M53:M58)</f>
        <v>425</v>
      </c>
      <c r="Q53" s="317">
        <f>SUM(N53:N58)</f>
        <v>425</v>
      </c>
      <c r="R53" s="317">
        <f>SUM(M59:M64)</f>
        <v>0</v>
      </c>
      <c r="S53" s="317">
        <f>SUM(N59:N64)</f>
        <v>0</v>
      </c>
      <c r="T53" s="317">
        <f>SUM(M65:M74)</f>
        <v>0</v>
      </c>
      <c r="U53" s="317">
        <f>SUM(N65:N74)</f>
        <v>0</v>
      </c>
      <c r="V53" s="317">
        <f>SUM(M75:M80)</f>
        <v>0</v>
      </c>
      <c r="W53" s="317">
        <f>SUM(N75:N80)</f>
        <v>0</v>
      </c>
      <c r="X53" s="317">
        <f>P53+R53+T53+V53</f>
        <v>425</v>
      </c>
      <c r="Y53" s="317">
        <f>Q53+S53+U53+W53</f>
        <v>425</v>
      </c>
      <c r="Z53" s="317">
        <f>G53-X53</f>
        <v>850</v>
      </c>
      <c r="AA53" s="317">
        <f>G53-Y53</f>
        <v>850</v>
      </c>
      <c r="AB53" s="317">
        <f>X53*100/G53</f>
        <v>33.333333333333336</v>
      </c>
      <c r="AC53" s="317"/>
    </row>
    <row r="54" spans="1:29" ht="15.75" customHeight="1">
      <c r="A54" s="318"/>
      <c r="B54" s="318"/>
      <c r="C54" s="309"/>
      <c r="D54" s="360"/>
      <c r="E54" s="319"/>
      <c r="F54" s="360"/>
      <c r="G54" s="317"/>
      <c r="H54" s="318"/>
      <c r="I54" s="320"/>
      <c r="J54" s="320"/>
      <c r="K54" s="346"/>
      <c r="L54" s="341"/>
      <c r="M54" s="209"/>
      <c r="N54" s="214"/>
      <c r="O54" s="346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</row>
    <row r="55" spans="1:29" ht="15.75" customHeight="1">
      <c r="A55" s="318"/>
      <c r="B55" s="318"/>
      <c r="C55" s="309"/>
      <c r="D55" s="360"/>
      <c r="E55" s="319"/>
      <c r="F55" s="360"/>
      <c r="G55" s="317"/>
      <c r="H55" s="318"/>
      <c r="I55" s="320"/>
      <c r="J55" s="320"/>
      <c r="K55" s="346"/>
      <c r="L55" s="341"/>
      <c r="M55" s="209"/>
      <c r="N55" s="214"/>
      <c r="O55" s="346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</row>
    <row r="56" spans="1:29" ht="15.75" customHeight="1">
      <c r="A56" s="318"/>
      <c r="B56" s="318"/>
      <c r="C56" s="309"/>
      <c r="D56" s="360"/>
      <c r="E56" s="319"/>
      <c r="F56" s="360"/>
      <c r="G56" s="317"/>
      <c r="H56" s="318"/>
      <c r="I56" s="320"/>
      <c r="J56" s="320"/>
      <c r="K56" s="346"/>
      <c r="L56" s="341"/>
      <c r="M56" s="209"/>
      <c r="N56" s="214"/>
      <c r="O56" s="346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</row>
    <row r="57" spans="1:29" ht="15.75" customHeight="1">
      <c r="A57" s="318"/>
      <c r="B57" s="318"/>
      <c r="C57" s="309"/>
      <c r="D57" s="360"/>
      <c r="E57" s="319"/>
      <c r="F57" s="360"/>
      <c r="G57" s="317"/>
      <c r="H57" s="318"/>
      <c r="I57" s="320"/>
      <c r="J57" s="320"/>
      <c r="K57" s="346"/>
      <c r="L57" s="341"/>
      <c r="M57" s="209"/>
      <c r="N57" s="214"/>
      <c r="O57" s="346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317"/>
      <c r="AB57" s="317"/>
      <c r="AC57" s="317"/>
    </row>
    <row r="58" spans="1:29" ht="15.75" customHeight="1">
      <c r="A58" s="318"/>
      <c r="B58" s="318"/>
      <c r="C58" s="309"/>
      <c r="D58" s="360"/>
      <c r="E58" s="319"/>
      <c r="F58" s="360"/>
      <c r="G58" s="317"/>
      <c r="H58" s="318"/>
      <c r="I58" s="320"/>
      <c r="J58" s="320"/>
      <c r="K58" s="346"/>
      <c r="L58" s="341"/>
      <c r="M58" s="209"/>
      <c r="N58" s="209"/>
      <c r="O58" s="346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7"/>
      <c r="AC58" s="317"/>
    </row>
    <row r="59" spans="1:29" ht="15.75" customHeight="1">
      <c r="A59" s="318"/>
      <c r="B59" s="318"/>
      <c r="C59" s="309"/>
      <c r="D59" s="360"/>
      <c r="E59" s="319"/>
      <c r="F59" s="360"/>
      <c r="G59" s="317"/>
      <c r="H59" s="318"/>
      <c r="I59" s="320"/>
      <c r="J59" s="320" t="s">
        <v>370</v>
      </c>
      <c r="K59" s="346"/>
      <c r="L59" s="341"/>
      <c r="M59" s="209"/>
      <c r="N59" s="209"/>
      <c r="O59" s="346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</row>
    <row r="60" spans="1:29" ht="15.75" customHeight="1">
      <c r="A60" s="318"/>
      <c r="B60" s="318"/>
      <c r="C60" s="309"/>
      <c r="D60" s="360"/>
      <c r="E60" s="319"/>
      <c r="F60" s="360"/>
      <c r="G60" s="317"/>
      <c r="H60" s="318"/>
      <c r="I60" s="320"/>
      <c r="J60" s="320"/>
      <c r="K60" s="346"/>
      <c r="L60" s="341"/>
      <c r="M60" s="209"/>
      <c r="N60" s="209"/>
      <c r="O60" s="346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</row>
    <row r="61" spans="1:29" ht="15.75" customHeight="1">
      <c r="A61" s="318"/>
      <c r="B61" s="318"/>
      <c r="C61" s="309"/>
      <c r="D61" s="360"/>
      <c r="E61" s="319"/>
      <c r="F61" s="360"/>
      <c r="G61" s="317"/>
      <c r="H61" s="318"/>
      <c r="I61" s="320"/>
      <c r="J61" s="320"/>
      <c r="K61" s="346"/>
      <c r="L61" s="341"/>
      <c r="M61" s="209"/>
      <c r="N61" s="209"/>
      <c r="O61" s="346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</row>
    <row r="62" spans="1:29" ht="15.75" customHeight="1">
      <c r="A62" s="318"/>
      <c r="B62" s="318"/>
      <c r="C62" s="309"/>
      <c r="D62" s="360"/>
      <c r="E62" s="319"/>
      <c r="F62" s="360"/>
      <c r="G62" s="317"/>
      <c r="H62" s="318"/>
      <c r="I62" s="320"/>
      <c r="J62" s="320"/>
      <c r="K62" s="346"/>
      <c r="L62" s="341"/>
      <c r="M62" s="209"/>
      <c r="N62" s="209"/>
      <c r="O62" s="346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</row>
    <row r="63" spans="1:29" ht="15.75" customHeight="1">
      <c r="A63" s="318"/>
      <c r="B63" s="318"/>
      <c r="C63" s="309"/>
      <c r="D63" s="360"/>
      <c r="E63" s="319"/>
      <c r="F63" s="360"/>
      <c r="G63" s="317"/>
      <c r="H63" s="318"/>
      <c r="I63" s="320"/>
      <c r="J63" s="320"/>
      <c r="K63" s="346"/>
      <c r="L63" s="341"/>
      <c r="M63" s="209"/>
      <c r="N63" s="209"/>
      <c r="O63" s="346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</row>
    <row r="64" spans="1:29" ht="15.75" customHeight="1">
      <c r="A64" s="318"/>
      <c r="B64" s="318"/>
      <c r="C64" s="309"/>
      <c r="D64" s="360"/>
      <c r="E64" s="319"/>
      <c r="F64" s="360"/>
      <c r="G64" s="317"/>
      <c r="H64" s="318"/>
      <c r="I64" s="320"/>
      <c r="J64" s="320"/>
      <c r="K64" s="346"/>
      <c r="L64" s="341"/>
      <c r="M64" s="209"/>
      <c r="N64" s="209"/>
      <c r="O64" s="346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</row>
    <row r="65" spans="1:29" ht="14.25" customHeight="1">
      <c r="A65" s="318"/>
      <c r="B65" s="318"/>
      <c r="C65" s="309"/>
      <c r="D65" s="360"/>
      <c r="E65" s="319"/>
      <c r="F65" s="360"/>
      <c r="G65" s="317"/>
      <c r="H65" s="318"/>
      <c r="I65" s="320"/>
      <c r="J65" s="320" t="s">
        <v>289</v>
      </c>
      <c r="K65" s="346"/>
      <c r="L65" s="341"/>
      <c r="M65" s="209"/>
      <c r="N65" s="214"/>
      <c r="O65" s="346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  <c r="AB65" s="317"/>
      <c r="AC65" s="317"/>
    </row>
    <row r="66" spans="1:29" ht="15.75" hidden="1" customHeight="1">
      <c r="A66" s="318"/>
      <c r="B66" s="318"/>
      <c r="C66" s="309"/>
      <c r="D66" s="360"/>
      <c r="E66" s="319"/>
      <c r="F66" s="360"/>
      <c r="G66" s="317"/>
      <c r="H66" s="318"/>
      <c r="I66" s="320"/>
      <c r="J66" s="320"/>
      <c r="K66" s="346"/>
      <c r="L66" s="341"/>
      <c r="M66" s="209"/>
      <c r="N66" s="214"/>
      <c r="O66" s="346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  <c r="AB66" s="317"/>
      <c r="AC66" s="317"/>
    </row>
    <row r="67" spans="1:29" ht="15.75" hidden="1" customHeight="1">
      <c r="A67" s="318"/>
      <c r="B67" s="318"/>
      <c r="C67" s="309"/>
      <c r="D67" s="360"/>
      <c r="E67" s="319"/>
      <c r="F67" s="360"/>
      <c r="G67" s="317"/>
      <c r="H67" s="318"/>
      <c r="I67" s="320"/>
      <c r="J67" s="320"/>
      <c r="K67" s="346"/>
      <c r="L67" s="341"/>
      <c r="M67" s="209"/>
      <c r="N67" s="214"/>
      <c r="O67" s="346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7"/>
      <c r="AB67" s="317"/>
      <c r="AC67" s="317"/>
    </row>
    <row r="68" spans="1:29" ht="15.75" hidden="1" customHeight="1">
      <c r="A68" s="318"/>
      <c r="B68" s="318"/>
      <c r="C68" s="309"/>
      <c r="D68" s="360"/>
      <c r="E68" s="319"/>
      <c r="F68" s="360"/>
      <c r="G68" s="317"/>
      <c r="H68" s="318"/>
      <c r="I68" s="320"/>
      <c r="J68" s="320"/>
      <c r="K68" s="346"/>
      <c r="L68" s="341"/>
      <c r="M68" s="209"/>
      <c r="N68" s="214"/>
      <c r="O68" s="346"/>
      <c r="P68" s="317"/>
      <c r="Q68" s="317"/>
      <c r="R68" s="317"/>
      <c r="S68" s="317"/>
      <c r="T68" s="317"/>
      <c r="U68" s="317"/>
      <c r="V68" s="317"/>
      <c r="W68" s="317"/>
      <c r="X68" s="317"/>
      <c r="Y68" s="317"/>
      <c r="Z68" s="317"/>
      <c r="AA68" s="317"/>
      <c r="AB68" s="317"/>
      <c r="AC68" s="317"/>
    </row>
    <row r="69" spans="1:29" ht="1.5" hidden="1" customHeight="1">
      <c r="A69" s="318"/>
      <c r="B69" s="318"/>
      <c r="C69" s="309"/>
      <c r="D69" s="360"/>
      <c r="E69" s="319"/>
      <c r="F69" s="360"/>
      <c r="G69" s="317"/>
      <c r="H69" s="318"/>
      <c r="I69" s="320"/>
      <c r="J69" s="320"/>
      <c r="K69" s="346"/>
      <c r="L69" s="341"/>
      <c r="M69" s="209"/>
      <c r="N69" s="214"/>
      <c r="O69" s="346"/>
      <c r="P69" s="317"/>
      <c r="Q69" s="317"/>
      <c r="R69" s="317"/>
      <c r="S69" s="317"/>
      <c r="T69" s="317"/>
      <c r="U69" s="317"/>
      <c r="V69" s="317"/>
      <c r="W69" s="317"/>
      <c r="X69" s="317"/>
      <c r="Y69" s="317"/>
      <c r="Z69" s="317"/>
      <c r="AA69" s="317"/>
      <c r="AB69" s="317"/>
      <c r="AC69" s="317"/>
    </row>
    <row r="70" spans="1:29" ht="15.75" hidden="1" customHeight="1">
      <c r="A70" s="318"/>
      <c r="B70" s="318"/>
      <c r="C70" s="309"/>
      <c r="D70" s="360"/>
      <c r="E70" s="319"/>
      <c r="F70" s="360"/>
      <c r="G70" s="317"/>
      <c r="H70" s="318"/>
      <c r="I70" s="320"/>
      <c r="J70" s="320"/>
      <c r="K70" s="346"/>
      <c r="L70" s="341"/>
      <c r="M70" s="209"/>
      <c r="N70" s="214"/>
      <c r="O70" s="346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  <c r="AB70" s="317"/>
      <c r="AC70" s="317"/>
    </row>
    <row r="71" spans="1:29" ht="15.75" hidden="1" customHeight="1">
      <c r="A71" s="318"/>
      <c r="B71" s="318"/>
      <c r="C71" s="309"/>
      <c r="D71" s="360"/>
      <c r="E71" s="319"/>
      <c r="F71" s="360"/>
      <c r="G71" s="317"/>
      <c r="H71" s="318"/>
      <c r="I71" s="320"/>
      <c r="J71" s="320"/>
      <c r="K71" s="346"/>
      <c r="L71" s="341"/>
      <c r="M71" s="209"/>
      <c r="N71" s="214"/>
      <c r="O71" s="346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317"/>
      <c r="AB71" s="317"/>
      <c r="AC71" s="317"/>
    </row>
    <row r="72" spans="1:29" ht="15.75" hidden="1" customHeight="1">
      <c r="A72" s="318"/>
      <c r="B72" s="318"/>
      <c r="C72" s="309"/>
      <c r="D72" s="360"/>
      <c r="E72" s="319"/>
      <c r="F72" s="360"/>
      <c r="G72" s="317"/>
      <c r="H72" s="318"/>
      <c r="I72" s="320"/>
      <c r="J72" s="320"/>
      <c r="K72" s="346"/>
      <c r="L72" s="341"/>
      <c r="M72" s="209"/>
      <c r="N72" s="214"/>
      <c r="O72" s="346"/>
      <c r="P72" s="317"/>
      <c r="Q72" s="317"/>
      <c r="R72" s="317"/>
      <c r="S72" s="317"/>
      <c r="T72" s="317"/>
      <c r="U72" s="317"/>
      <c r="V72" s="317"/>
      <c r="W72" s="317"/>
      <c r="X72" s="317"/>
      <c r="Y72" s="317"/>
      <c r="Z72" s="317"/>
      <c r="AA72" s="317"/>
      <c r="AB72" s="317"/>
      <c r="AC72" s="317"/>
    </row>
    <row r="73" spans="1:29" ht="15.75" hidden="1" customHeight="1">
      <c r="A73" s="318"/>
      <c r="B73" s="318"/>
      <c r="C73" s="309"/>
      <c r="D73" s="360"/>
      <c r="E73" s="319"/>
      <c r="F73" s="360"/>
      <c r="G73" s="317"/>
      <c r="H73" s="318"/>
      <c r="I73" s="320"/>
      <c r="J73" s="320"/>
      <c r="K73" s="346"/>
      <c r="L73" s="341"/>
      <c r="M73" s="209"/>
      <c r="N73" s="214"/>
      <c r="O73" s="346"/>
      <c r="P73" s="317"/>
      <c r="Q73" s="317"/>
      <c r="R73" s="317"/>
      <c r="S73" s="317"/>
      <c r="T73" s="317"/>
      <c r="U73" s="317"/>
      <c r="V73" s="317"/>
      <c r="W73" s="317"/>
      <c r="X73" s="317"/>
      <c r="Y73" s="317"/>
      <c r="Z73" s="317"/>
      <c r="AA73" s="317"/>
      <c r="AB73" s="317"/>
      <c r="AC73" s="317"/>
    </row>
    <row r="74" spans="1:29" ht="15.75" hidden="1" customHeight="1">
      <c r="A74" s="318"/>
      <c r="B74" s="318"/>
      <c r="C74" s="309"/>
      <c r="D74" s="360"/>
      <c r="E74" s="319"/>
      <c r="F74" s="360"/>
      <c r="G74" s="317"/>
      <c r="H74" s="318"/>
      <c r="I74" s="320"/>
      <c r="J74" s="320"/>
      <c r="K74" s="346"/>
      <c r="L74" s="341"/>
      <c r="M74" s="209"/>
      <c r="N74" s="209"/>
      <c r="O74" s="341"/>
      <c r="P74" s="317"/>
      <c r="Q74" s="317"/>
      <c r="R74" s="317"/>
      <c r="S74" s="317"/>
      <c r="T74" s="317"/>
      <c r="U74" s="317"/>
      <c r="V74" s="317"/>
      <c r="W74" s="317"/>
      <c r="X74" s="317"/>
      <c r="Y74" s="317"/>
      <c r="Z74" s="317"/>
      <c r="AA74" s="317"/>
      <c r="AB74" s="317"/>
      <c r="AC74" s="317"/>
    </row>
    <row r="75" spans="1:29" ht="15.75" hidden="1" customHeight="1">
      <c r="A75" s="318"/>
      <c r="B75" s="318"/>
      <c r="C75" s="309"/>
      <c r="D75" s="360"/>
      <c r="E75" s="319"/>
      <c r="F75" s="360"/>
      <c r="G75" s="317"/>
      <c r="H75" s="318"/>
      <c r="I75" s="320"/>
      <c r="J75" s="320" t="s">
        <v>371</v>
      </c>
      <c r="K75" s="346"/>
      <c r="L75" s="341"/>
      <c r="M75" s="209"/>
      <c r="N75" s="209"/>
      <c r="O75" s="346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  <c r="AB75" s="317"/>
      <c r="AC75" s="317"/>
    </row>
    <row r="76" spans="1:29" ht="15.75" hidden="1" customHeight="1">
      <c r="A76" s="318"/>
      <c r="B76" s="318"/>
      <c r="C76" s="309"/>
      <c r="D76" s="360"/>
      <c r="E76" s="319"/>
      <c r="F76" s="360"/>
      <c r="G76" s="317"/>
      <c r="H76" s="318"/>
      <c r="I76" s="320"/>
      <c r="J76" s="320"/>
      <c r="K76" s="346"/>
      <c r="L76" s="341"/>
      <c r="M76" s="209"/>
      <c r="N76" s="209"/>
      <c r="O76" s="346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7"/>
      <c r="AB76" s="317"/>
      <c r="AC76" s="317"/>
    </row>
    <row r="77" spans="1:29" ht="15.75" hidden="1" customHeight="1">
      <c r="A77" s="318"/>
      <c r="B77" s="318"/>
      <c r="C77" s="309"/>
      <c r="D77" s="360"/>
      <c r="E77" s="319"/>
      <c r="F77" s="360"/>
      <c r="G77" s="317"/>
      <c r="H77" s="318"/>
      <c r="I77" s="320"/>
      <c r="J77" s="320"/>
      <c r="K77" s="346"/>
      <c r="L77" s="341"/>
      <c r="M77" s="209"/>
      <c r="N77" s="209"/>
      <c r="O77" s="346"/>
      <c r="P77" s="317"/>
      <c r="Q77" s="317"/>
      <c r="R77" s="317"/>
      <c r="S77" s="317"/>
      <c r="T77" s="317"/>
      <c r="U77" s="317"/>
      <c r="V77" s="317"/>
      <c r="W77" s="317"/>
      <c r="X77" s="317"/>
      <c r="Y77" s="317"/>
      <c r="Z77" s="317"/>
      <c r="AA77" s="317"/>
      <c r="AB77" s="317"/>
      <c r="AC77" s="317"/>
    </row>
    <row r="78" spans="1:29" ht="15.75" hidden="1" customHeight="1">
      <c r="A78" s="318"/>
      <c r="B78" s="318"/>
      <c r="C78" s="309"/>
      <c r="D78" s="360"/>
      <c r="E78" s="319"/>
      <c r="F78" s="360"/>
      <c r="G78" s="317"/>
      <c r="H78" s="318"/>
      <c r="I78" s="320"/>
      <c r="J78" s="320"/>
      <c r="K78" s="346"/>
      <c r="L78" s="341"/>
      <c r="M78" s="209"/>
      <c r="N78" s="209"/>
      <c r="O78" s="346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  <c r="AB78" s="317"/>
      <c r="AC78" s="317"/>
    </row>
    <row r="79" spans="1:29" ht="15.75" hidden="1" customHeight="1">
      <c r="A79" s="318"/>
      <c r="B79" s="318"/>
      <c r="C79" s="309"/>
      <c r="D79" s="360"/>
      <c r="E79" s="319"/>
      <c r="F79" s="360"/>
      <c r="G79" s="317"/>
      <c r="H79" s="318"/>
      <c r="I79" s="320"/>
      <c r="J79" s="320"/>
      <c r="K79" s="346"/>
      <c r="L79" s="341"/>
      <c r="M79" s="209"/>
      <c r="N79" s="209"/>
      <c r="O79" s="346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  <c r="AB79" s="317"/>
      <c r="AC79" s="317"/>
    </row>
    <row r="80" spans="1:29" ht="15.75" hidden="1" customHeight="1">
      <c r="A80" s="318"/>
      <c r="B80" s="318"/>
      <c r="C80" s="310"/>
      <c r="D80" s="360"/>
      <c r="E80" s="319"/>
      <c r="F80" s="360"/>
      <c r="G80" s="317"/>
      <c r="H80" s="318"/>
      <c r="I80" s="320"/>
      <c r="J80" s="320"/>
      <c r="K80" s="346"/>
      <c r="L80" s="346"/>
      <c r="M80" s="214"/>
      <c r="N80" s="209"/>
      <c r="O80" s="346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  <c r="AB80" s="317"/>
      <c r="AC80" s="317"/>
    </row>
    <row r="81" spans="1:29" ht="15.75" customHeight="1">
      <c r="A81" s="318">
        <v>33600000</v>
      </c>
      <c r="B81" s="308" t="s">
        <v>546</v>
      </c>
      <c r="C81" s="308" t="s">
        <v>489</v>
      </c>
      <c r="D81" s="308" t="s">
        <v>560</v>
      </c>
      <c r="E81" s="319" t="s">
        <v>559</v>
      </c>
      <c r="F81" s="320" t="s">
        <v>556</v>
      </c>
      <c r="G81" s="317">
        <v>5820</v>
      </c>
      <c r="H81" s="318" t="s">
        <v>557</v>
      </c>
      <c r="I81" s="320" t="s">
        <v>527</v>
      </c>
      <c r="J81" s="320" t="s">
        <v>281</v>
      </c>
      <c r="K81" s="346" t="s">
        <v>709</v>
      </c>
      <c r="L81" s="341" t="s">
        <v>666</v>
      </c>
      <c r="M81" s="209">
        <v>1164</v>
      </c>
      <c r="N81" s="214">
        <v>1164</v>
      </c>
      <c r="O81" s="346" t="s">
        <v>683</v>
      </c>
      <c r="P81" s="317">
        <f>SUM(M81:M82)</f>
        <v>1164</v>
      </c>
      <c r="Q81" s="317">
        <f>SUM(N81:N82)</f>
        <v>1164</v>
      </c>
      <c r="R81" s="317">
        <f>SUM(M83:M85)</f>
        <v>0</v>
      </c>
      <c r="S81" s="317">
        <f>SUM(N83:N85)</f>
        <v>0</v>
      </c>
      <c r="T81" s="317">
        <f>SUM(M86:M87)</f>
        <v>0</v>
      </c>
      <c r="U81" s="317">
        <f>SUM(N86:N87)</f>
        <v>0</v>
      </c>
      <c r="V81" s="317">
        <f>SUM(M88:M89)</f>
        <v>0</v>
      </c>
      <c r="W81" s="317">
        <f>SUM(N88:N89)</f>
        <v>0</v>
      </c>
      <c r="X81" s="317">
        <f>P81+R81+T81+V81</f>
        <v>1164</v>
      </c>
      <c r="Y81" s="317">
        <f>Q81+S81+U81+W81</f>
        <v>1164</v>
      </c>
      <c r="Z81" s="317">
        <f>G81-X81</f>
        <v>4656</v>
      </c>
      <c r="AA81" s="317">
        <f>G81-Y81</f>
        <v>4656</v>
      </c>
      <c r="AB81" s="317">
        <v>100</v>
      </c>
      <c r="AC81" s="317"/>
    </row>
    <row r="82" spans="1:29" ht="15.75" customHeight="1">
      <c r="A82" s="318"/>
      <c r="B82" s="309"/>
      <c r="C82" s="309"/>
      <c r="D82" s="309"/>
      <c r="E82" s="319"/>
      <c r="F82" s="320"/>
      <c r="G82" s="317"/>
      <c r="H82" s="318"/>
      <c r="I82" s="320"/>
      <c r="J82" s="320"/>
      <c r="K82" s="346"/>
      <c r="L82" s="341"/>
      <c r="M82" s="209"/>
      <c r="N82" s="209"/>
      <c r="O82" s="341"/>
      <c r="P82" s="317"/>
      <c r="Q82" s="317"/>
      <c r="R82" s="317"/>
      <c r="S82" s="317"/>
      <c r="T82" s="317"/>
      <c r="U82" s="317"/>
      <c r="V82" s="317"/>
      <c r="W82" s="317"/>
      <c r="X82" s="317"/>
      <c r="Y82" s="317"/>
      <c r="Z82" s="317"/>
      <c r="AA82" s="317"/>
      <c r="AB82" s="317"/>
      <c r="AC82" s="317"/>
    </row>
    <row r="83" spans="1:29" ht="15.75" customHeight="1">
      <c r="A83" s="318"/>
      <c r="B83" s="309"/>
      <c r="C83" s="309"/>
      <c r="D83" s="309"/>
      <c r="E83" s="319"/>
      <c r="F83" s="320"/>
      <c r="G83" s="317"/>
      <c r="H83" s="318"/>
      <c r="I83" s="320"/>
      <c r="J83" s="320" t="s">
        <v>370</v>
      </c>
      <c r="K83" s="346"/>
      <c r="L83" s="341"/>
      <c r="M83" s="209"/>
      <c r="N83" s="209"/>
      <c r="O83" s="346"/>
      <c r="P83" s="317"/>
      <c r="Q83" s="317"/>
      <c r="R83" s="317"/>
      <c r="S83" s="317"/>
      <c r="T83" s="317"/>
      <c r="U83" s="317"/>
      <c r="V83" s="317"/>
      <c r="W83" s="317"/>
      <c r="X83" s="317"/>
      <c r="Y83" s="317"/>
      <c r="Z83" s="317"/>
      <c r="AA83" s="317"/>
      <c r="AB83" s="317"/>
      <c r="AC83" s="317"/>
    </row>
    <row r="84" spans="1:29" ht="15.75" customHeight="1">
      <c r="A84" s="318"/>
      <c r="B84" s="309"/>
      <c r="C84" s="309"/>
      <c r="D84" s="309"/>
      <c r="E84" s="319"/>
      <c r="F84" s="320"/>
      <c r="G84" s="317"/>
      <c r="H84" s="318"/>
      <c r="I84" s="320"/>
      <c r="J84" s="320"/>
      <c r="K84" s="346"/>
      <c r="L84" s="341"/>
      <c r="M84" s="209"/>
      <c r="N84" s="209"/>
      <c r="O84" s="346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</row>
    <row r="85" spans="1:29" ht="15.75" customHeight="1">
      <c r="A85" s="318"/>
      <c r="B85" s="309"/>
      <c r="C85" s="309"/>
      <c r="D85" s="309"/>
      <c r="E85" s="319"/>
      <c r="F85" s="320"/>
      <c r="G85" s="317"/>
      <c r="H85" s="318"/>
      <c r="I85" s="320"/>
      <c r="J85" s="320"/>
      <c r="K85" s="346"/>
      <c r="L85" s="341"/>
      <c r="M85" s="209"/>
      <c r="N85" s="209"/>
      <c r="O85" s="346"/>
      <c r="P85" s="317"/>
      <c r="Q85" s="317"/>
      <c r="R85" s="317"/>
      <c r="S85" s="317"/>
      <c r="T85" s="317"/>
      <c r="U85" s="317"/>
      <c r="V85" s="317"/>
      <c r="W85" s="317"/>
      <c r="X85" s="317"/>
      <c r="Y85" s="317"/>
      <c r="Z85" s="317"/>
      <c r="AA85" s="317"/>
      <c r="AB85" s="317"/>
      <c r="AC85" s="317"/>
    </row>
    <row r="86" spans="1:29" ht="15.75" customHeight="1">
      <c r="A86" s="318"/>
      <c r="B86" s="309"/>
      <c r="C86" s="309"/>
      <c r="D86" s="309"/>
      <c r="E86" s="319"/>
      <c r="F86" s="320"/>
      <c r="G86" s="317"/>
      <c r="H86" s="318"/>
      <c r="I86" s="320"/>
      <c r="J86" s="320" t="s">
        <v>289</v>
      </c>
      <c r="K86" s="346"/>
      <c r="L86" s="341"/>
      <c r="M86" s="209"/>
      <c r="N86" s="214"/>
      <c r="O86" s="346"/>
      <c r="P86" s="317"/>
      <c r="Q86" s="317"/>
      <c r="R86" s="317"/>
      <c r="S86" s="317"/>
      <c r="T86" s="317"/>
      <c r="U86" s="317"/>
      <c r="V86" s="317"/>
      <c r="W86" s="317"/>
      <c r="X86" s="317"/>
      <c r="Y86" s="317"/>
      <c r="Z86" s="317"/>
      <c r="AA86" s="317"/>
      <c r="AB86" s="317"/>
      <c r="AC86" s="317"/>
    </row>
    <row r="87" spans="1:29" ht="15.75" customHeight="1">
      <c r="A87" s="318"/>
      <c r="B87" s="309"/>
      <c r="C87" s="309"/>
      <c r="D87" s="309"/>
      <c r="E87" s="319"/>
      <c r="F87" s="320"/>
      <c r="G87" s="317"/>
      <c r="H87" s="318"/>
      <c r="I87" s="320"/>
      <c r="J87" s="320"/>
      <c r="K87" s="346"/>
      <c r="L87" s="341"/>
      <c r="M87" s="209"/>
      <c r="N87" s="209"/>
      <c r="O87" s="346"/>
      <c r="P87" s="317"/>
      <c r="Q87" s="317"/>
      <c r="R87" s="317"/>
      <c r="S87" s="317"/>
      <c r="T87" s="317"/>
      <c r="U87" s="317"/>
      <c r="V87" s="317"/>
      <c r="W87" s="317"/>
      <c r="X87" s="317"/>
      <c r="Y87" s="317"/>
      <c r="Z87" s="317"/>
      <c r="AA87" s="317"/>
      <c r="AB87" s="317"/>
      <c r="AC87" s="317"/>
    </row>
    <row r="88" spans="1:29" ht="15.75" customHeight="1">
      <c r="A88" s="318"/>
      <c r="B88" s="309"/>
      <c r="C88" s="309"/>
      <c r="D88" s="309"/>
      <c r="E88" s="319"/>
      <c r="F88" s="320"/>
      <c r="G88" s="317"/>
      <c r="H88" s="318"/>
      <c r="I88" s="320"/>
      <c r="J88" s="320" t="s">
        <v>371</v>
      </c>
      <c r="K88" s="346"/>
      <c r="L88" s="341"/>
      <c r="M88" s="209"/>
      <c r="N88" s="214"/>
      <c r="O88" s="346"/>
      <c r="P88" s="317"/>
      <c r="Q88" s="317"/>
      <c r="R88" s="317"/>
      <c r="S88" s="317"/>
      <c r="T88" s="317"/>
      <c r="U88" s="317"/>
      <c r="V88" s="317"/>
      <c r="W88" s="317"/>
      <c r="X88" s="317"/>
      <c r="Y88" s="317"/>
      <c r="Z88" s="317"/>
      <c r="AA88" s="317"/>
      <c r="AB88" s="317"/>
      <c r="AC88" s="317"/>
    </row>
    <row r="89" spans="1:29" ht="15.75" customHeight="1">
      <c r="A89" s="318"/>
      <c r="B89" s="310"/>
      <c r="C89" s="310"/>
      <c r="D89" s="310"/>
      <c r="E89" s="319"/>
      <c r="F89" s="320"/>
      <c r="G89" s="317"/>
      <c r="H89" s="318"/>
      <c r="I89" s="320"/>
      <c r="J89" s="320"/>
      <c r="K89" s="346"/>
      <c r="L89" s="346"/>
      <c r="M89" s="214"/>
      <c r="N89" s="214"/>
      <c r="O89" s="346"/>
      <c r="P89" s="317"/>
      <c r="Q89" s="317"/>
      <c r="R89" s="317"/>
      <c r="S89" s="317"/>
      <c r="T89" s="317"/>
      <c r="U89" s="317"/>
      <c r="V89" s="317"/>
      <c r="W89" s="317"/>
      <c r="X89" s="317"/>
      <c r="Y89" s="317"/>
      <c r="Z89" s="317"/>
      <c r="AA89" s="317"/>
      <c r="AB89" s="317"/>
      <c r="AC89" s="317"/>
    </row>
    <row r="90" spans="1:29" ht="15.75" customHeight="1">
      <c r="A90" s="318">
        <v>33600000</v>
      </c>
      <c r="B90" s="308" t="s">
        <v>546</v>
      </c>
      <c r="C90" s="308" t="s">
        <v>489</v>
      </c>
      <c r="D90" s="308" t="s">
        <v>562</v>
      </c>
      <c r="E90" s="319" t="s">
        <v>561</v>
      </c>
      <c r="F90" s="320" t="s">
        <v>556</v>
      </c>
      <c r="G90" s="317">
        <v>71.400000000000006</v>
      </c>
      <c r="H90" s="318" t="s">
        <v>557</v>
      </c>
      <c r="I90" s="320" t="s">
        <v>527</v>
      </c>
      <c r="J90" s="320" t="s">
        <v>281</v>
      </c>
      <c r="K90" s="346" t="s">
        <v>710</v>
      </c>
      <c r="L90" s="341" t="s">
        <v>666</v>
      </c>
      <c r="M90" s="209">
        <v>20.399999999999999</v>
      </c>
      <c r="N90" s="214">
        <v>20.399999999999999</v>
      </c>
      <c r="O90" s="346" t="s">
        <v>711</v>
      </c>
      <c r="P90" s="317">
        <f>SUM(M90:M91)</f>
        <v>20.399999999999999</v>
      </c>
      <c r="Q90" s="317">
        <f>SUM(N90:N91)</f>
        <v>20.399999999999999</v>
      </c>
      <c r="R90" s="317">
        <f>SUM(M92:M93)</f>
        <v>0</v>
      </c>
      <c r="S90" s="317">
        <f>SUM(N92:N93)</f>
        <v>0</v>
      </c>
      <c r="T90" s="317">
        <f>SUM(M94:M95)</f>
        <v>0</v>
      </c>
      <c r="U90" s="317">
        <f>SUM(N94:N95)</f>
        <v>0</v>
      </c>
      <c r="V90" s="317">
        <f>SUM(M96:M97)</f>
        <v>0</v>
      </c>
      <c r="W90" s="317">
        <f>SUM(N96:N97)</f>
        <v>0</v>
      </c>
      <c r="X90" s="317">
        <f>P90+R90+T90+V90</f>
        <v>20.399999999999999</v>
      </c>
      <c r="Y90" s="317">
        <f>Q90+S90+U90+W90</f>
        <v>20.399999999999999</v>
      </c>
      <c r="Z90" s="317">
        <f>G90-X90</f>
        <v>51.000000000000007</v>
      </c>
      <c r="AA90" s="317">
        <f>G90-Y90</f>
        <v>51.000000000000007</v>
      </c>
      <c r="AB90" s="317">
        <v>100</v>
      </c>
      <c r="AC90" s="317"/>
    </row>
    <row r="91" spans="1:29" ht="15.75" customHeight="1">
      <c r="A91" s="318"/>
      <c r="B91" s="309"/>
      <c r="C91" s="309"/>
      <c r="D91" s="309"/>
      <c r="E91" s="319"/>
      <c r="F91" s="320"/>
      <c r="G91" s="317"/>
      <c r="H91" s="318"/>
      <c r="I91" s="320"/>
      <c r="J91" s="320"/>
      <c r="K91" s="346"/>
      <c r="L91" s="341"/>
      <c r="M91" s="209"/>
      <c r="N91" s="209"/>
      <c r="O91" s="341"/>
      <c r="P91" s="317"/>
      <c r="Q91" s="317"/>
      <c r="R91" s="317"/>
      <c r="S91" s="317"/>
      <c r="T91" s="317"/>
      <c r="U91" s="317"/>
      <c r="V91" s="317"/>
      <c r="W91" s="317"/>
      <c r="X91" s="317"/>
      <c r="Y91" s="317"/>
      <c r="Z91" s="317"/>
      <c r="AA91" s="317"/>
      <c r="AB91" s="317"/>
      <c r="AC91" s="317"/>
    </row>
    <row r="92" spans="1:29" ht="15.75" customHeight="1">
      <c r="A92" s="318"/>
      <c r="B92" s="309"/>
      <c r="C92" s="309"/>
      <c r="D92" s="309"/>
      <c r="E92" s="319"/>
      <c r="F92" s="320"/>
      <c r="G92" s="317"/>
      <c r="H92" s="318"/>
      <c r="I92" s="320"/>
      <c r="J92" s="320" t="s">
        <v>370</v>
      </c>
      <c r="K92" s="346"/>
      <c r="L92" s="341"/>
      <c r="M92" s="209"/>
      <c r="N92" s="209"/>
      <c r="O92" s="346"/>
      <c r="P92" s="317"/>
      <c r="Q92" s="317"/>
      <c r="R92" s="317"/>
      <c r="S92" s="317"/>
      <c r="T92" s="317"/>
      <c r="U92" s="317"/>
      <c r="V92" s="317"/>
      <c r="W92" s="317"/>
      <c r="X92" s="317"/>
      <c r="Y92" s="317"/>
      <c r="Z92" s="317"/>
      <c r="AA92" s="317"/>
      <c r="AB92" s="317"/>
      <c r="AC92" s="317"/>
    </row>
    <row r="93" spans="1:29" ht="15.75" customHeight="1">
      <c r="A93" s="318"/>
      <c r="B93" s="309"/>
      <c r="C93" s="309"/>
      <c r="D93" s="309"/>
      <c r="E93" s="319"/>
      <c r="F93" s="320"/>
      <c r="G93" s="317"/>
      <c r="H93" s="318"/>
      <c r="I93" s="320"/>
      <c r="J93" s="320"/>
      <c r="K93" s="346"/>
      <c r="L93" s="341"/>
      <c r="M93" s="209"/>
      <c r="N93" s="209"/>
      <c r="O93" s="346"/>
      <c r="P93" s="317"/>
      <c r="Q93" s="317"/>
      <c r="R93" s="317"/>
      <c r="S93" s="317"/>
      <c r="T93" s="317"/>
      <c r="U93" s="317"/>
      <c r="V93" s="317"/>
      <c r="W93" s="317"/>
      <c r="X93" s="317"/>
      <c r="Y93" s="317"/>
      <c r="Z93" s="317"/>
      <c r="AA93" s="317"/>
      <c r="AB93" s="317"/>
      <c r="AC93" s="317"/>
    </row>
    <row r="94" spans="1:29" ht="15.75" customHeight="1">
      <c r="A94" s="318"/>
      <c r="B94" s="309"/>
      <c r="C94" s="309"/>
      <c r="D94" s="309"/>
      <c r="E94" s="319"/>
      <c r="F94" s="320"/>
      <c r="G94" s="317"/>
      <c r="H94" s="318"/>
      <c r="I94" s="320"/>
      <c r="J94" s="320" t="s">
        <v>289</v>
      </c>
      <c r="K94" s="346"/>
      <c r="L94" s="341"/>
      <c r="M94" s="209"/>
      <c r="N94" s="214"/>
      <c r="O94" s="346"/>
      <c r="P94" s="317"/>
      <c r="Q94" s="317"/>
      <c r="R94" s="317"/>
      <c r="S94" s="317"/>
      <c r="T94" s="317"/>
      <c r="U94" s="317"/>
      <c r="V94" s="317"/>
      <c r="W94" s="317"/>
      <c r="X94" s="317"/>
      <c r="Y94" s="317"/>
      <c r="Z94" s="317"/>
      <c r="AA94" s="317"/>
      <c r="AB94" s="317"/>
      <c r="AC94" s="317"/>
    </row>
    <row r="95" spans="1:29" ht="15.75" customHeight="1">
      <c r="A95" s="318"/>
      <c r="B95" s="309"/>
      <c r="C95" s="309"/>
      <c r="D95" s="309"/>
      <c r="E95" s="319"/>
      <c r="F95" s="320"/>
      <c r="G95" s="317"/>
      <c r="H95" s="318"/>
      <c r="I95" s="320"/>
      <c r="J95" s="320"/>
      <c r="K95" s="346"/>
      <c r="L95" s="341"/>
      <c r="M95" s="209"/>
      <c r="N95" s="209"/>
      <c r="O95" s="346"/>
      <c r="P95" s="317"/>
      <c r="Q95" s="317"/>
      <c r="R95" s="317"/>
      <c r="S95" s="317"/>
      <c r="T95" s="317"/>
      <c r="U95" s="317"/>
      <c r="V95" s="317"/>
      <c r="W95" s="317"/>
      <c r="X95" s="317"/>
      <c r="Y95" s="317"/>
      <c r="Z95" s="317"/>
      <c r="AA95" s="317"/>
      <c r="AB95" s="317"/>
      <c r="AC95" s="317"/>
    </row>
    <row r="96" spans="1:29" ht="15.75" customHeight="1">
      <c r="A96" s="318"/>
      <c r="B96" s="309"/>
      <c r="C96" s="309"/>
      <c r="D96" s="309"/>
      <c r="E96" s="319"/>
      <c r="F96" s="320"/>
      <c r="G96" s="317"/>
      <c r="H96" s="318"/>
      <c r="I96" s="320"/>
      <c r="J96" s="320" t="s">
        <v>371</v>
      </c>
      <c r="K96" s="346"/>
      <c r="L96" s="341"/>
      <c r="M96" s="209"/>
      <c r="N96" s="214"/>
      <c r="O96" s="346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</row>
    <row r="97" spans="1:29" ht="15.75" customHeight="1">
      <c r="A97" s="318"/>
      <c r="B97" s="310"/>
      <c r="C97" s="310"/>
      <c r="D97" s="310"/>
      <c r="E97" s="319"/>
      <c r="F97" s="320"/>
      <c r="G97" s="317"/>
      <c r="H97" s="318"/>
      <c r="I97" s="320"/>
      <c r="J97" s="320"/>
      <c r="K97" s="346"/>
      <c r="L97" s="346"/>
      <c r="M97" s="214"/>
      <c r="N97" s="214"/>
      <c r="O97" s="346"/>
      <c r="P97" s="317"/>
      <c r="Q97" s="317"/>
      <c r="R97" s="317"/>
      <c r="S97" s="317"/>
      <c r="T97" s="317"/>
      <c r="U97" s="317"/>
      <c r="V97" s="317"/>
      <c r="W97" s="317"/>
      <c r="X97" s="317"/>
      <c r="Y97" s="317"/>
      <c r="Z97" s="317"/>
      <c r="AA97" s="317"/>
      <c r="AB97" s="317"/>
      <c r="AC97" s="317"/>
    </row>
    <row r="98" spans="1:29" ht="15.75" customHeight="1">
      <c r="A98" s="318">
        <v>33600000</v>
      </c>
      <c r="B98" s="308" t="s">
        <v>546</v>
      </c>
      <c r="C98" s="308" t="s">
        <v>489</v>
      </c>
      <c r="D98" s="308" t="s">
        <v>565</v>
      </c>
      <c r="E98" s="314" t="s">
        <v>563</v>
      </c>
      <c r="F98" s="320" t="s">
        <v>564</v>
      </c>
      <c r="G98" s="317">
        <v>2043.2</v>
      </c>
      <c r="H98" s="318" t="s">
        <v>557</v>
      </c>
      <c r="I98" s="320" t="s">
        <v>556</v>
      </c>
      <c r="J98" s="320" t="s">
        <v>281</v>
      </c>
      <c r="K98" s="346" t="s">
        <v>720</v>
      </c>
      <c r="L98" s="341" t="s">
        <v>666</v>
      </c>
      <c r="M98" s="209">
        <v>510.8</v>
      </c>
      <c r="N98" s="214">
        <v>510.8</v>
      </c>
      <c r="O98" s="346" t="s">
        <v>683</v>
      </c>
      <c r="P98" s="317">
        <f>SUM(M98:M99)</f>
        <v>510.8</v>
      </c>
      <c r="Q98" s="317">
        <f>SUM(N98:N99)</f>
        <v>510.8</v>
      </c>
      <c r="R98" s="317">
        <f>SUM(M100:M101)</f>
        <v>0</v>
      </c>
      <c r="S98" s="317">
        <f>SUM(N100:N101)</f>
        <v>0</v>
      </c>
      <c r="T98" s="317">
        <f>SUM(M102:M103)</f>
        <v>0</v>
      </c>
      <c r="U98" s="317">
        <f>SUM(N102:N103)</f>
        <v>0</v>
      </c>
      <c r="V98" s="317">
        <f>SUM(M104:M105)</f>
        <v>0</v>
      </c>
      <c r="W98" s="317">
        <f>SUM(N104:N105)</f>
        <v>0</v>
      </c>
      <c r="X98" s="317">
        <f>P98+R98+T98+V98</f>
        <v>510.8</v>
      </c>
      <c r="Y98" s="317">
        <f>Q98+S98+U98+W98</f>
        <v>510.8</v>
      </c>
      <c r="Z98" s="317">
        <f>G98-X98</f>
        <v>1532.4</v>
      </c>
      <c r="AA98" s="317">
        <f>G98-Y98</f>
        <v>1532.4</v>
      </c>
      <c r="AB98" s="317">
        <f>X98*100/G98</f>
        <v>25</v>
      </c>
      <c r="AC98" s="317"/>
    </row>
    <row r="99" spans="1:29" ht="15.75" customHeight="1">
      <c r="A99" s="318"/>
      <c r="B99" s="309"/>
      <c r="C99" s="309"/>
      <c r="D99" s="309"/>
      <c r="E99" s="315"/>
      <c r="F99" s="320"/>
      <c r="G99" s="317"/>
      <c r="H99" s="318"/>
      <c r="I99" s="320"/>
      <c r="J99" s="320"/>
      <c r="K99" s="346"/>
      <c r="L99" s="341"/>
      <c r="M99" s="209"/>
      <c r="N99" s="209"/>
      <c r="O99" s="341"/>
      <c r="P99" s="317"/>
      <c r="Q99" s="317"/>
      <c r="R99" s="317"/>
      <c r="S99" s="317"/>
      <c r="T99" s="317"/>
      <c r="U99" s="317"/>
      <c r="V99" s="317"/>
      <c r="W99" s="317"/>
      <c r="X99" s="317"/>
      <c r="Y99" s="317"/>
      <c r="Z99" s="317"/>
      <c r="AA99" s="317"/>
      <c r="AB99" s="317"/>
      <c r="AC99" s="317"/>
    </row>
    <row r="100" spans="1:29" ht="15.75" customHeight="1">
      <c r="A100" s="318"/>
      <c r="B100" s="309"/>
      <c r="C100" s="309"/>
      <c r="D100" s="309"/>
      <c r="E100" s="315"/>
      <c r="F100" s="320"/>
      <c r="G100" s="317"/>
      <c r="H100" s="318"/>
      <c r="I100" s="320"/>
      <c r="J100" s="320" t="s">
        <v>370</v>
      </c>
      <c r="K100" s="346"/>
      <c r="L100" s="341"/>
      <c r="M100" s="209"/>
      <c r="N100" s="209"/>
      <c r="O100" s="346"/>
      <c r="P100" s="317"/>
      <c r="Q100" s="317"/>
      <c r="R100" s="317"/>
      <c r="S100" s="317"/>
      <c r="T100" s="317"/>
      <c r="U100" s="317"/>
      <c r="V100" s="317"/>
      <c r="W100" s="317"/>
      <c r="X100" s="317"/>
      <c r="Y100" s="317"/>
      <c r="Z100" s="317"/>
      <c r="AA100" s="317"/>
      <c r="AB100" s="317"/>
      <c r="AC100" s="317"/>
    </row>
    <row r="101" spans="1:29" ht="15.75" customHeight="1">
      <c r="A101" s="318"/>
      <c r="B101" s="309"/>
      <c r="C101" s="309"/>
      <c r="D101" s="309"/>
      <c r="E101" s="315"/>
      <c r="F101" s="320"/>
      <c r="G101" s="317"/>
      <c r="H101" s="318"/>
      <c r="I101" s="320"/>
      <c r="J101" s="320"/>
      <c r="K101" s="346"/>
      <c r="L101" s="341"/>
      <c r="M101" s="209"/>
      <c r="N101" s="209"/>
      <c r="O101" s="346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</row>
    <row r="102" spans="1:29" ht="15.75" customHeight="1">
      <c r="A102" s="318"/>
      <c r="B102" s="309"/>
      <c r="C102" s="309"/>
      <c r="D102" s="309"/>
      <c r="E102" s="315"/>
      <c r="F102" s="320"/>
      <c r="G102" s="317"/>
      <c r="H102" s="318"/>
      <c r="I102" s="320"/>
      <c r="J102" s="320" t="s">
        <v>289</v>
      </c>
      <c r="K102" s="346"/>
      <c r="L102" s="341"/>
      <c r="M102" s="209"/>
      <c r="N102" s="214"/>
      <c r="O102" s="346"/>
      <c r="P102" s="317"/>
      <c r="Q102" s="317"/>
      <c r="R102" s="317"/>
      <c r="S102" s="317"/>
      <c r="T102" s="317"/>
      <c r="U102" s="317"/>
      <c r="V102" s="317"/>
      <c r="W102" s="317"/>
      <c r="X102" s="317"/>
      <c r="Y102" s="317"/>
      <c r="Z102" s="317"/>
      <c r="AA102" s="317"/>
      <c r="AB102" s="317"/>
      <c r="AC102" s="317"/>
    </row>
    <row r="103" spans="1:29" ht="15.75" customHeight="1">
      <c r="A103" s="318"/>
      <c r="B103" s="309"/>
      <c r="C103" s="309"/>
      <c r="D103" s="309"/>
      <c r="E103" s="315"/>
      <c r="F103" s="320"/>
      <c r="G103" s="317"/>
      <c r="H103" s="318"/>
      <c r="I103" s="320"/>
      <c r="J103" s="320"/>
      <c r="K103" s="346"/>
      <c r="L103" s="341"/>
      <c r="M103" s="209"/>
      <c r="N103" s="209"/>
      <c r="O103" s="346"/>
      <c r="P103" s="317"/>
      <c r="Q103" s="317"/>
      <c r="R103" s="317"/>
      <c r="S103" s="317"/>
      <c r="T103" s="317"/>
      <c r="U103" s="317"/>
      <c r="V103" s="317"/>
      <c r="W103" s="317"/>
      <c r="X103" s="317"/>
      <c r="Y103" s="317"/>
      <c r="Z103" s="317"/>
      <c r="AA103" s="317"/>
      <c r="AB103" s="317"/>
      <c r="AC103" s="317"/>
    </row>
    <row r="104" spans="1:29" ht="15.75" customHeight="1">
      <c r="A104" s="318"/>
      <c r="B104" s="309"/>
      <c r="C104" s="309"/>
      <c r="D104" s="309"/>
      <c r="E104" s="315"/>
      <c r="F104" s="320"/>
      <c r="G104" s="317"/>
      <c r="H104" s="318"/>
      <c r="I104" s="320"/>
      <c r="J104" s="320" t="s">
        <v>371</v>
      </c>
      <c r="K104" s="346"/>
      <c r="L104" s="341"/>
      <c r="M104" s="209"/>
      <c r="N104" s="214"/>
      <c r="O104" s="346"/>
      <c r="P104" s="317"/>
      <c r="Q104" s="317"/>
      <c r="R104" s="317"/>
      <c r="S104" s="317"/>
      <c r="T104" s="317"/>
      <c r="U104" s="317"/>
      <c r="V104" s="317"/>
      <c r="W104" s="317"/>
      <c r="X104" s="317"/>
      <c r="Y104" s="317"/>
      <c r="Z104" s="317"/>
      <c r="AA104" s="317"/>
      <c r="AB104" s="317"/>
      <c r="AC104" s="317"/>
    </row>
    <row r="105" spans="1:29" ht="17.25" customHeight="1">
      <c r="A105" s="318"/>
      <c r="B105" s="310"/>
      <c r="C105" s="310"/>
      <c r="D105" s="310"/>
      <c r="E105" s="316"/>
      <c r="F105" s="320"/>
      <c r="G105" s="317"/>
      <c r="H105" s="318"/>
      <c r="I105" s="320"/>
      <c r="J105" s="320"/>
      <c r="K105" s="346"/>
      <c r="L105" s="346"/>
      <c r="M105" s="214"/>
      <c r="N105" s="214"/>
      <c r="O105" s="346"/>
      <c r="P105" s="317"/>
      <c r="Q105" s="317"/>
      <c r="R105" s="317"/>
      <c r="S105" s="317"/>
      <c r="T105" s="317"/>
      <c r="U105" s="317"/>
      <c r="V105" s="317"/>
      <c r="W105" s="317"/>
      <c r="X105" s="317"/>
      <c r="Y105" s="317"/>
      <c r="Z105" s="317"/>
      <c r="AA105" s="317"/>
      <c r="AB105" s="317"/>
      <c r="AC105" s="317"/>
    </row>
    <row r="106" spans="1:29" ht="15.75" customHeight="1">
      <c r="A106" s="318">
        <v>33600000</v>
      </c>
      <c r="B106" s="308" t="s">
        <v>546</v>
      </c>
      <c r="C106" s="308" t="s">
        <v>489</v>
      </c>
      <c r="D106" s="308" t="s">
        <v>567</v>
      </c>
      <c r="E106" s="314" t="s">
        <v>566</v>
      </c>
      <c r="F106" s="360" t="s">
        <v>556</v>
      </c>
      <c r="G106" s="317">
        <v>7500.5</v>
      </c>
      <c r="H106" s="318" t="s">
        <v>557</v>
      </c>
      <c r="I106" s="320" t="s">
        <v>527</v>
      </c>
      <c r="J106" s="320" t="s">
        <v>281</v>
      </c>
      <c r="K106" s="346" t="s">
        <v>712</v>
      </c>
      <c r="L106" s="341" t="s">
        <v>666</v>
      </c>
      <c r="M106" s="209">
        <v>1285.8</v>
      </c>
      <c r="N106" s="214">
        <v>1285.8</v>
      </c>
      <c r="O106" s="346" t="s">
        <v>683</v>
      </c>
      <c r="P106" s="317">
        <f>SUM(M106:M107)</f>
        <v>1285.8</v>
      </c>
      <c r="Q106" s="317">
        <f>SUM(N106:N107)</f>
        <v>1285.8</v>
      </c>
      <c r="R106" s="317">
        <f>SUM(M108:M109)</f>
        <v>0</v>
      </c>
      <c r="S106" s="317">
        <f>SUM(N108:N109)</f>
        <v>0</v>
      </c>
      <c r="T106" s="317">
        <f>SUM(M110:M111)</f>
        <v>0</v>
      </c>
      <c r="U106" s="317">
        <f>SUM(N110:N111)</f>
        <v>0</v>
      </c>
      <c r="V106" s="317">
        <f>SUM(M112:M113)</f>
        <v>0</v>
      </c>
      <c r="W106" s="317">
        <f>SUM(N112:N113)</f>
        <v>0</v>
      </c>
      <c r="X106" s="317">
        <f>P106+R106+T106+V106</f>
        <v>1285.8</v>
      </c>
      <c r="Y106" s="317">
        <f>Q106+S106+U106+W106</f>
        <v>1285.8</v>
      </c>
      <c r="Z106" s="317">
        <f>G106-X106</f>
        <v>6214.7</v>
      </c>
      <c r="AA106" s="317">
        <f>G106-Y106</f>
        <v>6214.7</v>
      </c>
      <c r="AB106" s="317">
        <f>X106*100/G106</f>
        <v>17.142857142857142</v>
      </c>
      <c r="AC106" s="317"/>
    </row>
    <row r="107" spans="1:29" ht="15.75" customHeight="1">
      <c r="A107" s="318"/>
      <c r="B107" s="309"/>
      <c r="C107" s="309"/>
      <c r="D107" s="309"/>
      <c r="E107" s="315"/>
      <c r="F107" s="360"/>
      <c r="G107" s="317"/>
      <c r="H107" s="318"/>
      <c r="I107" s="320"/>
      <c r="J107" s="320"/>
      <c r="K107" s="346"/>
      <c r="L107" s="341"/>
      <c r="M107" s="209"/>
      <c r="N107" s="209"/>
      <c r="O107" s="341"/>
      <c r="P107" s="317"/>
      <c r="Q107" s="317"/>
      <c r="R107" s="317"/>
      <c r="S107" s="317"/>
      <c r="T107" s="317"/>
      <c r="U107" s="317"/>
      <c r="V107" s="317"/>
      <c r="W107" s="317"/>
      <c r="X107" s="317"/>
      <c r="Y107" s="317"/>
      <c r="Z107" s="317"/>
      <c r="AA107" s="317"/>
      <c r="AB107" s="317"/>
      <c r="AC107" s="317"/>
    </row>
    <row r="108" spans="1:29" ht="15.75" customHeight="1">
      <c r="A108" s="318"/>
      <c r="B108" s="309"/>
      <c r="C108" s="309"/>
      <c r="D108" s="309"/>
      <c r="E108" s="315"/>
      <c r="F108" s="360"/>
      <c r="G108" s="317"/>
      <c r="H108" s="318"/>
      <c r="I108" s="320"/>
      <c r="J108" s="320" t="s">
        <v>370</v>
      </c>
      <c r="K108" s="346"/>
      <c r="L108" s="341"/>
      <c r="M108" s="209"/>
      <c r="N108" s="209"/>
      <c r="O108" s="346"/>
      <c r="P108" s="317"/>
      <c r="Q108" s="317"/>
      <c r="R108" s="317"/>
      <c r="S108" s="317"/>
      <c r="T108" s="317"/>
      <c r="U108" s="317"/>
      <c r="V108" s="317"/>
      <c r="W108" s="317"/>
      <c r="X108" s="317"/>
      <c r="Y108" s="317"/>
      <c r="Z108" s="317"/>
      <c r="AA108" s="317"/>
      <c r="AB108" s="317"/>
      <c r="AC108" s="317"/>
    </row>
    <row r="109" spans="1:29" ht="15.75" customHeight="1">
      <c r="A109" s="318"/>
      <c r="B109" s="309"/>
      <c r="C109" s="309"/>
      <c r="D109" s="309"/>
      <c r="E109" s="315"/>
      <c r="F109" s="360"/>
      <c r="G109" s="317"/>
      <c r="H109" s="318"/>
      <c r="I109" s="320"/>
      <c r="J109" s="320"/>
      <c r="K109" s="346"/>
      <c r="L109" s="341"/>
      <c r="M109" s="209"/>
      <c r="N109" s="209"/>
      <c r="O109" s="346"/>
      <c r="P109" s="317"/>
      <c r="Q109" s="317"/>
      <c r="R109" s="317"/>
      <c r="S109" s="317"/>
      <c r="T109" s="317"/>
      <c r="U109" s="317"/>
      <c r="V109" s="317"/>
      <c r="W109" s="317"/>
      <c r="X109" s="317"/>
      <c r="Y109" s="317"/>
      <c r="Z109" s="317"/>
      <c r="AA109" s="317"/>
      <c r="AB109" s="317"/>
      <c r="AC109" s="317"/>
    </row>
    <row r="110" spans="1:29" ht="15.75" customHeight="1">
      <c r="A110" s="318"/>
      <c r="B110" s="309"/>
      <c r="C110" s="309"/>
      <c r="D110" s="309"/>
      <c r="E110" s="315"/>
      <c r="F110" s="360"/>
      <c r="G110" s="317"/>
      <c r="H110" s="318"/>
      <c r="I110" s="320"/>
      <c r="J110" s="320" t="s">
        <v>289</v>
      </c>
      <c r="K110" s="346"/>
      <c r="L110" s="341"/>
      <c r="M110" s="209"/>
      <c r="N110" s="214"/>
      <c r="O110" s="346"/>
      <c r="P110" s="317"/>
      <c r="Q110" s="317"/>
      <c r="R110" s="317"/>
      <c r="S110" s="317"/>
      <c r="T110" s="317"/>
      <c r="U110" s="317"/>
      <c r="V110" s="317"/>
      <c r="W110" s="317"/>
      <c r="X110" s="317"/>
      <c r="Y110" s="317"/>
      <c r="Z110" s="317"/>
      <c r="AA110" s="317"/>
      <c r="AB110" s="317"/>
      <c r="AC110" s="317"/>
    </row>
    <row r="111" spans="1:29" ht="15.75" customHeight="1">
      <c r="A111" s="318"/>
      <c r="B111" s="309"/>
      <c r="C111" s="309"/>
      <c r="D111" s="309"/>
      <c r="E111" s="315"/>
      <c r="F111" s="360"/>
      <c r="G111" s="317"/>
      <c r="H111" s="318"/>
      <c r="I111" s="320"/>
      <c r="J111" s="320"/>
      <c r="K111" s="346"/>
      <c r="L111" s="341"/>
      <c r="M111" s="209"/>
      <c r="N111" s="209"/>
      <c r="O111" s="346"/>
      <c r="P111" s="317"/>
      <c r="Q111" s="317"/>
      <c r="R111" s="317"/>
      <c r="S111" s="317"/>
      <c r="T111" s="317"/>
      <c r="U111" s="317"/>
      <c r="V111" s="317"/>
      <c r="W111" s="317"/>
      <c r="X111" s="317"/>
      <c r="Y111" s="317"/>
      <c r="Z111" s="317"/>
      <c r="AA111" s="317"/>
      <c r="AB111" s="317"/>
      <c r="AC111" s="317"/>
    </row>
    <row r="112" spans="1:29" ht="15.75" customHeight="1">
      <c r="A112" s="318"/>
      <c r="B112" s="309"/>
      <c r="C112" s="309"/>
      <c r="D112" s="309"/>
      <c r="E112" s="315"/>
      <c r="F112" s="360"/>
      <c r="G112" s="317"/>
      <c r="H112" s="318"/>
      <c r="I112" s="320"/>
      <c r="J112" s="320" t="s">
        <v>371</v>
      </c>
      <c r="K112" s="346"/>
      <c r="L112" s="341"/>
      <c r="M112" s="209"/>
      <c r="N112" s="214"/>
      <c r="O112" s="346"/>
      <c r="P112" s="317"/>
      <c r="Q112" s="317"/>
      <c r="R112" s="317"/>
      <c r="S112" s="317"/>
      <c r="T112" s="317"/>
      <c r="U112" s="317"/>
      <c r="V112" s="317"/>
      <c r="W112" s="317"/>
      <c r="X112" s="317"/>
      <c r="Y112" s="317"/>
      <c r="Z112" s="317"/>
      <c r="AA112" s="317"/>
      <c r="AB112" s="317"/>
      <c r="AC112" s="317"/>
    </row>
    <row r="113" spans="1:29" ht="15.75" customHeight="1">
      <c r="A113" s="318"/>
      <c r="B113" s="310"/>
      <c r="C113" s="310"/>
      <c r="D113" s="310"/>
      <c r="E113" s="316"/>
      <c r="F113" s="360"/>
      <c r="G113" s="317"/>
      <c r="H113" s="318"/>
      <c r="I113" s="320"/>
      <c r="J113" s="320"/>
      <c r="K113" s="346"/>
      <c r="L113" s="346"/>
      <c r="M113" s="214"/>
      <c r="N113" s="214"/>
      <c r="O113" s="346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A113" s="317"/>
      <c r="AB113" s="317"/>
      <c r="AC113" s="317"/>
    </row>
    <row r="114" spans="1:29" ht="15.75" customHeight="1">
      <c r="A114" s="318">
        <v>33600000</v>
      </c>
      <c r="B114" s="308" t="s">
        <v>546</v>
      </c>
      <c r="C114" s="308" t="s">
        <v>489</v>
      </c>
      <c r="D114" s="308" t="s">
        <v>571</v>
      </c>
      <c r="E114" s="319" t="s">
        <v>568</v>
      </c>
      <c r="F114" s="360" t="s">
        <v>569</v>
      </c>
      <c r="G114" s="317">
        <v>19600</v>
      </c>
      <c r="H114" s="318" t="s">
        <v>570</v>
      </c>
      <c r="I114" s="320" t="s">
        <v>527</v>
      </c>
      <c r="J114" s="320" t="s">
        <v>281</v>
      </c>
      <c r="K114" s="346" t="s">
        <v>735</v>
      </c>
      <c r="L114" s="341" t="s">
        <v>591</v>
      </c>
      <c r="M114" s="209">
        <v>784</v>
      </c>
      <c r="N114" s="214">
        <v>784</v>
      </c>
      <c r="O114" s="346" t="s">
        <v>674</v>
      </c>
      <c r="P114" s="317">
        <f>SUM(M114:M116)</f>
        <v>784</v>
      </c>
      <c r="Q114" s="317">
        <f>SUM(N114:N116)</f>
        <v>784</v>
      </c>
      <c r="R114" s="317">
        <f>SUM(M117:M118)</f>
        <v>0</v>
      </c>
      <c r="S114" s="317">
        <f>SUM(N117:N118)</f>
        <v>0</v>
      </c>
      <c r="T114" s="317">
        <f>SUM(M119:M120)</f>
        <v>0</v>
      </c>
      <c r="U114" s="317">
        <f>SUM(N119:N120)</f>
        <v>0</v>
      </c>
      <c r="V114" s="317">
        <f>SUM(M121:M122)</f>
        <v>0</v>
      </c>
      <c r="W114" s="317">
        <f>SUM(N121:N122)</f>
        <v>0</v>
      </c>
      <c r="X114" s="317">
        <f>P114+R114+T114+V114</f>
        <v>784</v>
      </c>
      <c r="Y114" s="317">
        <f>Q114+S114+U114+W114</f>
        <v>784</v>
      </c>
      <c r="Z114" s="317">
        <f>G114-X114</f>
        <v>18816</v>
      </c>
      <c r="AA114" s="317">
        <f>G114-Y114</f>
        <v>18816</v>
      </c>
      <c r="AB114" s="317">
        <f>X114*100/G114</f>
        <v>4</v>
      </c>
      <c r="AC114" s="317"/>
    </row>
    <row r="115" spans="1:29" ht="15.75" customHeight="1">
      <c r="A115" s="318"/>
      <c r="B115" s="309"/>
      <c r="C115" s="309"/>
      <c r="D115" s="309"/>
      <c r="E115" s="319"/>
      <c r="F115" s="360"/>
      <c r="G115" s="317"/>
      <c r="H115" s="318"/>
      <c r="I115" s="320"/>
      <c r="J115" s="320"/>
      <c r="K115" s="346"/>
      <c r="L115" s="341"/>
      <c r="M115" s="209"/>
      <c r="N115" s="209"/>
      <c r="O115" s="346"/>
      <c r="P115" s="317"/>
      <c r="Q115" s="317"/>
      <c r="R115" s="317"/>
      <c r="S115" s="317"/>
      <c r="T115" s="317"/>
      <c r="U115" s="317"/>
      <c r="V115" s="317"/>
      <c r="W115" s="317"/>
      <c r="X115" s="317"/>
      <c r="Y115" s="317"/>
      <c r="Z115" s="317"/>
      <c r="AA115" s="317"/>
      <c r="AB115" s="317"/>
      <c r="AC115" s="317"/>
    </row>
    <row r="116" spans="1:29" ht="15.75" customHeight="1">
      <c r="A116" s="318"/>
      <c r="B116" s="309"/>
      <c r="C116" s="309"/>
      <c r="D116" s="309"/>
      <c r="E116" s="319"/>
      <c r="F116" s="360"/>
      <c r="G116" s="317"/>
      <c r="H116" s="318"/>
      <c r="I116" s="320"/>
      <c r="J116" s="320"/>
      <c r="K116" s="346"/>
      <c r="L116" s="341"/>
      <c r="M116" s="209"/>
      <c r="N116" s="209"/>
      <c r="O116" s="341"/>
      <c r="P116" s="317"/>
      <c r="Q116" s="317"/>
      <c r="R116" s="317"/>
      <c r="S116" s="317"/>
      <c r="T116" s="317"/>
      <c r="U116" s="317"/>
      <c r="V116" s="317"/>
      <c r="W116" s="317"/>
      <c r="X116" s="317"/>
      <c r="Y116" s="317"/>
      <c r="Z116" s="317"/>
      <c r="AA116" s="317"/>
      <c r="AB116" s="317"/>
      <c r="AC116" s="317"/>
    </row>
    <row r="117" spans="1:29" ht="15.75" customHeight="1">
      <c r="A117" s="318"/>
      <c r="B117" s="309"/>
      <c r="C117" s="309"/>
      <c r="D117" s="309"/>
      <c r="E117" s="319"/>
      <c r="F117" s="360"/>
      <c r="G117" s="317"/>
      <c r="H117" s="318"/>
      <c r="I117" s="320"/>
      <c r="J117" s="320" t="s">
        <v>370</v>
      </c>
      <c r="K117" s="346"/>
      <c r="L117" s="341"/>
      <c r="M117" s="209"/>
      <c r="N117" s="209"/>
      <c r="O117" s="346"/>
      <c r="P117" s="317"/>
      <c r="Q117" s="317"/>
      <c r="R117" s="317"/>
      <c r="S117" s="317"/>
      <c r="T117" s="317"/>
      <c r="U117" s="317"/>
      <c r="V117" s="317"/>
      <c r="W117" s="317"/>
      <c r="X117" s="317"/>
      <c r="Y117" s="317"/>
      <c r="Z117" s="317"/>
      <c r="AA117" s="317"/>
      <c r="AB117" s="317"/>
      <c r="AC117" s="317"/>
    </row>
    <row r="118" spans="1:29" ht="15.75" customHeight="1">
      <c r="A118" s="318"/>
      <c r="B118" s="309"/>
      <c r="C118" s="309"/>
      <c r="D118" s="309"/>
      <c r="E118" s="319"/>
      <c r="F118" s="360"/>
      <c r="G118" s="317"/>
      <c r="H118" s="318"/>
      <c r="I118" s="320"/>
      <c r="J118" s="320"/>
      <c r="K118" s="346"/>
      <c r="L118" s="341"/>
      <c r="M118" s="209"/>
      <c r="N118" s="209"/>
      <c r="O118" s="346"/>
      <c r="P118" s="317"/>
      <c r="Q118" s="317"/>
      <c r="R118" s="317"/>
      <c r="S118" s="317"/>
      <c r="T118" s="317"/>
      <c r="U118" s="317"/>
      <c r="V118" s="317"/>
      <c r="W118" s="317"/>
      <c r="X118" s="317"/>
      <c r="Y118" s="317"/>
      <c r="Z118" s="317"/>
      <c r="AA118" s="317"/>
      <c r="AB118" s="317"/>
      <c r="AC118" s="317"/>
    </row>
    <row r="119" spans="1:29" ht="15.75" customHeight="1">
      <c r="A119" s="318"/>
      <c r="B119" s="309"/>
      <c r="C119" s="309"/>
      <c r="D119" s="309"/>
      <c r="E119" s="319"/>
      <c r="F119" s="360"/>
      <c r="G119" s="317"/>
      <c r="H119" s="318"/>
      <c r="I119" s="320"/>
      <c r="J119" s="320" t="s">
        <v>289</v>
      </c>
      <c r="K119" s="346"/>
      <c r="L119" s="341"/>
      <c r="M119" s="209"/>
      <c r="N119" s="214"/>
      <c r="O119" s="346"/>
      <c r="P119" s="317"/>
      <c r="Q119" s="317"/>
      <c r="R119" s="317"/>
      <c r="S119" s="317"/>
      <c r="T119" s="317"/>
      <c r="U119" s="317"/>
      <c r="V119" s="317"/>
      <c r="W119" s="317"/>
      <c r="X119" s="317"/>
      <c r="Y119" s="317"/>
      <c r="Z119" s="317"/>
      <c r="AA119" s="317"/>
      <c r="AB119" s="317"/>
      <c r="AC119" s="317"/>
    </row>
    <row r="120" spans="1:29" ht="15.75" customHeight="1">
      <c r="A120" s="318"/>
      <c r="B120" s="309"/>
      <c r="C120" s="309"/>
      <c r="D120" s="309"/>
      <c r="E120" s="319"/>
      <c r="F120" s="360"/>
      <c r="G120" s="317"/>
      <c r="H120" s="318"/>
      <c r="I120" s="320"/>
      <c r="J120" s="320"/>
      <c r="K120" s="346"/>
      <c r="L120" s="341"/>
      <c r="M120" s="209"/>
      <c r="N120" s="209"/>
      <c r="O120" s="346"/>
      <c r="P120" s="317"/>
      <c r="Q120" s="317"/>
      <c r="R120" s="317"/>
      <c r="S120" s="317"/>
      <c r="T120" s="317"/>
      <c r="U120" s="317"/>
      <c r="V120" s="317"/>
      <c r="W120" s="317"/>
      <c r="X120" s="317"/>
      <c r="Y120" s="317"/>
      <c r="Z120" s="317"/>
      <c r="AA120" s="317"/>
      <c r="AB120" s="317"/>
      <c r="AC120" s="317"/>
    </row>
    <row r="121" spans="1:29" ht="15.75" customHeight="1">
      <c r="A121" s="318"/>
      <c r="B121" s="309"/>
      <c r="C121" s="309"/>
      <c r="D121" s="309"/>
      <c r="E121" s="319"/>
      <c r="F121" s="360"/>
      <c r="G121" s="317"/>
      <c r="H121" s="318"/>
      <c r="I121" s="320"/>
      <c r="J121" s="320" t="s">
        <v>371</v>
      </c>
      <c r="K121" s="346"/>
      <c r="L121" s="341"/>
      <c r="M121" s="209"/>
      <c r="N121" s="214"/>
      <c r="O121" s="346"/>
      <c r="P121" s="317"/>
      <c r="Q121" s="317"/>
      <c r="R121" s="317"/>
      <c r="S121" s="317"/>
      <c r="T121" s="317"/>
      <c r="U121" s="317"/>
      <c r="V121" s="317"/>
      <c r="W121" s="317"/>
      <c r="X121" s="317"/>
      <c r="Y121" s="317"/>
      <c r="Z121" s="317"/>
      <c r="AA121" s="317"/>
      <c r="AB121" s="317"/>
      <c r="AC121" s="317"/>
    </row>
    <row r="122" spans="1:29" ht="15.75" customHeight="1">
      <c r="A122" s="318"/>
      <c r="B122" s="310"/>
      <c r="C122" s="310"/>
      <c r="D122" s="310"/>
      <c r="E122" s="319"/>
      <c r="F122" s="360"/>
      <c r="G122" s="317"/>
      <c r="H122" s="318"/>
      <c r="I122" s="320"/>
      <c r="J122" s="320"/>
      <c r="K122" s="346"/>
      <c r="L122" s="346"/>
      <c r="M122" s="214"/>
      <c r="N122" s="214"/>
      <c r="O122" s="346"/>
      <c r="P122" s="317"/>
      <c r="Q122" s="317"/>
      <c r="R122" s="317"/>
      <c r="S122" s="317"/>
      <c r="T122" s="317"/>
      <c r="U122" s="317"/>
      <c r="V122" s="317"/>
      <c r="W122" s="317"/>
      <c r="X122" s="317"/>
      <c r="Y122" s="317"/>
      <c r="Z122" s="317"/>
      <c r="AA122" s="317"/>
      <c r="AB122" s="317"/>
      <c r="AC122" s="317"/>
    </row>
    <row r="123" spans="1:29" ht="15.75" customHeight="1">
      <c r="A123" s="318">
        <v>33600000</v>
      </c>
      <c r="B123" s="308" t="s">
        <v>546</v>
      </c>
      <c r="C123" s="308" t="s">
        <v>489</v>
      </c>
      <c r="D123" s="308" t="s">
        <v>573</v>
      </c>
      <c r="E123" s="319" t="s">
        <v>572</v>
      </c>
      <c r="F123" s="360" t="s">
        <v>569</v>
      </c>
      <c r="G123" s="317">
        <v>1059</v>
      </c>
      <c r="H123" s="318" t="s">
        <v>570</v>
      </c>
      <c r="I123" s="320" t="s">
        <v>527</v>
      </c>
      <c r="J123" s="320" t="s">
        <v>281</v>
      </c>
      <c r="K123" s="346" t="s">
        <v>736</v>
      </c>
      <c r="L123" s="341" t="s">
        <v>591</v>
      </c>
      <c r="M123" s="209">
        <v>211.8</v>
      </c>
      <c r="N123" s="214">
        <v>211.8</v>
      </c>
      <c r="O123" s="346" t="s">
        <v>674</v>
      </c>
      <c r="P123" s="317">
        <f>SUM(M123:M124)</f>
        <v>423.6</v>
      </c>
      <c r="Q123" s="317">
        <f>SUM(N123:N124)</f>
        <v>423.6</v>
      </c>
      <c r="R123" s="317">
        <f>SUM(M125:M126)</f>
        <v>0</v>
      </c>
      <c r="S123" s="317">
        <f>SUM(N125:N126)</f>
        <v>0</v>
      </c>
      <c r="T123" s="317">
        <f>SUM(M127:M130)</f>
        <v>0</v>
      </c>
      <c r="U123" s="317">
        <f>SUM(N127:N130)</f>
        <v>0</v>
      </c>
      <c r="V123" s="317">
        <f>SUM(M131:M133)</f>
        <v>0</v>
      </c>
      <c r="W123" s="317">
        <f>SUM(N131:N133)</f>
        <v>0</v>
      </c>
      <c r="X123" s="317">
        <f>P123+R123+T123+V123</f>
        <v>423.6</v>
      </c>
      <c r="Y123" s="317">
        <f>Q123+S123+U123+W123</f>
        <v>423.6</v>
      </c>
      <c r="Z123" s="317">
        <f>G123-X123</f>
        <v>635.4</v>
      </c>
      <c r="AA123" s="317">
        <f>G123-Y123</f>
        <v>635.4</v>
      </c>
      <c r="AB123" s="317">
        <f>X123*100/G123</f>
        <v>40</v>
      </c>
      <c r="AC123" s="317"/>
    </row>
    <row r="124" spans="1:29" ht="15.75" customHeight="1">
      <c r="A124" s="318"/>
      <c r="B124" s="309"/>
      <c r="C124" s="309"/>
      <c r="D124" s="309"/>
      <c r="E124" s="319"/>
      <c r="F124" s="360"/>
      <c r="G124" s="317"/>
      <c r="H124" s="318"/>
      <c r="I124" s="320"/>
      <c r="J124" s="320"/>
      <c r="K124" s="346" t="s">
        <v>1045</v>
      </c>
      <c r="L124" s="341" t="s">
        <v>868</v>
      </c>
      <c r="M124" s="209">
        <v>211.8</v>
      </c>
      <c r="N124" s="209">
        <v>211.8</v>
      </c>
      <c r="O124" s="341" t="s">
        <v>832</v>
      </c>
      <c r="P124" s="317"/>
      <c r="Q124" s="317"/>
      <c r="R124" s="317"/>
      <c r="S124" s="317"/>
      <c r="T124" s="317"/>
      <c r="U124" s="317"/>
      <c r="V124" s="317"/>
      <c r="W124" s="317"/>
      <c r="X124" s="317"/>
      <c r="Y124" s="317"/>
      <c r="Z124" s="317"/>
      <c r="AA124" s="317"/>
      <c r="AB124" s="317"/>
      <c r="AC124" s="317"/>
    </row>
    <row r="125" spans="1:29" ht="15.75" customHeight="1">
      <c r="A125" s="318"/>
      <c r="B125" s="309"/>
      <c r="C125" s="309"/>
      <c r="D125" s="309"/>
      <c r="E125" s="319"/>
      <c r="F125" s="360"/>
      <c r="G125" s="317"/>
      <c r="H125" s="318"/>
      <c r="I125" s="320"/>
      <c r="J125" s="320" t="s">
        <v>370</v>
      </c>
      <c r="K125" s="346"/>
      <c r="L125" s="341"/>
      <c r="M125" s="209"/>
      <c r="N125" s="209"/>
      <c r="O125" s="346"/>
      <c r="P125" s="317"/>
      <c r="Q125" s="317"/>
      <c r="R125" s="317"/>
      <c r="S125" s="317"/>
      <c r="T125" s="317"/>
      <c r="U125" s="317"/>
      <c r="V125" s="317"/>
      <c r="W125" s="317"/>
      <c r="X125" s="317"/>
      <c r="Y125" s="317"/>
      <c r="Z125" s="317"/>
      <c r="AA125" s="317"/>
      <c r="AB125" s="317"/>
      <c r="AC125" s="317"/>
    </row>
    <row r="126" spans="1:29" ht="15.75" customHeight="1">
      <c r="A126" s="318"/>
      <c r="B126" s="309"/>
      <c r="C126" s="309"/>
      <c r="D126" s="309"/>
      <c r="E126" s="319"/>
      <c r="F126" s="360"/>
      <c r="G126" s="317"/>
      <c r="H126" s="318"/>
      <c r="I126" s="320"/>
      <c r="J126" s="320"/>
      <c r="K126" s="346"/>
      <c r="L126" s="341"/>
      <c r="M126" s="209"/>
      <c r="N126" s="209"/>
      <c r="O126" s="346"/>
      <c r="P126" s="317"/>
      <c r="Q126" s="317"/>
      <c r="R126" s="317"/>
      <c r="S126" s="317"/>
      <c r="T126" s="317"/>
      <c r="U126" s="317"/>
      <c r="V126" s="317"/>
      <c r="W126" s="317"/>
      <c r="X126" s="317"/>
      <c r="Y126" s="317"/>
      <c r="Z126" s="317"/>
      <c r="AA126" s="317"/>
      <c r="AB126" s="317"/>
      <c r="AC126" s="317"/>
    </row>
    <row r="127" spans="1:29" ht="15.75" customHeight="1">
      <c r="A127" s="318"/>
      <c r="B127" s="309"/>
      <c r="C127" s="309"/>
      <c r="D127" s="309"/>
      <c r="E127" s="319"/>
      <c r="F127" s="360"/>
      <c r="G127" s="317"/>
      <c r="H127" s="318"/>
      <c r="I127" s="320"/>
      <c r="J127" s="320" t="s">
        <v>289</v>
      </c>
      <c r="K127" s="346"/>
      <c r="L127" s="341"/>
      <c r="M127" s="209"/>
      <c r="N127" s="214"/>
      <c r="O127" s="346"/>
      <c r="P127" s="317"/>
      <c r="Q127" s="317"/>
      <c r="R127" s="317"/>
      <c r="S127" s="317"/>
      <c r="T127" s="317"/>
      <c r="U127" s="317"/>
      <c r="V127" s="317"/>
      <c r="W127" s="317"/>
      <c r="X127" s="317"/>
      <c r="Y127" s="317"/>
      <c r="Z127" s="317"/>
      <c r="AA127" s="317"/>
      <c r="AB127" s="317"/>
      <c r="AC127" s="317"/>
    </row>
    <row r="128" spans="1:29" ht="15.75" customHeight="1">
      <c r="A128" s="318"/>
      <c r="B128" s="309"/>
      <c r="C128" s="309"/>
      <c r="D128" s="309"/>
      <c r="E128" s="319"/>
      <c r="F128" s="360"/>
      <c r="G128" s="317"/>
      <c r="H128" s="318"/>
      <c r="I128" s="320"/>
      <c r="J128" s="320"/>
      <c r="K128" s="346"/>
      <c r="L128" s="341"/>
      <c r="M128" s="209"/>
      <c r="N128" s="214"/>
      <c r="O128" s="346"/>
      <c r="P128" s="317"/>
      <c r="Q128" s="317"/>
      <c r="R128" s="317"/>
      <c r="S128" s="317"/>
      <c r="T128" s="317"/>
      <c r="U128" s="317"/>
      <c r="V128" s="317"/>
      <c r="W128" s="317"/>
      <c r="X128" s="317"/>
      <c r="Y128" s="317"/>
      <c r="Z128" s="317"/>
      <c r="AA128" s="317"/>
      <c r="AB128" s="317"/>
      <c r="AC128" s="317"/>
    </row>
    <row r="129" spans="1:29" ht="15.75" customHeight="1">
      <c r="A129" s="318"/>
      <c r="B129" s="309"/>
      <c r="C129" s="309"/>
      <c r="D129" s="309"/>
      <c r="E129" s="319"/>
      <c r="F129" s="360"/>
      <c r="G129" s="317"/>
      <c r="H129" s="318"/>
      <c r="I129" s="320"/>
      <c r="J129" s="320"/>
      <c r="K129" s="346"/>
      <c r="L129" s="341"/>
      <c r="M129" s="209"/>
      <c r="N129" s="214"/>
      <c r="O129" s="346"/>
      <c r="P129" s="317"/>
      <c r="Q129" s="317"/>
      <c r="R129" s="317"/>
      <c r="S129" s="317"/>
      <c r="T129" s="317"/>
      <c r="U129" s="317"/>
      <c r="V129" s="317"/>
      <c r="W129" s="317"/>
      <c r="X129" s="317"/>
      <c r="Y129" s="317"/>
      <c r="Z129" s="317"/>
      <c r="AA129" s="317"/>
      <c r="AB129" s="317"/>
      <c r="AC129" s="317"/>
    </row>
    <row r="130" spans="1:29" ht="15.75" customHeight="1">
      <c r="A130" s="318"/>
      <c r="B130" s="309"/>
      <c r="C130" s="309"/>
      <c r="D130" s="309"/>
      <c r="E130" s="319"/>
      <c r="F130" s="360"/>
      <c r="G130" s="317"/>
      <c r="H130" s="318"/>
      <c r="I130" s="320"/>
      <c r="J130" s="320"/>
      <c r="K130" s="346"/>
      <c r="L130" s="341"/>
      <c r="M130" s="209"/>
      <c r="N130" s="209"/>
      <c r="O130" s="346"/>
      <c r="P130" s="317"/>
      <c r="Q130" s="317"/>
      <c r="R130" s="317"/>
      <c r="S130" s="317"/>
      <c r="T130" s="317"/>
      <c r="U130" s="317"/>
      <c r="V130" s="317"/>
      <c r="W130" s="317"/>
      <c r="X130" s="317"/>
      <c r="Y130" s="317"/>
      <c r="Z130" s="317"/>
      <c r="AA130" s="317"/>
      <c r="AB130" s="317"/>
      <c r="AC130" s="317"/>
    </row>
    <row r="131" spans="1:29" ht="15.75" customHeight="1">
      <c r="A131" s="318"/>
      <c r="B131" s="309"/>
      <c r="C131" s="309"/>
      <c r="D131" s="309"/>
      <c r="E131" s="319"/>
      <c r="F131" s="360"/>
      <c r="G131" s="317"/>
      <c r="H131" s="318"/>
      <c r="I131" s="320"/>
      <c r="J131" s="320" t="s">
        <v>371</v>
      </c>
      <c r="K131" s="346"/>
      <c r="L131" s="341"/>
      <c r="M131" s="209"/>
      <c r="N131" s="214"/>
      <c r="O131" s="346"/>
      <c r="P131" s="317"/>
      <c r="Q131" s="317"/>
      <c r="R131" s="317"/>
      <c r="S131" s="317"/>
      <c r="T131" s="317"/>
      <c r="U131" s="317"/>
      <c r="V131" s="317"/>
      <c r="W131" s="317"/>
      <c r="X131" s="317"/>
      <c r="Y131" s="317"/>
      <c r="Z131" s="317"/>
      <c r="AA131" s="317"/>
      <c r="AB131" s="317"/>
      <c r="AC131" s="317"/>
    </row>
    <row r="132" spans="1:29" ht="15.75" customHeight="1">
      <c r="A132" s="318"/>
      <c r="B132" s="309"/>
      <c r="C132" s="309"/>
      <c r="D132" s="309"/>
      <c r="E132" s="319"/>
      <c r="F132" s="360"/>
      <c r="G132" s="317"/>
      <c r="H132" s="318"/>
      <c r="I132" s="320"/>
      <c r="J132" s="320"/>
      <c r="K132" s="346"/>
      <c r="L132" s="341"/>
      <c r="M132" s="209"/>
      <c r="N132" s="214"/>
      <c r="O132" s="346"/>
      <c r="P132" s="317"/>
      <c r="Q132" s="317"/>
      <c r="R132" s="317"/>
      <c r="S132" s="317"/>
      <c r="T132" s="317"/>
      <c r="U132" s="317"/>
      <c r="V132" s="317"/>
      <c r="W132" s="317"/>
      <c r="X132" s="317"/>
      <c r="Y132" s="317"/>
      <c r="Z132" s="317"/>
      <c r="AA132" s="317"/>
      <c r="AB132" s="317"/>
      <c r="AC132" s="317"/>
    </row>
    <row r="133" spans="1:29" ht="15.75" customHeight="1">
      <c r="A133" s="318"/>
      <c r="B133" s="310"/>
      <c r="C133" s="310"/>
      <c r="D133" s="310"/>
      <c r="E133" s="319"/>
      <c r="F133" s="360"/>
      <c r="G133" s="317"/>
      <c r="H133" s="318"/>
      <c r="I133" s="320"/>
      <c r="J133" s="320"/>
      <c r="K133" s="346"/>
      <c r="L133" s="346"/>
      <c r="M133" s="214"/>
      <c r="N133" s="214"/>
      <c r="O133" s="346"/>
      <c r="P133" s="317"/>
      <c r="Q133" s="317"/>
      <c r="R133" s="317"/>
      <c r="S133" s="317"/>
      <c r="T133" s="317"/>
      <c r="U133" s="317"/>
      <c r="V133" s="317"/>
      <c r="W133" s="317"/>
      <c r="X133" s="317"/>
      <c r="Y133" s="317"/>
      <c r="Z133" s="317"/>
      <c r="AA133" s="317"/>
      <c r="AB133" s="317"/>
      <c r="AC133" s="317"/>
    </row>
    <row r="134" spans="1:29" ht="15.75" customHeight="1">
      <c r="A134" s="318">
        <v>33600000</v>
      </c>
      <c r="B134" s="308" t="s">
        <v>546</v>
      </c>
      <c r="C134" s="308" t="s">
        <v>489</v>
      </c>
      <c r="D134" s="308" t="s">
        <v>575</v>
      </c>
      <c r="E134" s="319" t="s">
        <v>574</v>
      </c>
      <c r="F134" s="320" t="s">
        <v>569</v>
      </c>
      <c r="G134" s="317">
        <v>16189.2</v>
      </c>
      <c r="H134" s="318" t="s">
        <v>570</v>
      </c>
      <c r="I134" s="320" t="s">
        <v>527</v>
      </c>
      <c r="J134" s="320" t="s">
        <v>281</v>
      </c>
      <c r="K134" s="346"/>
      <c r="L134" s="341"/>
      <c r="M134" s="209"/>
      <c r="N134" s="214"/>
      <c r="O134" s="346"/>
      <c r="P134" s="317">
        <f>SUM(M134:M135)</f>
        <v>0</v>
      </c>
      <c r="Q134" s="317">
        <f>SUM(N134:N135)</f>
        <v>0</v>
      </c>
      <c r="R134" s="317">
        <f>SUM(M136:M137)</f>
        <v>0</v>
      </c>
      <c r="S134" s="317">
        <f>SUM(N136:N137)</f>
        <v>0</v>
      </c>
      <c r="T134" s="317">
        <f>SUM(M138:M139)</f>
        <v>0</v>
      </c>
      <c r="U134" s="317">
        <f>SUM(N138:N139)</f>
        <v>0</v>
      </c>
      <c r="V134" s="317">
        <f>SUM(M140:M142)</f>
        <v>0</v>
      </c>
      <c r="W134" s="317">
        <f>SUM(N140:N142)</f>
        <v>0</v>
      </c>
      <c r="X134" s="317">
        <f>P134+R134+T134+V134</f>
        <v>0</v>
      </c>
      <c r="Y134" s="317">
        <f>Q134+S134+U134+W134</f>
        <v>0</v>
      </c>
      <c r="Z134" s="317">
        <f>G134-X134</f>
        <v>16189.2</v>
      </c>
      <c r="AA134" s="317">
        <f>G134-Y134</f>
        <v>16189.2</v>
      </c>
      <c r="AB134" s="317">
        <f>X134*100/G134</f>
        <v>0</v>
      </c>
      <c r="AC134" s="317"/>
    </row>
    <row r="135" spans="1:29" ht="15.75" customHeight="1">
      <c r="A135" s="318"/>
      <c r="B135" s="309"/>
      <c r="C135" s="309"/>
      <c r="D135" s="309"/>
      <c r="E135" s="319"/>
      <c r="F135" s="320"/>
      <c r="G135" s="317"/>
      <c r="H135" s="318"/>
      <c r="I135" s="320"/>
      <c r="J135" s="320"/>
      <c r="K135" s="346"/>
      <c r="L135" s="341"/>
      <c r="M135" s="209"/>
      <c r="N135" s="209"/>
      <c r="O135" s="341"/>
      <c r="P135" s="317"/>
      <c r="Q135" s="317"/>
      <c r="R135" s="317"/>
      <c r="S135" s="317"/>
      <c r="T135" s="317"/>
      <c r="U135" s="317"/>
      <c r="V135" s="317"/>
      <c r="W135" s="317"/>
      <c r="X135" s="317"/>
      <c r="Y135" s="317"/>
      <c r="Z135" s="317"/>
      <c r="AA135" s="317"/>
      <c r="AB135" s="317"/>
      <c r="AC135" s="317"/>
    </row>
    <row r="136" spans="1:29" ht="15.75" customHeight="1">
      <c r="A136" s="318"/>
      <c r="B136" s="309"/>
      <c r="C136" s="309"/>
      <c r="D136" s="309"/>
      <c r="E136" s="319"/>
      <c r="F136" s="320"/>
      <c r="G136" s="317"/>
      <c r="H136" s="318"/>
      <c r="I136" s="320"/>
      <c r="J136" s="320" t="s">
        <v>370</v>
      </c>
      <c r="K136" s="346"/>
      <c r="L136" s="341"/>
      <c r="M136" s="209"/>
      <c r="N136" s="209"/>
      <c r="O136" s="346"/>
      <c r="P136" s="317"/>
      <c r="Q136" s="317"/>
      <c r="R136" s="317"/>
      <c r="S136" s="317"/>
      <c r="T136" s="317"/>
      <c r="U136" s="317"/>
      <c r="V136" s="317"/>
      <c r="W136" s="317"/>
      <c r="X136" s="317"/>
      <c r="Y136" s="317"/>
      <c r="Z136" s="317"/>
      <c r="AA136" s="317"/>
      <c r="AB136" s="317"/>
      <c r="AC136" s="317"/>
    </row>
    <row r="137" spans="1:29" ht="15.75" customHeight="1">
      <c r="A137" s="318"/>
      <c r="B137" s="309"/>
      <c r="C137" s="309"/>
      <c r="D137" s="309"/>
      <c r="E137" s="319"/>
      <c r="F137" s="320"/>
      <c r="G137" s="317"/>
      <c r="H137" s="318"/>
      <c r="I137" s="320"/>
      <c r="J137" s="320"/>
      <c r="K137" s="346"/>
      <c r="L137" s="341"/>
      <c r="M137" s="209"/>
      <c r="N137" s="209"/>
      <c r="O137" s="346"/>
      <c r="P137" s="317"/>
      <c r="Q137" s="317"/>
      <c r="R137" s="317"/>
      <c r="S137" s="317"/>
      <c r="T137" s="317"/>
      <c r="U137" s="317"/>
      <c r="V137" s="317"/>
      <c r="W137" s="317"/>
      <c r="X137" s="317"/>
      <c r="Y137" s="317"/>
      <c r="Z137" s="317"/>
      <c r="AA137" s="317"/>
      <c r="AB137" s="317"/>
      <c r="AC137" s="317"/>
    </row>
    <row r="138" spans="1:29" ht="15.75" customHeight="1">
      <c r="A138" s="318"/>
      <c r="B138" s="309"/>
      <c r="C138" s="309"/>
      <c r="D138" s="309"/>
      <c r="E138" s="319"/>
      <c r="F138" s="320"/>
      <c r="G138" s="317"/>
      <c r="H138" s="318"/>
      <c r="I138" s="320"/>
      <c r="J138" s="320" t="s">
        <v>289</v>
      </c>
      <c r="K138" s="346"/>
      <c r="L138" s="341"/>
      <c r="M138" s="209"/>
      <c r="N138" s="214"/>
      <c r="O138" s="346"/>
      <c r="P138" s="317"/>
      <c r="Q138" s="317"/>
      <c r="R138" s="317"/>
      <c r="S138" s="317"/>
      <c r="T138" s="317"/>
      <c r="U138" s="317"/>
      <c r="V138" s="317"/>
      <c r="W138" s="317"/>
      <c r="X138" s="317"/>
      <c r="Y138" s="317"/>
      <c r="Z138" s="317"/>
      <c r="AA138" s="317"/>
      <c r="AB138" s="317"/>
      <c r="AC138" s="317"/>
    </row>
    <row r="139" spans="1:29" ht="15.75" customHeight="1">
      <c r="A139" s="318"/>
      <c r="B139" s="309"/>
      <c r="C139" s="309"/>
      <c r="D139" s="309"/>
      <c r="E139" s="319"/>
      <c r="F139" s="320"/>
      <c r="G139" s="317"/>
      <c r="H139" s="318"/>
      <c r="I139" s="320"/>
      <c r="J139" s="320"/>
      <c r="K139" s="346"/>
      <c r="L139" s="341"/>
      <c r="M139" s="209"/>
      <c r="N139" s="209"/>
      <c r="O139" s="346"/>
      <c r="P139" s="317"/>
      <c r="Q139" s="317"/>
      <c r="R139" s="317"/>
      <c r="S139" s="317"/>
      <c r="T139" s="317"/>
      <c r="U139" s="317"/>
      <c r="V139" s="317"/>
      <c r="W139" s="317"/>
      <c r="X139" s="317"/>
      <c r="Y139" s="317"/>
      <c r="Z139" s="317"/>
      <c r="AA139" s="317"/>
      <c r="AB139" s="317"/>
      <c r="AC139" s="317"/>
    </row>
    <row r="140" spans="1:29" ht="15.75" customHeight="1">
      <c r="A140" s="318"/>
      <c r="B140" s="309"/>
      <c r="C140" s="309"/>
      <c r="D140" s="309"/>
      <c r="E140" s="319"/>
      <c r="F140" s="320"/>
      <c r="G140" s="317"/>
      <c r="H140" s="318"/>
      <c r="I140" s="320"/>
      <c r="J140" s="320" t="s">
        <v>371</v>
      </c>
      <c r="K140" s="346"/>
      <c r="L140" s="341"/>
      <c r="M140" s="209"/>
      <c r="N140" s="214"/>
      <c r="O140" s="346"/>
      <c r="P140" s="317"/>
      <c r="Q140" s="317"/>
      <c r="R140" s="317"/>
      <c r="S140" s="317"/>
      <c r="T140" s="317"/>
      <c r="U140" s="317"/>
      <c r="V140" s="317"/>
      <c r="W140" s="317"/>
      <c r="X140" s="317"/>
      <c r="Y140" s="317"/>
      <c r="Z140" s="317"/>
      <c r="AA140" s="317"/>
      <c r="AB140" s="317"/>
      <c r="AC140" s="317"/>
    </row>
    <row r="141" spans="1:29" ht="15.75" customHeight="1">
      <c r="A141" s="318"/>
      <c r="B141" s="309"/>
      <c r="C141" s="309"/>
      <c r="D141" s="309"/>
      <c r="E141" s="319"/>
      <c r="F141" s="320"/>
      <c r="G141" s="317"/>
      <c r="H141" s="318"/>
      <c r="I141" s="320"/>
      <c r="J141" s="320"/>
      <c r="K141" s="346"/>
      <c r="L141" s="341"/>
      <c r="M141" s="209"/>
      <c r="N141" s="214"/>
      <c r="O141" s="346"/>
      <c r="P141" s="317"/>
      <c r="Q141" s="317"/>
      <c r="R141" s="317"/>
      <c r="S141" s="317"/>
      <c r="T141" s="317"/>
      <c r="U141" s="317"/>
      <c r="V141" s="317"/>
      <c r="W141" s="317"/>
      <c r="X141" s="317"/>
      <c r="Y141" s="317"/>
      <c r="Z141" s="317"/>
      <c r="AA141" s="317"/>
      <c r="AB141" s="317"/>
      <c r="AC141" s="317"/>
    </row>
    <row r="142" spans="1:29" ht="24.75" customHeight="1">
      <c r="A142" s="318"/>
      <c r="B142" s="310"/>
      <c r="C142" s="310"/>
      <c r="D142" s="310"/>
      <c r="E142" s="319"/>
      <c r="F142" s="320"/>
      <c r="G142" s="317"/>
      <c r="H142" s="318"/>
      <c r="I142" s="320"/>
      <c r="J142" s="320"/>
      <c r="K142" s="346"/>
      <c r="L142" s="346"/>
      <c r="M142" s="214"/>
      <c r="N142" s="214"/>
      <c r="O142" s="346"/>
      <c r="P142" s="317"/>
      <c r="Q142" s="317"/>
      <c r="R142" s="317"/>
      <c r="S142" s="317"/>
      <c r="T142" s="317"/>
      <c r="U142" s="317"/>
      <c r="V142" s="317"/>
      <c r="W142" s="317"/>
      <c r="X142" s="317"/>
      <c r="Y142" s="317"/>
      <c r="Z142" s="317"/>
      <c r="AA142" s="317"/>
      <c r="AB142" s="317"/>
      <c r="AC142" s="317"/>
    </row>
    <row r="143" spans="1:29" ht="15.75" customHeight="1">
      <c r="A143" s="318">
        <v>33600000</v>
      </c>
      <c r="B143" s="308" t="s">
        <v>546</v>
      </c>
      <c r="C143" s="308" t="s">
        <v>489</v>
      </c>
      <c r="D143" s="308" t="s">
        <v>577</v>
      </c>
      <c r="E143" s="319" t="s">
        <v>576</v>
      </c>
      <c r="F143" s="320" t="s">
        <v>569</v>
      </c>
      <c r="G143" s="317">
        <v>709</v>
      </c>
      <c r="H143" s="318" t="s">
        <v>570</v>
      </c>
      <c r="I143" s="320" t="s">
        <v>527</v>
      </c>
      <c r="J143" s="320" t="s">
        <v>281</v>
      </c>
      <c r="K143" s="346"/>
      <c r="L143" s="341"/>
      <c r="M143" s="209"/>
      <c r="N143" s="214"/>
      <c r="O143" s="346"/>
      <c r="P143" s="317">
        <f>SUM(M143:M144)</f>
        <v>0</v>
      </c>
      <c r="Q143" s="317">
        <f>SUM(N143:N144)</f>
        <v>0</v>
      </c>
      <c r="R143" s="317">
        <f>SUM(M145:M147)</f>
        <v>0</v>
      </c>
      <c r="S143" s="317">
        <f>SUM(N145:N147)</f>
        <v>0</v>
      </c>
      <c r="T143" s="317">
        <f>SUM(M148:M151)</f>
        <v>0</v>
      </c>
      <c r="U143" s="317">
        <f>SUM(N148:N151)</f>
        <v>0</v>
      </c>
      <c r="V143" s="317">
        <f>SUM(M152:M157)</f>
        <v>0</v>
      </c>
      <c r="W143" s="317">
        <f>SUM(N152:N157)</f>
        <v>0</v>
      </c>
      <c r="X143" s="317">
        <f>P143+R143+T143+V143</f>
        <v>0</v>
      </c>
      <c r="Y143" s="317">
        <f>Q143+S143+U143+W143</f>
        <v>0</v>
      </c>
      <c r="Z143" s="317">
        <f>G143-X143</f>
        <v>709</v>
      </c>
      <c r="AA143" s="317">
        <f>G143-Y143</f>
        <v>709</v>
      </c>
      <c r="AB143" s="317">
        <f>X143*100/G143</f>
        <v>0</v>
      </c>
      <c r="AC143" s="317"/>
    </row>
    <row r="144" spans="1:29" ht="15.75" customHeight="1">
      <c r="A144" s="318"/>
      <c r="B144" s="309"/>
      <c r="C144" s="309"/>
      <c r="D144" s="309"/>
      <c r="E144" s="319"/>
      <c r="F144" s="320"/>
      <c r="G144" s="317"/>
      <c r="H144" s="318"/>
      <c r="I144" s="320"/>
      <c r="J144" s="320"/>
      <c r="K144" s="346"/>
      <c r="L144" s="341"/>
      <c r="M144" s="209"/>
      <c r="N144" s="209"/>
      <c r="O144" s="341"/>
      <c r="P144" s="317"/>
      <c r="Q144" s="317"/>
      <c r="R144" s="317"/>
      <c r="S144" s="317"/>
      <c r="T144" s="317"/>
      <c r="U144" s="317"/>
      <c r="V144" s="317"/>
      <c r="W144" s="317"/>
      <c r="X144" s="317"/>
      <c r="Y144" s="317"/>
      <c r="Z144" s="317"/>
      <c r="AA144" s="317"/>
      <c r="AB144" s="317"/>
      <c r="AC144" s="317"/>
    </row>
    <row r="145" spans="1:29" ht="15.75" customHeight="1">
      <c r="A145" s="318"/>
      <c r="B145" s="309"/>
      <c r="C145" s="309"/>
      <c r="D145" s="309"/>
      <c r="E145" s="319"/>
      <c r="F145" s="320"/>
      <c r="G145" s="317"/>
      <c r="H145" s="318"/>
      <c r="I145" s="320"/>
      <c r="J145" s="320" t="s">
        <v>370</v>
      </c>
      <c r="K145" s="346"/>
      <c r="L145" s="341"/>
      <c r="M145" s="209"/>
      <c r="N145" s="209"/>
      <c r="O145" s="346"/>
      <c r="P145" s="317"/>
      <c r="Q145" s="317"/>
      <c r="R145" s="317"/>
      <c r="S145" s="317"/>
      <c r="T145" s="317"/>
      <c r="U145" s="317"/>
      <c r="V145" s="317"/>
      <c r="W145" s="317"/>
      <c r="X145" s="317"/>
      <c r="Y145" s="317"/>
      <c r="Z145" s="317"/>
      <c r="AA145" s="317"/>
      <c r="AB145" s="317"/>
      <c r="AC145" s="317"/>
    </row>
    <row r="146" spans="1:29" ht="15.75" customHeight="1">
      <c r="A146" s="318"/>
      <c r="B146" s="309"/>
      <c r="C146" s="309"/>
      <c r="D146" s="309"/>
      <c r="E146" s="319"/>
      <c r="F146" s="320"/>
      <c r="G146" s="317"/>
      <c r="H146" s="318"/>
      <c r="I146" s="320"/>
      <c r="J146" s="320"/>
      <c r="K146" s="346"/>
      <c r="L146" s="341"/>
      <c r="M146" s="209"/>
      <c r="N146" s="209"/>
      <c r="O146" s="346"/>
      <c r="P146" s="317"/>
      <c r="Q146" s="317"/>
      <c r="R146" s="317"/>
      <c r="S146" s="317"/>
      <c r="T146" s="317"/>
      <c r="U146" s="317"/>
      <c r="V146" s="317"/>
      <c r="W146" s="317"/>
      <c r="X146" s="317"/>
      <c r="Y146" s="317"/>
      <c r="Z146" s="317"/>
      <c r="AA146" s="317"/>
      <c r="AB146" s="317"/>
      <c r="AC146" s="317"/>
    </row>
    <row r="147" spans="1:29" ht="15.75" customHeight="1">
      <c r="A147" s="318"/>
      <c r="B147" s="309"/>
      <c r="C147" s="309"/>
      <c r="D147" s="309"/>
      <c r="E147" s="319"/>
      <c r="F147" s="320"/>
      <c r="G147" s="317"/>
      <c r="H147" s="318"/>
      <c r="I147" s="320"/>
      <c r="J147" s="320"/>
      <c r="K147" s="346"/>
      <c r="L147" s="341"/>
      <c r="M147" s="209"/>
      <c r="N147" s="209"/>
      <c r="O147" s="346"/>
      <c r="P147" s="317"/>
      <c r="Q147" s="317"/>
      <c r="R147" s="317"/>
      <c r="S147" s="317"/>
      <c r="T147" s="317"/>
      <c r="U147" s="317"/>
      <c r="V147" s="317"/>
      <c r="W147" s="317"/>
      <c r="X147" s="317"/>
      <c r="Y147" s="317"/>
      <c r="Z147" s="317"/>
      <c r="AA147" s="317"/>
      <c r="AB147" s="317"/>
      <c r="AC147" s="317"/>
    </row>
    <row r="148" spans="1:29" ht="15.75" customHeight="1">
      <c r="A148" s="318"/>
      <c r="B148" s="309"/>
      <c r="C148" s="309"/>
      <c r="D148" s="309"/>
      <c r="E148" s="319"/>
      <c r="F148" s="320"/>
      <c r="G148" s="317"/>
      <c r="H148" s="318"/>
      <c r="I148" s="320"/>
      <c r="J148" s="320" t="s">
        <v>289</v>
      </c>
      <c r="K148" s="346"/>
      <c r="L148" s="341"/>
      <c r="M148" s="209"/>
      <c r="N148" s="214"/>
      <c r="O148" s="346"/>
      <c r="P148" s="317"/>
      <c r="Q148" s="317"/>
      <c r="R148" s="317"/>
      <c r="S148" s="317"/>
      <c r="T148" s="317"/>
      <c r="U148" s="317"/>
      <c r="V148" s="317"/>
      <c r="W148" s="317"/>
      <c r="X148" s="317"/>
      <c r="Y148" s="317"/>
      <c r="Z148" s="317"/>
      <c r="AA148" s="317"/>
      <c r="AB148" s="317"/>
      <c r="AC148" s="317"/>
    </row>
    <row r="149" spans="1:29" ht="15.75" customHeight="1">
      <c r="A149" s="318"/>
      <c r="B149" s="309"/>
      <c r="C149" s="309"/>
      <c r="D149" s="309"/>
      <c r="E149" s="319"/>
      <c r="F149" s="320"/>
      <c r="G149" s="317"/>
      <c r="H149" s="318"/>
      <c r="I149" s="320"/>
      <c r="J149" s="320"/>
      <c r="K149" s="346"/>
      <c r="L149" s="341"/>
      <c r="M149" s="209"/>
      <c r="N149" s="214"/>
      <c r="O149" s="346"/>
      <c r="P149" s="317"/>
      <c r="Q149" s="317"/>
      <c r="R149" s="317"/>
      <c r="S149" s="317"/>
      <c r="T149" s="317"/>
      <c r="U149" s="317"/>
      <c r="V149" s="317"/>
      <c r="W149" s="317"/>
      <c r="X149" s="317"/>
      <c r="Y149" s="317"/>
      <c r="Z149" s="317"/>
      <c r="AA149" s="317"/>
      <c r="AB149" s="317"/>
      <c r="AC149" s="317"/>
    </row>
    <row r="150" spans="1:29" ht="15.75" customHeight="1">
      <c r="A150" s="318"/>
      <c r="B150" s="309"/>
      <c r="C150" s="309"/>
      <c r="D150" s="309"/>
      <c r="E150" s="319"/>
      <c r="F150" s="320"/>
      <c r="G150" s="317"/>
      <c r="H150" s="318"/>
      <c r="I150" s="320"/>
      <c r="J150" s="320"/>
      <c r="K150" s="346"/>
      <c r="L150" s="341"/>
      <c r="M150" s="209"/>
      <c r="N150" s="214"/>
      <c r="O150" s="346"/>
      <c r="P150" s="317"/>
      <c r="Q150" s="317"/>
      <c r="R150" s="317"/>
      <c r="S150" s="317"/>
      <c r="T150" s="317"/>
      <c r="U150" s="317"/>
      <c r="V150" s="317"/>
      <c r="W150" s="317"/>
      <c r="X150" s="317"/>
      <c r="Y150" s="317"/>
      <c r="Z150" s="317"/>
      <c r="AA150" s="317"/>
      <c r="AB150" s="317"/>
      <c r="AC150" s="317"/>
    </row>
    <row r="151" spans="1:29" ht="15.75" customHeight="1">
      <c r="A151" s="318"/>
      <c r="B151" s="309"/>
      <c r="C151" s="309"/>
      <c r="D151" s="309"/>
      <c r="E151" s="319"/>
      <c r="F151" s="320"/>
      <c r="G151" s="317"/>
      <c r="H151" s="318"/>
      <c r="I151" s="320"/>
      <c r="J151" s="320"/>
      <c r="K151" s="346"/>
      <c r="L151" s="341"/>
      <c r="M151" s="209"/>
      <c r="N151" s="209"/>
      <c r="O151" s="346"/>
      <c r="P151" s="317"/>
      <c r="Q151" s="317"/>
      <c r="R151" s="317"/>
      <c r="S151" s="317"/>
      <c r="T151" s="317"/>
      <c r="U151" s="317"/>
      <c r="V151" s="317"/>
      <c r="W151" s="317"/>
      <c r="X151" s="317"/>
      <c r="Y151" s="317"/>
      <c r="Z151" s="317"/>
      <c r="AA151" s="317"/>
      <c r="AB151" s="317"/>
      <c r="AC151" s="317"/>
    </row>
    <row r="152" spans="1:29" ht="15.75" customHeight="1">
      <c r="A152" s="318"/>
      <c r="B152" s="309"/>
      <c r="C152" s="309"/>
      <c r="D152" s="309"/>
      <c r="E152" s="319"/>
      <c r="F152" s="320"/>
      <c r="G152" s="317"/>
      <c r="H152" s="318"/>
      <c r="I152" s="320"/>
      <c r="J152" s="320" t="s">
        <v>371</v>
      </c>
      <c r="K152" s="346"/>
      <c r="L152" s="341"/>
      <c r="M152" s="209"/>
      <c r="N152" s="214"/>
      <c r="O152" s="346"/>
      <c r="P152" s="317"/>
      <c r="Q152" s="317"/>
      <c r="R152" s="317"/>
      <c r="S152" s="317"/>
      <c r="T152" s="317"/>
      <c r="U152" s="317"/>
      <c r="V152" s="317"/>
      <c r="W152" s="317"/>
      <c r="X152" s="317"/>
      <c r="Y152" s="317"/>
      <c r="Z152" s="317"/>
      <c r="AA152" s="317"/>
      <c r="AB152" s="317"/>
      <c r="AC152" s="317"/>
    </row>
    <row r="153" spans="1:29" ht="15.75" customHeight="1">
      <c r="A153" s="318"/>
      <c r="B153" s="309"/>
      <c r="C153" s="309"/>
      <c r="D153" s="309"/>
      <c r="E153" s="319"/>
      <c r="F153" s="320"/>
      <c r="G153" s="317"/>
      <c r="H153" s="318"/>
      <c r="I153" s="320"/>
      <c r="J153" s="320"/>
      <c r="K153" s="346"/>
      <c r="L153" s="341"/>
      <c r="M153" s="209"/>
      <c r="N153" s="214"/>
      <c r="O153" s="346"/>
      <c r="P153" s="317"/>
      <c r="Q153" s="317"/>
      <c r="R153" s="317"/>
      <c r="S153" s="317"/>
      <c r="T153" s="317"/>
      <c r="U153" s="317"/>
      <c r="V153" s="317"/>
      <c r="W153" s="317"/>
      <c r="X153" s="317"/>
      <c r="Y153" s="317"/>
      <c r="Z153" s="317"/>
      <c r="AA153" s="317"/>
      <c r="AB153" s="317"/>
      <c r="AC153" s="317"/>
    </row>
    <row r="154" spans="1:29" ht="15.75" customHeight="1">
      <c r="A154" s="318"/>
      <c r="B154" s="309"/>
      <c r="C154" s="309"/>
      <c r="D154" s="309"/>
      <c r="E154" s="319"/>
      <c r="F154" s="320"/>
      <c r="G154" s="317"/>
      <c r="H154" s="318"/>
      <c r="I154" s="320"/>
      <c r="J154" s="320"/>
      <c r="K154" s="346"/>
      <c r="L154" s="341"/>
      <c r="M154" s="209"/>
      <c r="N154" s="214"/>
      <c r="O154" s="346"/>
      <c r="P154" s="317"/>
      <c r="Q154" s="317"/>
      <c r="R154" s="317"/>
      <c r="S154" s="317"/>
      <c r="T154" s="317"/>
      <c r="U154" s="317"/>
      <c r="V154" s="317"/>
      <c r="W154" s="317"/>
      <c r="X154" s="317"/>
      <c r="Y154" s="317"/>
      <c r="Z154" s="317"/>
      <c r="AA154" s="317"/>
      <c r="AB154" s="317"/>
      <c r="AC154" s="317"/>
    </row>
    <row r="155" spans="1:29" ht="15.75" customHeight="1">
      <c r="A155" s="318"/>
      <c r="B155" s="309"/>
      <c r="C155" s="309"/>
      <c r="D155" s="309"/>
      <c r="E155" s="319"/>
      <c r="F155" s="320"/>
      <c r="G155" s="317"/>
      <c r="H155" s="318"/>
      <c r="I155" s="320"/>
      <c r="J155" s="320"/>
      <c r="K155" s="346"/>
      <c r="L155" s="341"/>
      <c r="M155" s="209"/>
      <c r="N155" s="214"/>
      <c r="O155" s="346"/>
      <c r="P155" s="317"/>
      <c r="Q155" s="317"/>
      <c r="R155" s="317"/>
      <c r="S155" s="317"/>
      <c r="T155" s="317"/>
      <c r="U155" s="317"/>
      <c r="V155" s="317"/>
      <c r="W155" s="317"/>
      <c r="X155" s="317"/>
      <c r="Y155" s="317"/>
      <c r="Z155" s="317"/>
      <c r="AA155" s="317"/>
      <c r="AB155" s="317"/>
      <c r="AC155" s="317"/>
    </row>
    <row r="156" spans="1:29" ht="15.75" customHeight="1">
      <c r="A156" s="318"/>
      <c r="B156" s="309"/>
      <c r="C156" s="309"/>
      <c r="D156" s="309"/>
      <c r="E156" s="319"/>
      <c r="F156" s="320"/>
      <c r="G156" s="317"/>
      <c r="H156" s="318"/>
      <c r="I156" s="320"/>
      <c r="J156" s="320"/>
      <c r="K156" s="346"/>
      <c r="L156" s="341"/>
      <c r="M156" s="209"/>
      <c r="N156" s="214"/>
      <c r="O156" s="346"/>
      <c r="P156" s="317"/>
      <c r="Q156" s="317"/>
      <c r="R156" s="317"/>
      <c r="S156" s="317"/>
      <c r="T156" s="317"/>
      <c r="U156" s="317"/>
      <c r="V156" s="317"/>
      <c r="W156" s="317"/>
      <c r="X156" s="317"/>
      <c r="Y156" s="317"/>
      <c r="Z156" s="317"/>
      <c r="AA156" s="317"/>
      <c r="AB156" s="317"/>
      <c r="AC156" s="317"/>
    </row>
    <row r="157" spans="1:29" ht="19.5" customHeight="1">
      <c r="A157" s="318"/>
      <c r="B157" s="310"/>
      <c r="C157" s="310"/>
      <c r="D157" s="310"/>
      <c r="E157" s="319"/>
      <c r="F157" s="320"/>
      <c r="G157" s="317"/>
      <c r="H157" s="318"/>
      <c r="I157" s="320"/>
      <c r="J157" s="320"/>
      <c r="K157" s="346"/>
      <c r="L157" s="346"/>
      <c r="M157" s="214"/>
      <c r="N157" s="214"/>
      <c r="O157" s="346"/>
      <c r="P157" s="317"/>
      <c r="Q157" s="317"/>
      <c r="R157" s="317"/>
      <c r="S157" s="317"/>
      <c r="T157" s="317"/>
      <c r="U157" s="317"/>
      <c r="V157" s="317"/>
      <c r="W157" s="317"/>
      <c r="X157" s="317"/>
      <c r="Y157" s="317"/>
      <c r="Z157" s="317"/>
      <c r="AA157" s="317"/>
      <c r="AB157" s="317"/>
      <c r="AC157" s="317"/>
    </row>
    <row r="158" spans="1:29" ht="15.75" customHeight="1">
      <c r="A158" s="318">
        <v>33100000</v>
      </c>
      <c r="B158" s="308" t="s">
        <v>582</v>
      </c>
      <c r="C158" s="308" t="s">
        <v>489</v>
      </c>
      <c r="D158" s="308" t="s">
        <v>581</v>
      </c>
      <c r="E158" s="319" t="s">
        <v>578</v>
      </c>
      <c r="F158" s="320" t="s">
        <v>579</v>
      </c>
      <c r="G158" s="317">
        <v>55066.5</v>
      </c>
      <c r="H158" s="318" t="s">
        <v>580</v>
      </c>
      <c r="I158" s="320" t="s">
        <v>527</v>
      </c>
      <c r="J158" s="320" t="s">
        <v>281</v>
      </c>
      <c r="K158" s="346"/>
      <c r="L158" s="341"/>
      <c r="M158" s="209"/>
      <c r="N158" s="214"/>
      <c r="O158" s="346"/>
      <c r="P158" s="317">
        <f>SUM(M158:M159)</f>
        <v>0</v>
      </c>
      <c r="Q158" s="317">
        <f>SUM(N158:N159)</f>
        <v>0</v>
      </c>
      <c r="R158" s="317">
        <f>SUM(M160:M161)</f>
        <v>0</v>
      </c>
      <c r="S158" s="317">
        <f>SUM(N160:N161)</f>
        <v>0</v>
      </c>
      <c r="T158" s="317">
        <f>SUM(M162:M163)</f>
        <v>0</v>
      </c>
      <c r="U158" s="317">
        <f>SUM(N162:N163)</f>
        <v>0</v>
      </c>
      <c r="V158" s="317">
        <f>SUM(M164:M166)</f>
        <v>0</v>
      </c>
      <c r="W158" s="317">
        <f>SUM(N164:N166)</f>
        <v>0</v>
      </c>
      <c r="X158" s="317">
        <f>P158+R158+T158+V158</f>
        <v>0</v>
      </c>
      <c r="Y158" s="317">
        <f>Q158+S158+U158+W158</f>
        <v>0</v>
      </c>
      <c r="Z158" s="317">
        <f>G158-X158</f>
        <v>55066.5</v>
      </c>
      <c r="AA158" s="317">
        <f>G158-Y158</f>
        <v>55066.5</v>
      </c>
      <c r="AB158" s="317">
        <v>100</v>
      </c>
      <c r="AC158" s="317"/>
    </row>
    <row r="159" spans="1:29" ht="15.75" customHeight="1">
      <c r="A159" s="318"/>
      <c r="B159" s="309"/>
      <c r="C159" s="309"/>
      <c r="D159" s="309"/>
      <c r="E159" s="319"/>
      <c r="F159" s="320"/>
      <c r="G159" s="317"/>
      <c r="H159" s="318"/>
      <c r="I159" s="320"/>
      <c r="J159" s="320"/>
      <c r="K159" s="346"/>
      <c r="L159" s="341"/>
      <c r="M159" s="209"/>
      <c r="N159" s="209"/>
      <c r="O159" s="341"/>
      <c r="P159" s="317"/>
      <c r="Q159" s="317"/>
      <c r="R159" s="317"/>
      <c r="S159" s="317"/>
      <c r="T159" s="317"/>
      <c r="U159" s="317"/>
      <c r="V159" s="317"/>
      <c r="W159" s="317"/>
      <c r="X159" s="317"/>
      <c r="Y159" s="317"/>
      <c r="Z159" s="317"/>
      <c r="AA159" s="317"/>
      <c r="AB159" s="317"/>
      <c r="AC159" s="317"/>
    </row>
    <row r="160" spans="1:29" ht="15.75" customHeight="1">
      <c r="A160" s="318"/>
      <c r="B160" s="309"/>
      <c r="C160" s="309"/>
      <c r="D160" s="309"/>
      <c r="E160" s="319"/>
      <c r="F160" s="320"/>
      <c r="G160" s="317"/>
      <c r="H160" s="318"/>
      <c r="I160" s="320"/>
      <c r="J160" s="320" t="s">
        <v>370</v>
      </c>
      <c r="K160" s="346"/>
      <c r="L160" s="341"/>
      <c r="M160" s="209"/>
      <c r="N160" s="209"/>
      <c r="O160" s="346"/>
      <c r="P160" s="317"/>
      <c r="Q160" s="317"/>
      <c r="R160" s="317"/>
      <c r="S160" s="317"/>
      <c r="T160" s="317"/>
      <c r="U160" s="317"/>
      <c r="V160" s="317"/>
      <c r="W160" s="317"/>
      <c r="X160" s="317"/>
      <c r="Y160" s="317"/>
      <c r="Z160" s="317"/>
      <c r="AA160" s="317"/>
      <c r="AB160" s="317"/>
      <c r="AC160" s="317"/>
    </row>
    <row r="161" spans="1:29" ht="15.75" customHeight="1">
      <c r="A161" s="318"/>
      <c r="B161" s="309"/>
      <c r="C161" s="309"/>
      <c r="D161" s="309"/>
      <c r="E161" s="319"/>
      <c r="F161" s="320"/>
      <c r="G161" s="317"/>
      <c r="H161" s="318"/>
      <c r="I161" s="320"/>
      <c r="J161" s="320"/>
      <c r="K161" s="346"/>
      <c r="L161" s="341"/>
      <c r="M161" s="209"/>
      <c r="N161" s="209"/>
      <c r="O161" s="346"/>
      <c r="P161" s="317"/>
      <c r="Q161" s="317"/>
      <c r="R161" s="317"/>
      <c r="S161" s="317"/>
      <c r="T161" s="317"/>
      <c r="U161" s="317"/>
      <c r="V161" s="317"/>
      <c r="W161" s="317"/>
      <c r="X161" s="317"/>
      <c r="Y161" s="317"/>
      <c r="Z161" s="317"/>
      <c r="AA161" s="317"/>
      <c r="AB161" s="317"/>
      <c r="AC161" s="317"/>
    </row>
    <row r="162" spans="1:29" ht="15.75" customHeight="1">
      <c r="A162" s="318"/>
      <c r="B162" s="309"/>
      <c r="C162" s="309"/>
      <c r="D162" s="309"/>
      <c r="E162" s="319"/>
      <c r="F162" s="320"/>
      <c r="G162" s="317"/>
      <c r="H162" s="318"/>
      <c r="I162" s="320"/>
      <c r="J162" s="320" t="s">
        <v>289</v>
      </c>
      <c r="K162" s="346"/>
      <c r="L162" s="341"/>
      <c r="M162" s="209"/>
      <c r="N162" s="214"/>
      <c r="O162" s="346"/>
      <c r="P162" s="317"/>
      <c r="Q162" s="317"/>
      <c r="R162" s="317"/>
      <c r="S162" s="317"/>
      <c r="T162" s="317"/>
      <c r="U162" s="317"/>
      <c r="V162" s="317"/>
      <c r="W162" s="317"/>
      <c r="X162" s="317"/>
      <c r="Y162" s="317"/>
      <c r="Z162" s="317"/>
      <c r="AA162" s="317"/>
      <c r="AB162" s="317"/>
      <c r="AC162" s="317"/>
    </row>
    <row r="163" spans="1:29" ht="15.75" customHeight="1">
      <c r="A163" s="318"/>
      <c r="B163" s="309"/>
      <c r="C163" s="309"/>
      <c r="D163" s="309"/>
      <c r="E163" s="319"/>
      <c r="F163" s="320"/>
      <c r="G163" s="317"/>
      <c r="H163" s="318"/>
      <c r="I163" s="320"/>
      <c r="J163" s="320"/>
      <c r="K163" s="346"/>
      <c r="L163" s="341"/>
      <c r="M163" s="209"/>
      <c r="N163" s="209"/>
      <c r="O163" s="346"/>
      <c r="P163" s="317"/>
      <c r="Q163" s="317"/>
      <c r="R163" s="317"/>
      <c r="S163" s="317"/>
      <c r="T163" s="317"/>
      <c r="U163" s="317"/>
      <c r="V163" s="317"/>
      <c r="W163" s="317"/>
      <c r="X163" s="317"/>
      <c r="Y163" s="317"/>
      <c r="Z163" s="317"/>
      <c r="AA163" s="317"/>
      <c r="AB163" s="317"/>
      <c r="AC163" s="317"/>
    </row>
    <row r="164" spans="1:29" ht="15.75" customHeight="1">
      <c r="A164" s="318"/>
      <c r="B164" s="309"/>
      <c r="C164" s="309"/>
      <c r="D164" s="309"/>
      <c r="E164" s="319"/>
      <c r="F164" s="320"/>
      <c r="G164" s="317"/>
      <c r="H164" s="318"/>
      <c r="I164" s="320"/>
      <c r="J164" s="320" t="s">
        <v>371</v>
      </c>
      <c r="K164" s="346"/>
      <c r="L164" s="341"/>
      <c r="M164" s="209"/>
      <c r="N164" s="214"/>
      <c r="O164" s="346"/>
      <c r="P164" s="317"/>
      <c r="Q164" s="317"/>
      <c r="R164" s="317"/>
      <c r="S164" s="317"/>
      <c r="T164" s="317"/>
      <c r="U164" s="317"/>
      <c r="V164" s="317"/>
      <c r="W164" s="317"/>
      <c r="X164" s="317"/>
      <c r="Y164" s="317"/>
      <c r="Z164" s="317"/>
      <c r="AA164" s="317"/>
      <c r="AB164" s="317"/>
      <c r="AC164" s="317"/>
    </row>
    <row r="165" spans="1:29" ht="15.75" customHeight="1">
      <c r="A165" s="318"/>
      <c r="B165" s="309"/>
      <c r="C165" s="309"/>
      <c r="D165" s="309"/>
      <c r="E165" s="319"/>
      <c r="F165" s="320"/>
      <c r="G165" s="317"/>
      <c r="H165" s="318"/>
      <c r="I165" s="320"/>
      <c r="J165" s="320"/>
      <c r="K165" s="346"/>
      <c r="L165" s="341"/>
      <c r="M165" s="209"/>
      <c r="N165" s="214"/>
      <c r="O165" s="346"/>
      <c r="P165" s="317"/>
      <c r="Q165" s="317"/>
      <c r="R165" s="317"/>
      <c r="S165" s="317"/>
      <c r="T165" s="317"/>
      <c r="U165" s="317"/>
      <c r="V165" s="317"/>
      <c r="W165" s="317"/>
      <c r="X165" s="317"/>
      <c r="Y165" s="317"/>
      <c r="Z165" s="317"/>
      <c r="AA165" s="317"/>
      <c r="AB165" s="317"/>
      <c r="AC165" s="317"/>
    </row>
    <row r="166" spans="1:29" ht="15.75" customHeight="1">
      <c r="A166" s="318"/>
      <c r="B166" s="310"/>
      <c r="C166" s="310"/>
      <c r="D166" s="310"/>
      <c r="E166" s="319"/>
      <c r="F166" s="320"/>
      <c r="G166" s="317"/>
      <c r="H166" s="318"/>
      <c r="I166" s="320"/>
      <c r="J166" s="320"/>
      <c r="K166" s="346"/>
      <c r="L166" s="346"/>
      <c r="M166" s="214"/>
      <c r="N166" s="214"/>
      <c r="O166" s="346"/>
      <c r="P166" s="317"/>
      <c r="Q166" s="317"/>
      <c r="R166" s="317"/>
      <c r="S166" s="317"/>
      <c r="T166" s="317"/>
      <c r="U166" s="317"/>
      <c r="V166" s="317"/>
      <c r="W166" s="317"/>
      <c r="X166" s="317"/>
      <c r="Y166" s="317"/>
      <c r="Z166" s="317"/>
      <c r="AA166" s="317"/>
      <c r="AB166" s="317"/>
      <c r="AC166" s="317"/>
    </row>
    <row r="167" spans="1:29" ht="15.75" customHeight="1">
      <c r="A167" s="318">
        <v>33600000</v>
      </c>
      <c r="B167" s="308" t="s">
        <v>584</v>
      </c>
      <c r="C167" s="308" t="s">
        <v>489</v>
      </c>
      <c r="D167" s="308" t="s">
        <v>585</v>
      </c>
      <c r="E167" s="319" t="s">
        <v>590</v>
      </c>
      <c r="F167" s="320" t="s">
        <v>583</v>
      </c>
      <c r="G167" s="317">
        <v>4180</v>
      </c>
      <c r="H167" s="318" t="s">
        <v>557</v>
      </c>
      <c r="I167" s="320" t="s">
        <v>527</v>
      </c>
      <c r="J167" s="320" t="s">
        <v>281</v>
      </c>
      <c r="K167" s="346"/>
      <c r="L167" s="341"/>
      <c r="M167" s="209"/>
      <c r="N167" s="214"/>
      <c r="O167" s="346"/>
      <c r="P167" s="317">
        <f>SUM(M167:M168)</f>
        <v>0</v>
      </c>
      <c r="Q167" s="317">
        <f>SUM(N167:N168)</f>
        <v>0</v>
      </c>
      <c r="R167" s="317">
        <f>SUM(M169:M170)</f>
        <v>0</v>
      </c>
      <c r="S167" s="317">
        <f>SUM(N169:N170)</f>
        <v>0</v>
      </c>
      <c r="T167" s="317">
        <f>SUM(M171:M172)</f>
        <v>0</v>
      </c>
      <c r="U167" s="317">
        <f>SUM(N171:N172)</f>
        <v>0</v>
      </c>
      <c r="V167" s="317">
        <f>SUM(M173:M175)</f>
        <v>0</v>
      </c>
      <c r="W167" s="317">
        <f>SUM(N173:N175)</f>
        <v>0</v>
      </c>
      <c r="X167" s="317">
        <f>P167+R167+T167+V167</f>
        <v>0</v>
      </c>
      <c r="Y167" s="317">
        <f>Q167+S167+U167+W167</f>
        <v>0</v>
      </c>
      <c r="Z167" s="317">
        <f>G167-X167</f>
        <v>4180</v>
      </c>
      <c r="AA167" s="317">
        <f>G167-Y167</f>
        <v>4180</v>
      </c>
      <c r="AB167" s="317">
        <f>X167*100/G167</f>
        <v>0</v>
      </c>
      <c r="AC167" s="317"/>
    </row>
    <row r="168" spans="1:29" ht="15.75" customHeight="1">
      <c r="A168" s="318"/>
      <c r="B168" s="309"/>
      <c r="C168" s="309"/>
      <c r="D168" s="309"/>
      <c r="E168" s="319"/>
      <c r="F168" s="320"/>
      <c r="G168" s="317"/>
      <c r="H168" s="318"/>
      <c r="I168" s="320"/>
      <c r="J168" s="320"/>
      <c r="K168" s="346"/>
      <c r="L168" s="341"/>
      <c r="M168" s="209"/>
      <c r="N168" s="209"/>
      <c r="O168" s="341"/>
      <c r="P168" s="317"/>
      <c r="Q168" s="317"/>
      <c r="R168" s="317"/>
      <c r="S168" s="317"/>
      <c r="T168" s="317"/>
      <c r="U168" s="317"/>
      <c r="V168" s="317"/>
      <c r="W168" s="317"/>
      <c r="X168" s="317"/>
      <c r="Y168" s="317"/>
      <c r="Z168" s="317"/>
      <c r="AA168" s="317"/>
      <c r="AB168" s="317"/>
      <c r="AC168" s="317"/>
    </row>
    <row r="169" spans="1:29" ht="15.75" customHeight="1">
      <c r="A169" s="318"/>
      <c r="B169" s="309"/>
      <c r="C169" s="309"/>
      <c r="D169" s="309"/>
      <c r="E169" s="319"/>
      <c r="F169" s="320"/>
      <c r="G169" s="317"/>
      <c r="H169" s="318"/>
      <c r="I169" s="320"/>
      <c r="J169" s="320" t="s">
        <v>370</v>
      </c>
      <c r="K169" s="346"/>
      <c r="L169" s="341"/>
      <c r="M169" s="209"/>
      <c r="N169" s="209"/>
      <c r="O169" s="346"/>
      <c r="P169" s="317"/>
      <c r="Q169" s="317"/>
      <c r="R169" s="317"/>
      <c r="S169" s="317"/>
      <c r="T169" s="317"/>
      <c r="U169" s="317"/>
      <c r="V169" s="317"/>
      <c r="W169" s="317"/>
      <c r="X169" s="317"/>
      <c r="Y169" s="317"/>
      <c r="Z169" s="317"/>
      <c r="AA169" s="317"/>
      <c r="AB169" s="317"/>
      <c r="AC169" s="317"/>
    </row>
    <row r="170" spans="1:29" ht="15.75" customHeight="1">
      <c r="A170" s="318"/>
      <c r="B170" s="309"/>
      <c r="C170" s="309"/>
      <c r="D170" s="309"/>
      <c r="E170" s="319"/>
      <c r="F170" s="320"/>
      <c r="G170" s="317"/>
      <c r="H170" s="318"/>
      <c r="I170" s="320"/>
      <c r="J170" s="320"/>
      <c r="K170" s="346"/>
      <c r="L170" s="341"/>
      <c r="M170" s="209"/>
      <c r="N170" s="209"/>
      <c r="O170" s="346"/>
      <c r="P170" s="317"/>
      <c r="Q170" s="317"/>
      <c r="R170" s="317"/>
      <c r="S170" s="317"/>
      <c r="T170" s="317"/>
      <c r="U170" s="317"/>
      <c r="V170" s="317"/>
      <c r="W170" s="317"/>
      <c r="X170" s="317"/>
      <c r="Y170" s="317"/>
      <c r="Z170" s="317"/>
      <c r="AA170" s="317"/>
      <c r="AB170" s="317"/>
      <c r="AC170" s="317"/>
    </row>
    <row r="171" spans="1:29" ht="15.75" customHeight="1">
      <c r="A171" s="318"/>
      <c r="B171" s="309"/>
      <c r="C171" s="309"/>
      <c r="D171" s="309"/>
      <c r="E171" s="319"/>
      <c r="F171" s="320"/>
      <c r="G171" s="317"/>
      <c r="H171" s="318"/>
      <c r="I171" s="320"/>
      <c r="J171" s="320" t="s">
        <v>289</v>
      </c>
      <c r="K171" s="346"/>
      <c r="L171" s="341"/>
      <c r="M171" s="209"/>
      <c r="N171" s="214"/>
      <c r="O171" s="346"/>
      <c r="P171" s="317"/>
      <c r="Q171" s="317"/>
      <c r="R171" s="317"/>
      <c r="S171" s="317"/>
      <c r="T171" s="317"/>
      <c r="U171" s="317"/>
      <c r="V171" s="317"/>
      <c r="W171" s="317"/>
      <c r="X171" s="317"/>
      <c r="Y171" s="317"/>
      <c r="Z171" s="317"/>
      <c r="AA171" s="317"/>
      <c r="AB171" s="317"/>
      <c r="AC171" s="317"/>
    </row>
    <row r="172" spans="1:29" ht="15.75" customHeight="1">
      <c r="A172" s="318"/>
      <c r="B172" s="309"/>
      <c r="C172" s="309"/>
      <c r="D172" s="309"/>
      <c r="E172" s="319"/>
      <c r="F172" s="320"/>
      <c r="G172" s="317"/>
      <c r="H172" s="318"/>
      <c r="I172" s="320"/>
      <c r="J172" s="320"/>
      <c r="K172" s="346"/>
      <c r="L172" s="341"/>
      <c r="M172" s="209"/>
      <c r="N172" s="209"/>
      <c r="O172" s="346"/>
      <c r="P172" s="317"/>
      <c r="Q172" s="317"/>
      <c r="R172" s="317"/>
      <c r="S172" s="317"/>
      <c r="T172" s="317"/>
      <c r="U172" s="317"/>
      <c r="V172" s="317"/>
      <c r="W172" s="317"/>
      <c r="X172" s="317"/>
      <c r="Y172" s="317"/>
      <c r="Z172" s="317"/>
      <c r="AA172" s="317"/>
      <c r="AB172" s="317"/>
      <c r="AC172" s="317"/>
    </row>
    <row r="173" spans="1:29" ht="15.75" customHeight="1">
      <c r="A173" s="318"/>
      <c r="B173" s="309"/>
      <c r="C173" s="309"/>
      <c r="D173" s="309"/>
      <c r="E173" s="319"/>
      <c r="F173" s="320"/>
      <c r="G173" s="317"/>
      <c r="H173" s="318"/>
      <c r="I173" s="320"/>
      <c r="J173" s="320" t="s">
        <v>371</v>
      </c>
      <c r="K173" s="346"/>
      <c r="L173" s="341"/>
      <c r="M173" s="209"/>
      <c r="N173" s="214"/>
      <c r="O173" s="346"/>
      <c r="P173" s="317"/>
      <c r="Q173" s="317"/>
      <c r="R173" s="317"/>
      <c r="S173" s="317"/>
      <c r="T173" s="317"/>
      <c r="U173" s="317"/>
      <c r="V173" s="317"/>
      <c r="W173" s="317"/>
      <c r="X173" s="317"/>
      <c r="Y173" s="317"/>
      <c r="Z173" s="317"/>
      <c r="AA173" s="317"/>
      <c r="AB173" s="317"/>
      <c r="AC173" s="317"/>
    </row>
    <row r="174" spans="1:29" ht="15.75" customHeight="1">
      <c r="A174" s="318"/>
      <c r="B174" s="309"/>
      <c r="C174" s="309"/>
      <c r="D174" s="309"/>
      <c r="E174" s="319"/>
      <c r="F174" s="320"/>
      <c r="G174" s="317"/>
      <c r="H174" s="318"/>
      <c r="I174" s="320"/>
      <c r="J174" s="320"/>
      <c r="K174" s="346"/>
      <c r="L174" s="341"/>
      <c r="M174" s="209"/>
      <c r="N174" s="214"/>
      <c r="O174" s="346"/>
      <c r="P174" s="317"/>
      <c r="Q174" s="317"/>
      <c r="R174" s="317"/>
      <c r="S174" s="317"/>
      <c r="T174" s="317"/>
      <c r="U174" s="317"/>
      <c r="V174" s="317"/>
      <c r="W174" s="317"/>
      <c r="X174" s="317"/>
      <c r="Y174" s="317"/>
      <c r="Z174" s="317"/>
      <c r="AA174" s="317"/>
      <c r="AB174" s="317"/>
      <c r="AC174" s="317"/>
    </row>
    <row r="175" spans="1:29" ht="15" customHeight="1">
      <c r="A175" s="318"/>
      <c r="B175" s="310"/>
      <c r="C175" s="310"/>
      <c r="D175" s="310"/>
      <c r="E175" s="319"/>
      <c r="F175" s="320"/>
      <c r="G175" s="317"/>
      <c r="H175" s="318"/>
      <c r="I175" s="320"/>
      <c r="J175" s="320"/>
      <c r="K175" s="346"/>
      <c r="L175" s="346"/>
      <c r="M175" s="214"/>
      <c r="N175" s="214"/>
      <c r="O175" s="346"/>
      <c r="P175" s="317"/>
      <c r="Q175" s="317"/>
      <c r="R175" s="317"/>
      <c r="S175" s="317"/>
      <c r="T175" s="317"/>
      <c r="U175" s="317"/>
      <c r="V175" s="317"/>
      <c r="W175" s="317"/>
      <c r="X175" s="317"/>
      <c r="Y175" s="317"/>
      <c r="Z175" s="317"/>
      <c r="AA175" s="317"/>
      <c r="AB175" s="317"/>
      <c r="AC175" s="317"/>
    </row>
    <row r="176" spans="1:29" ht="15.75" customHeight="1">
      <c r="A176" s="318">
        <v>33100000</v>
      </c>
      <c r="B176" s="308" t="s">
        <v>587</v>
      </c>
      <c r="C176" s="308" t="s">
        <v>489</v>
      </c>
      <c r="D176" s="308" t="s">
        <v>588</v>
      </c>
      <c r="E176" s="319" t="s">
        <v>586</v>
      </c>
      <c r="F176" s="320" t="s">
        <v>583</v>
      </c>
      <c r="G176" s="317">
        <v>6210</v>
      </c>
      <c r="H176" s="318" t="s">
        <v>557</v>
      </c>
      <c r="I176" s="320" t="s">
        <v>527</v>
      </c>
      <c r="J176" s="320" t="s">
        <v>281</v>
      </c>
      <c r="K176" s="346"/>
      <c r="L176" s="341"/>
      <c r="M176" s="209"/>
      <c r="N176" s="214"/>
      <c r="O176" s="346"/>
      <c r="P176" s="317">
        <f>SUM(M176:M177)</f>
        <v>0</v>
      </c>
      <c r="Q176" s="317">
        <f>SUM(N176:N177)</f>
        <v>0</v>
      </c>
      <c r="R176" s="317">
        <f>SUM(M178:M179)</f>
        <v>0</v>
      </c>
      <c r="S176" s="317">
        <f>SUM(N178:N179)</f>
        <v>0</v>
      </c>
      <c r="T176" s="317">
        <f>SUM(M180:M181)</f>
        <v>0</v>
      </c>
      <c r="U176" s="317">
        <f>SUM(N180:N181)</f>
        <v>0</v>
      </c>
      <c r="V176" s="317">
        <f>SUM(M182:M183)</f>
        <v>0</v>
      </c>
      <c r="W176" s="317">
        <f>SUM(N182:N183)</f>
        <v>0</v>
      </c>
      <c r="X176" s="317">
        <f>P176+R176+T176+V176</f>
        <v>0</v>
      </c>
      <c r="Y176" s="317">
        <f>Q176+S176+U176+W176</f>
        <v>0</v>
      </c>
      <c r="Z176" s="317">
        <f>G176-X176</f>
        <v>6210</v>
      </c>
      <c r="AA176" s="317">
        <f>G176-Y176</f>
        <v>6210</v>
      </c>
      <c r="AB176" s="317">
        <f>X176*100/G176</f>
        <v>0</v>
      </c>
      <c r="AC176" s="317"/>
    </row>
    <row r="177" spans="1:29" ht="15.75" customHeight="1">
      <c r="A177" s="318"/>
      <c r="B177" s="309"/>
      <c r="C177" s="309"/>
      <c r="D177" s="309"/>
      <c r="E177" s="319"/>
      <c r="F177" s="320"/>
      <c r="G177" s="317"/>
      <c r="H177" s="318"/>
      <c r="I177" s="320"/>
      <c r="J177" s="320"/>
      <c r="K177" s="346"/>
      <c r="L177" s="341"/>
      <c r="M177" s="209"/>
      <c r="N177" s="209"/>
      <c r="O177" s="341"/>
      <c r="P177" s="317"/>
      <c r="Q177" s="317"/>
      <c r="R177" s="317"/>
      <c r="S177" s="317"/>
      <c r="T177" s="317"/>
      <c r="U177" s="317"/>
      <c r="V177" s="317"/>
      <c r="W177" s="317"/>
      <c r="X177" s="317"/>
      <c r="Y177" s="317"/>
      <c r="Z177" s="317"/>
      <c r="AA177" s="317"/>
      <c r="AB177" s="317"/>
      <c r="AC177" s="317"/>
    </row>
    <row r="178" spans="1:29" ht="15.75" customHeight="1">
      <c r="A178" s="318"/>
      <c r="B178" s="309"/>
      <c r="C178" s="309"/>
      <c r="D178" s="309"/>
      <c r="E178" s="319"/>
      <c r="F178" s="320"/>
      <c r="G178" s="317"/>
      <c r="H178" s="318"/>
      <c r="I178" s="320"/>
      <c r="J178" s="320" t="s">
        <v>370</v>
      </c>
      <c r="K178" s="346"/>
      <c r="L178" s="341"/>
      <c r="M178" s="209"/>
      <c r="N178" s="209"/>
      <c r="O178" s="346"/>
      <c r="P178" s="317"/>
      <c r="Q178" s="317"/>
      <c r="R178" s="317"/>
      <c r="S178" s="317"/>
      <c r="T178" s="317"/>
      <c r="U178" s="317"/>
      <c r="V178" s="317"/>
      <c r="W178" s="317"/>
      <c r="X178" s="317"/>
      <c r="Y178" s="317"/>
      <c r="Z178" s="317"/>
      <c r="AA178" s="317"/>
      <c r="AB178" s="317"/>
      <c r="AC178" s="317"/>
    </row>
    <row r="179" spans="1:29" ht="15.75" customHeight="1">
      <c r="A179" s="318"/>
      <c r="B179" s="309"/>
      <c r="C179" s="309"/>
      <c r="D179" s="309"/>
      <c r="E179" s="319"/>
      <c r="F179" s="320"/>
      <c r="G179" s="317"/>
      <c r="H179" s="318"/>
      <c r="I179" s="320"/>
      <c r="J179" s="320"/>
      <c r="K179" s="346"/>
      <c r="L179" s="341"/>
      <c r="M179" s="209"/>
      <c r="N179" s="209"/>
      <c r="O179" s="346"/>
      <c r="P179" s="317"/>
      <c r="Q179" s="317"/>
      <c r="R179" s="317"/>
      <c r="S179" s="317"/>
      <c r="T179" s="317"/>
      <c r="U179" s="317"/>
      <c r="V179" s="317"/>
      <c r="W179" s="317"/>
      <c r="X179" s="317"/>
      <c r="Y179" s="317"/>
      <c r="Z179" s="317"/>
      <c r="AA179" s="317"/>
      <c r="AB179" s="317"/>
      <c r="AC179" s="317"/>
    </row>
    <row r="180" spans="1:29" ht="15.75" customHeight="1">
      <c r="A180" s="318"/>
      <c r="B180" s="309"/>
      <c r="C180" s="309"/>
      <c r="D180" s="309"/>
      <c r="E180" s="319"/>
      <c r="F180" s="320"/>
      <c r="G180" s="317"/>
      <c r="H180" s="318"/>
      <c r="I180" s="320"/>
      <c r="J180" s="320" t="s">
        <v>289</v>
      </c>
      <c r="K180" s="346"/>
      <c r="L180" s="341"/>
      <c r="M180" s="209"/>
      <c r="N180" s="214"/>
      <c r="O180" s="346"/>
      <c r="P180" s="317"/>
      <c r="Q180" s="317"/>
      <c r="R180" s="317"/>
      <c r="S180" s="317"/>
      <c r="T180" s="317"/>
      <c r="U180" s="317"/>
      <c r="V180" s="317"/>
      <c r="W180" s="317"/>
      <c r="X180" s="317"/>
      <c r="Y180" s="317"/>
      <c r="Z180" s="317"/>
      <c r="AA180" s="317"/>
      <c r="AB180" s="317"/>
      <c r="AC180" s="317"/>
    </row>
    <row r="181" spans="1:29" ht="15.75" customHeight="1">
      <c r="A181" s="318"/>
      <c r="B181" s="309"/>
      <c r="C181" s="309"/>
      <c r="D181" s="309"/>
      <c r="E181" s="319"/>
      <c r="F181" s="320"/>
      <c r="G181" s="317"/>
      <c r="H181" s="318"/>
      <c r="I181" s="320"/>
      <c r="J181" s="320"/>
      <c r="K181" s="346"/>
      <c r="L181" s="341"/>
      <c r="M181" s="209"/>
      <c r="N181" s="209"/>
      <c r="O181" s="346"/>
      <c r="P181" s="317"/>
      <c r="Q181" s="317"/>
      <c r="R181" s="317"/>
      <c r="S181" s="317"/>
      <c r="T181" s="317"/>
      <c r="U181" s="317"/>
      <c r="V181" s="317"/>
      <c r="W181" s="317"/>
      <c r="X181" s="317"/>
      <c r="Y181" s="317"/>
      <c r="Z181" s="317"/>
      <c r="AA181" s="317"/>
      <c r="AB181" s="317"/>
      <c r="AC181" s="317"/>
    </row>
    <row r="182" spans="1:29" ht="15.75" customHeight="1">
      <c r="A182" s="318"/>
      <c r="B182" s="309"/>
      <c r="C182" s="309"/>
      <c r="D182" s="309"/>
      <c r="E182" s="319"/>
      <c r="F182" s="320"/>
      <c r="G182" s="317"/>
      <c r="H182" s="318"/>
      <c r="I182" s="320"/>
      <c r="J182" s="320" t="s">
        <v>371</v>
      </c>
      <c r="K182" s="346"/>
      <c r="L182" s="341"/>
      <c r="M182" s="209"/>
      <c r="N182" s="214"/>
      <c r="O182" s="346"/>
      <c r="P182" s="317"/>
      <c r="Q182" s="317"/>
      <c r="R182" s="317"/>
      <c r="S182" s="317"/>
      <c r="T182" s="317"/>
      <c r="U182" s="317"/>
      <c r="V182" s="317"/>
      <c r="W182" s="317"/>
      <c r="X182" s="317"/>
      <c r="Y182" s="317"/>
      <c r="Z182" s="317"/>
      <c r="AA182" s="317"/>
      <c r="AB182" s="317"/>
      <c r="AC182" s="317"/>
    </row>
    <row r="183" spans="1:29" ht="19.5" customHeight="1">
      <c r="A183" s="318"/>
      <c r="B183" s="310"/>
      <c r="C183" s="310"/>
      <c r="D183" s="310"/>
      <c r="E183" s="319"/>
      <c r="F183" s="320"/>
      <c r="G183" s="317"/>
      <c r="H183" s="318"/>
      <c r="I183" s="320"/>
      <c r="J183" s="320"/>
      <c r="K183" s="346"/>
      <c r="L183" s="346"/>
      <c r="M183" s="214"/>
      <c r="N183" s="214"/>
      <c r="O183" s="346"/>
      <c r="P183" s="317"/>
      <c r="Q183" s="317"/>
      <c r="R183" s="317"/>
      <c r="S183" s="317"/>
      <c r="T183" s="317"/>
      <c r="U183" s="317"/>
      <c r="V183" s="317"/>
      <c r="W183" s="317"/>
      <c r="X183" s="317"/>
      <c r="Y183" s="317"/>
      <c r="Z183" s="317"/>
      <c r="AA183" s="317"/>
      <c r="AB183" s="317"/>
      <c r="AC183" s="317"/>
    </row>
    <row r="184" spans="1:29" ht="15.75" customHeight="1">
      <c r="A184" s="318">
        <v>33100000</v>
      </c>
      <c r="B184" s="308" t="s">
        <v>538</v>
      </c>
      <c r="C184" s="308" t="s">
        <v>489</v>
      </c>
      <c r="D184" s="308" t="s">
        <v>592</v>
      </c>
      <c r="E184" s="319" t="s">
        <v>589</v>
      </c>
      <c r="F184" s="320" t="s">
        <v>591</v>
      </c>
      <c r="G184" s="317">
        <v>16112.1</v>
      </c>
      <c r="H184" s="324" t="s">
        <v>540</v>
      </c>
      <c r="I184" s="320" t="s">
        <v>527</v>
      </c>
      <c r="J184" s="320" t="s">
        <v>281</v>
      </c>
      <c r="K184" s="346" t="s">
        <v>717</v>
      </c>
      <c r="L184" s="341" t="s">
        <v>718</v>
      </c>
      <c r="M184" s="209">
        <v>673.2</v>
      </c>
      <c r="N184" s="214">
        <v>673.2</v>
      </c>
      <c r="O184" s="346" t="s">
        <v>683</v>
      </c>
      <c r="P184" s="317">
        <f>SUM(M184:M186)</f>
        <v>673.2</v>
      </c>
      <c r="Q184" s="317">
        <f>SUM(N184:N186)</f>
        <v>673.2</v>
      </c>
      <c r="R184" s="317">
        <f>SUM(M187:M188)</f>
        <v>0</v>
      </c>
      <c r="S184" s="317">
        <f>SUM(N187:N188)</f>
        <v>0</v>
      </c>
      <c r="T184" s="317">
        <f>SUM(M189:M190)</f>
        <v>0</v>
      </c>
      <c r="U184" s="317">
        <f>SUM(N189:N190)</f>
        <v>0</v>
      </c>
      <c r="V184" s="317">
        <f>SUM(M191:M192)</f>
        <v>0</v>
      </c>
      <c r="W184" s="317">
        <f>SUM(N191:N192)</f>
        <v>0</v>
      </c>
      <c r="X184" s="317">
        <f>P184+R184+T184+V184</f>
        <v>673.2</v>
      </c>
      <c r="Y184" s="317">
        <f>Q184+S184+U184+W184</f>
        <v>673.2</v>
      </c>
      <c r="Z184" s="317">
        <f>G184-X184</f>
        <v>15438.9</v>
      </c>
      <c r="AA184" s="317">
        <f>G184-Y184</f>
        <v>15438.9</v>
      </c>
      <c r="AB184" s="317">
        <f>X184*100/G184</f>
        <v>4.1782263019718098</v>
      </c>
      <c r="AC184" s="317"/>
    </row>
    <row r="185" spans="1:29" ht="15.75" customHeight="1">
      <c r="A185" s="318"/>
      <c r="B185" s="309"/>
      <c r="C185" s="309"/>
      <c r="D185" s="309"/>
      <c r="E185" s="319"/>
      <c r="F185" s="320"/>
      <c r="G185" s="317"/>
      <c r="H185" s="327"/>
      <c r="I185" s="320"/>
      <c r="J185" s="320"/>
      <c r="K185" s="346"/>
      <c r="L185" s="341"/>
      <c r="M185" s="209"/>
      <c r="N185" s="209"/>
      <c r="O185" s="341"/>
      <c r="P185" s="317"/>
      <c r="Q185" s="317"/>
      <c r="R185" s="317"/>
      <c r="S185" s="317"/>
      <c r="T185" s="317"/>
      <c r="U185" s="317"/>
      <c r="V185" s="317"/>
      <c r="W185" s="317"/>
      <c r="X185" s="317"/>
      <c r="Y185" s="317"/>
      <c r="Z185" s="317"/>
      <c r="AA185" s="317"/>
      <c r="AB185" s="317"/>
      <c r="AC185" s="317"/>
    </row>
    <row r="186" spans="1:29" ht="15.75" customHeight="1">
      <c r="A186" s="318"/>
      <c r="B186" s="309"/>
      <c r="C186" s="309"/>
      <c r="D186" s="309"/>
      <c r="E186" s="319"/>
      <c r="F186" s="320"/>
      <c r="G186" s="317"/>
      <c r="H186" s="325"/>
      <c r="I186" s="320"/>
      <c r="J186" s="320"/>
      <c r="K186" s="346"/>
      <c r="L186" s="341"/>
      <c r="M186" s="209"/>
      <c r="N186" s="209"/>
      <c r="O186" s="341"/>
      <c r="P186" s="317"/>
      <c r="Q186" s="317"/>
      <c r="R186" s="317"/>
      <c r="S186" s="317"/>
      <c r="T186" s="317"/>
      <c r="U186" s="317"/>
      <c r="V186" s="317"/>
      <c r="W186" s="317"/>
      <c r="X186" s="317"/>
      <c r="Y186" s="317"/>
      <c r="Z186" s="317"/>
      <c r="AA186" s="317"/>
      <c r="AB186" s="317"/>
      <c r="AC186" s="317"/>
    </row>
    <row r="187" spans="1:29" ht="15.75" customHeight="1">
      <c r="A187" s="318"/>
      <c r="B187" s="309"/>
      <c r="C187" s="309"/>
      <c r="D187" s="309"/>
      <c r="E187" s="319"/>
      <c r="F187" s="320"/>
      <c r="G187" s="317"/>
      <c r="H187" s="325"/>
      <c r="I187" s="320"/>
      <c r="J187" s="320" t="s">
        <v>370</v>
      </c>
      <c r="K187" s="346"/>
      <c r="L187" s="341"/>
      <c r="M187" s="209"/>
      <c r="N187" s="209"/>
      <c r="O187" s="346"/>
      <c r="P187" s="317"/>
      <c r="Q187" s="317"/>
      <c r="R187" s="317"/>
      <c r="S187" s="317"/>
      <c r="T187" s="317"/>
      <c r="U187" s="317"/>
      <c r="V187" s="317"/>
      <c r="W187" s="317"/>
      <c r="X187" s="317"/>
      <c r="Y187" s="317"/>
      <c r="Z187" s="317"/>
      <c r="AA187" s="317"/>
      <c r="AB187" s="317"/>
      <c r="AC187" s="317"/>
    </row>
    <row r="188" spans="1:29" ht="15.75" customHeight="1">
      <c r="A188" s="318"/>
      <c r="B188" s="309"/>
      <c r="C188" s="309"/>
      <c r="D188" s="309"/>
      <c r="E188" s="319"/>
      <c r="F188" s="320"/>
      <c r="G188" s="317"/>
      <c r="H188" s="325"/>
      <c r="I188" s="320"/>
      <c r="J188" s="320"/>
      <c r="K188" s="346"/>
      <c r="L188" s="341"/>
      <c r="M188" s="209"/>
      <c r="N188" s="209"/>
      <c r="O188" s="346"/>
      <c r="P188" s="317"/>
      <c r="Q188" s="317"/>
      <c r="R188" s="317"/>
      <c r="S188" s="317"/>
      <c r="T188" s="317"/>
      <c r="U188" s="317"/>
      <c r="V188" s="317"/>
      <c r="W188" s="317"/>
      <c r="X188" s="317"/>
      <c r="Y188" s="317"/>
      <c r="Z188" s="317"/>
      <c r="AA188" s="317"/>
      <c r="AB188" s="317"/>
      <c r="AC188" s="317"/>
    </row>
    <row r="189" spans="1:29" ht="15.75" customHeight="1">
      <c r="A189" s="318"/>
      <c r="B189" s="309"/>
      <c r="C189" s="309"/>
      <c r="D189" s="309"/>
      <c r="E189" s="319"/>
      <c r="F189" s="320"/>
      <c r="G189" s="317"/>
      <c r="H189" s="325"/>
      <c r="I189" s="320"/>
      <c r="J189" s="320" t="s">
        <v>289</v>
      </c>
      <c r="K189" s="346"/>
      <c r="L189" s="341"/>
      <c r="M189" s="209"/>
      <c r="N189" s="214"/>
      <c r="O189" s="346"/>
      <c r="P189" s="317"/>
      <c r="Q189" s="317"/>
      <c r="R189" s="317"/>
      <c r="S189" s="317"/>
      <c r="T189" s="317"/>
      <c r="U189" s="317"/>
      <c r="V189" s="317"/>
      <c r="W189" s="317"/>
      <c r="X189" s="317"/>
      <c r="Y189" s="317"/>
      <c r="Z189" s="317"/>
      <c r="AA189" s="317"/>
      <c r="AB189" s="317"/>
      <c r="AC189" s="317"/>
    </row>
    <row r="190" spans="1:29" ht="15.75" customHeight="1">
      <c r="A190" s="318"/>
      <c r="B190" s="309"/>
      <c r="C190" s="309"/>
      <c r="D190" s="309"/>
      <c r="E190" s="319"/>
      <c r="F190" s="320"/>
      <c r="G190" s="317"/>
      <c r="H190" s="325"/>
      <c r="I190" s="320"/>
      <c r="J190" s="320"/>
      <c r="K190" s="346"/>
      <c r="L190" s="341"/>
      <c r="M190" s="209"/>
      <c r="N190" s="209"/>
      <c r="O190" s="346"/>
      <c r="P190" s="317"/>
      <c r="Q190" s="317"/>
      <c r="R190" s="317"/>
      <c r="S190" s="317"/>
      <c r="T190" s="317"/>
      <c r="U190" s="317"/>
      <c r="V190" s="317"/>
      <c r="W190" s="317"/>
      <c r="X190" s="317"/>
      <c r="Y190" s="317"/>
      <c r="Z190" s="317"/>
      <c r="AA190" s="317"/>
      <c r="AB190" s="317"/>
      <c r="AC190" s="317"/>
    </row>
    <row r="191" spans="1:29" ht="15.75" customHeight="1">
      <c r="A191" s="318"/>
      <c r="B191" s="309"/>
      <c r="C191" s="309"/>
      <c r="D191" s="309"/>
      <c r="E191" s="319"/>
      <c r="F191" s="320"/>
      <c r="G191" s="317"/>
      <c r="H191" s="325"/>
      <c r="I191" s="320"/>
      <c r="J191" s="320" t="s">
        <v>371</v>
      </c>
      <c r="K191" s="346"/>
      <c r="L191" s="341"/>
      <c r="M191" s="209"/>
      <c r="N191" s="214"/>
      <c r="O191" s="346"/>
      <c r="P191" s="317"/>
      <c r="Q191" s="317"/>
      <c r="R191" s="317"/>
      <c r="S191" s="317"/>
      <c r="T191" s="317"/>
      <c r="U191" s="317"/>
      <c r="V191" s="317"/>
      <c r="W191" s="317"/>
      <c r="X191" s="317"/>
      <c r="Y191" s="317"/>
      <c r="Z191" s="317"/>
      <c r="AA191" s="317"/>
      <c r="AB191" s="317"/>
      <c r="AC191" s="317"/>
    </row>
    <row r="192" spans="1:29" ht="19.5" customHeight="1">
      <c r="A192" s="318"/>
      <c r="B192" s="310"/>
      <c r="C192" s="310"/>
      <c r="D192" s="310"/>
      <c r="E192" s="319"/>
      <c r="F192" s="320"/>
      <c r="G192" s="317"/>
      <c r="H192" s="326"/>
      <c r="I192" s="320"/>
      <c r="J192" s="320"/>
      <c r="K192" s="346"/>
      <c r="L192" s="346"/>
      <c r="M192" s="214"/>
      <c r="N192" s="214"/>
      <c r="O192" s="346"/>
      <c r="P192" s="317"/>
      <c r="Q192" s="317"/>
      <c r="R192" s="317"/>
      <c r="S192" s="317"/>
      <c r="T192" s="317"/>
      <c r="U192" s="317"/>
      <c r="V192" s="317"/>
      <c r="W192" s="317"/>
      <c r="X192" s="317"/>
      <c r="Y192" s="317"/>
      <c r="Z192" s="317"/>
      <c r="AA192" s="317"/>
      <c r="AB192" s="317"/>
      <c r="AC192" s="317"/>
    </row>
    <row r="193" spans="1:29" ht="15.75" customHeight="1">
      <c r="A193" s="318">
        <v>33600000</v>
      </c>
      <c r="B193" s="308" t="s">
        <v>546</v>
      </c>
      <c r="C193" s="308" t="s">
        <v>489</v>
      </c>
      <c r="D193" s="308" t="s">
        <v>595</v>
      </c>
      <c r="E193" s="319" t="s">
        <v>593</v>
      </c>
      <c r="F193" s="320" t="s">
        <v>594</v>
      </c>
      <c r="G193" s="317">
        <v>57600</v>
      </c>
      <c r="H193" s="324" t="s">
        <v>547</v>
      </c>
      <c r="I193" s="320" t="s">
        <v>527</v>
      </c>
      <c r="J193" s="320" t="s">
        <v>281</v>
      </c>
      <c r="K193" s="346" t="s">
        <v>1048</v>
      </c>
      <c r="L193" s="341" t="s">
        <v>698</v>
      </c>
      <c r="M193" s="209">
        <v>2304</v>
      </c>
      <c r="N193" s="214">
        <v>2304</v>
      </c>
      <c r="O193" s="346" t="s">
        <v>832</v>
      </c>
      <c r="P193" s="317">
        <f>SUM(M193:M194)</f>
        <v>2304</v>
      </c>
      <c r="Q193" s="317">
        <f>SUM(N193:N194)</f>
        <v>2304</v>
      </c>
      <c r="R193" s="317">
        <f>SUM(M195:M196)</f>
        <v>0</v>
      </c>
      <c r="S193" s="317">
        <f>SUM(N195:N196)</f>
        <v>0</v>
      </c>
      <c r="T193" s="317">
        <f>SUM(M197:M198)</f>
        <v>0</v>
      </c>
      <c r="U193" s="317">
        <f>SUM(N197:N198)</f>
        <v>0</v>
      </c>
      <c r="V193" s="317">
        <f>SUM(M199:M200)</f>
        <v>0</v>
      </c>
      <c r="W193" s="317">
        <f>SUM(N199:N200)</f>
        <v>0</v>
      </c>
      <c r="X193" s="317">
        <f>P193+R193+T193+V193</f>
        <v>2304</v>
      </c>
      <c r="Y193" s="317">
        <f>Q193+S193+U193+W193</f>
        <v>2304</v>
      </c>
      <c r="Z193" s="317">
        <f>G193-X193</f>
        <v>55296</v>
      </c>
      <c r="AA193" s="317">
        <f>G193-Y193</f>
        <v>55296</v>
      </c>
      <c r="AB193" s="317">
        <f>X193*100/G193</f>
        <v>4</v>
      </c>
      <c r="AC193" s="317"/>
    </row>
    <row r="194" spans="1:29" ht="15.75" customHeight="1">
      <c r="A194" s="318"/>
      <c r="B194" s="309"/>
      <c r="C194" s="309"/>
      <c r="D194" s="309"/>
      <c r="E194" s="319"/>
      <c r="F194" s="320"/>
      <c r="G194" s="317"/>
      <c r="H194" s="325"/>
      <c r="I194" s="320"/>
      <c r="J194" s="320"/>
      <c r="K194" s="346"/>
      <c r="L194" s="341"/>
      <c r="M194" s="209"/>
      <c r="N194" s="209"/>
      <c r="O194" s="341"/>
      <c r="P194" s="317"/>
      <c r="Q194" s="317"/>
      <c r="R194" s="317"/>
      <c r="S194" s="317"/>
      <c r="T194" s="317"/>
      <c r="U194" s="317"/>
      <c r="V194" s="317"/>
      <c r="W194" s="317"/>
      <c r="X194" s="317"/>
      <c r="Y194" s="317"/>
      <c r="Z194" s="317"/>
      <c r="AA194" s="317"/>
      <c r="AB194" s="317"/>
      <c r="AC194" s="317"/>
    </row>
    <row r="195" spans="1:29" ht="15.75" customHeight="1">
      <c r="A195" s="318"/>
      <c r="B195" s="309"/>
      <c r="C195" s="309"/>
      <c r="D195" s="309"/>
      <c r="E195" s="319"/>
      <c r="F195" s="320"/>
      <c r="G195" s="317"/>
      <c r="H195" s="325"/>
      <c r="I195" s="320"/>
      <c r="J195" s="320" t="s">
        <v>370</v>
      </c>
      <c r="K195" s="346"/>
      <c r="L195" s="341"/>
      <c r="M195" s="209"/>
      <c r="N195" s="209"/>
      <c r="O195" s="346"/>
      <c r="P195" s="317"/>
      <c r="Q195" s="317"/>
      <c r="R195" s="317"/>
      <c r="S195" s="317"/>
      <c r="T195" s="317"/>
      <c r="U195" s="317"/>
      <c r="V195" s="317"/>
      <c r="W195" s="317"/>
      <c r="X195" s="317"/>
      <c r="Y195" s="317"/>
      <c r="Z195" s="317"/>
      <c r="AA195" s="317"/>
      <c r="AB195" s="317"/>
      <c r="AC195" s="317"/>
    </row>
    <row r="196" spans="1:29" ht="15.75" customHeight="1">
      <c r="A196" s="318"/>
      <c r="B196" s="309"/>
      <c r="C196" s="309"/>
      <c r="D196" s="309"/>
      <c r="E196" s="319"/>
      <c r="F196" s="320"/>
      <c r="G196" s="317"/>
      <c r="H196" s="325"/>
      <c r="I196" s="320"/>
      <c r="J196" s="320"/>
      <c r="K196" s="346"/>
      <c r="L196" s="341"/>
      <c r="M196" s="209"/>
      <c r="N196" s="209"/>
      <c r="O196" s="346"/>
      <c r="P196" s="317"/>
      <c r="Q196" s="317"/>
      <c r="R196" s="317"/>
      <c r="S196" s="317"/>
      <c r="T196" s="317"/>
      <c r="U196" s="317"/>
      <c r="V196" s="317"/>
      <c r="W196" s="317"/>
      <c r="X196" s="317"/>
      <c r="Y196" s="317"/>
      <c r="Z196" s="317"/>
      <c r="AA196" s="317"/>
      <c r="AB196" s="317"/>
      <c r="AC196" s="317"/>
    </row>
    <row r="197" spans="1:29" ht="15.75" customHeight="1">
      <c r="A197" s="318"/>
      <c r="B197" s="309"/>
      <c r="C197" s="309"/>
      <c r="D197" s="309"/>
      <c r="E197" s="319"/>
      <c r="F197" s="320"/>
      <c r="G197" s="317"/>
      <c r="H197" s="325"/>
      <c r="I197" s="320"/>
      <c r="J197" s="320" t="s">
        <v>289</v>
      </c>
      <c r="K197" s="346"/>
      <c r="L197" s="341"/>
      <c r="M197" s="209"/>
      <c r="N197" s="214"/>
      <c r="O197" s="346"/>
      <c r="P197" s="317"/>
      <c r="Q197" s="317"/>
      <c r="R197" s="317"/>
      <c r="S197" s="317"/>
      <c r="T197" s="317"/>
      <c r="U197" s="317"/>
      <c r="V197" s="317"/>
      <c r="W197" s="317"/>
      <c r="X197" s="317"/>
      <c r="Y197" s="317"/>
      <c r="Z197" s="317"/>
      <c r="AA197" s="317"/>
      <c r="AB197" s="317"/>
      <c r="AC197" s="317"/>
    </row>
    <row r="198" spans="1:29" ht="15.75" customHeight="1">
      <c r="A198" s="318"/>
      <c r="B198" s="309"/>
      <c r="C198" s="309"/>
      <c r="D198" s="309"/>
      <c r="E198" s="319"/>
      <c r="F198" s="320"/>
      <c r="G198" s="317"/>
      <c r="H198" s="325"/>
      <c r="I198" s="320"/>
      <c r="J198" s="320"/>
      <c r="K198" s="346"/>
      <c r="L198" s="341"/>
      <c r="M198" s="209"/>
      <c r="N198" s="209"/>
      <c r="O198" s="346"/>
      <c r="P198" s="317"/>
      <c r="Q198" s="317"/>
      <c r="R198" s="317"/>
      <c r="S198" s="317"/>
      <c r="T198" s="317"/>
      <c r="U198" s="317"/>
      <c r="V198" s="317"/>
      <c r="W198" s="317"/>
      <c r="X198" s="317"/>
      <c r="Y198" s="317"/>
      <c r="Z198" s="317"/>
      <c r="AA198" s="317"/>
      <c r="AB198" s="317"/>
      <c r="AC198" s="317"/>
    </row>
    <row r="199" spans="1:29" ht="15.75" customHeight="1">
      <c r="A199" s="318"/>
      <c r="B199" s="309"/>
      <c r="C199" s="309"/>
      <c r="D199" s="309"/>
      <c r="E199" s="319"/>
      <c r="F199" s="320"/>
      <c r="G199" s="317"/>
      <c r="H199" s="325"/>
      <c r="I199" s="320"/>
      <c r="J199" s="320" t="s">
        <v>371</v>
      </c>
      <c r="K199" s="346"/>
      <c r="L199" s="341"/>
      <c r="M199" s="209"/>
      <c r="N199" s="214"/>
      <c r="O199" s="346"/>
      <c r="P199" s="317"/>
      <c r="Q199" s="317"/>
      <c r="R199" s="317"/>
      <c r="S199" s="317"/>
      <c r="T199" s="317"/>
      <c r="U199" s="317"/>
      <c r="V199" s="317"/>
      <c r="W199" s="317"/>
      <c r="X199" s="317"/>
      <c r="Y199" s="317"/>
      <c r="Z199" s="317"/>
      <c r="AA199" s="317"/>
      <c r="AB199" s="317"/>
      <c r="AC199" s="317"/>
    </row>
    <row r="200" spans="1:29" ht="21" customHeight="1">
      <c r="A200" s="318"/>
      <c r="B200" s="310"/>
      <c r="C200" s="310"/>
      <c r="D200" s="310"/>
      <c r="E200" s="319"/>
      <c r="F200" s="320"/>
      <c r="G200" s="317"/>
      <c r="H200" s="326"/>
      <c r="I200" s="320"/>
      <c r="J200" s="320"/>
      <c r="K200" s="346"/>
      <c r="L200" s="346"/>
      <c r="M200" s="214"/>
      <c r="N200" s="214"/>
      <c r="O200" s="346"/>
      <c r="P200" s="317"/>
      <c r="Q200" s="317"/>
      <c r="R200" s="317"/>
      <c r="S200" s="317"/>
      <c r="T200" s="317"/>
      <c r="U200" s="317"/>
      <c r="V200" s="317"/>
      <c r="W200" s="317"/>
      <c r="X200" s="317"/>
      <c r="Y200" s="317"/>
      <c r="Z200" s="317"/>
      <c r="AA200" s="317"/>
      <c r="AB200" s="317"/>
      <c r="AC200" s="317"/>
    </row>
    <row r="201" spans="1:29" ht="15.75" customHeight="1">
      <c r="A201" s="318">
        <v>33600000</v>
      </c>
      <c r="B201" s="308" t="s">
        <v>546</v>
      </c>
      <c r="C201" s="308" t="s">
        <v>489</v>
      </c>
      <c r="D201" s="308" t="s">
        <v>597</v>
      </c>
      <c r="E201" s="319" t="s">
        <v>596</v>
      </c>
      <c r="F201" s="320" t="s">
        <v>594</v>
      </c>
      <c r="G201" s="317">
        <v>2190</v>
      </c>
      <c r="H201" s="324" t="s">
        <v>547</v>
      </c>
      <c r="I201" s="320" t="s">
        <v>527</v>
      </c>
      <c r="J201" s="320" t="s">
        <v>281</v>
      </c>
      <c r="K201" s="346"/>
      <c r="L201" s="341"/>
      <c r="M201" s="209"/>
      <c r="N201" s="214"/>
      <c r="O201" s="346"/>
      <c r="P201" s="317">
        <f>SUM(M201:M202)</f>
        <v>0</v>
      </c>
      <c r="Q201" s="317">
        <f>SUM(N201:N202)</f>
        <v>0</v>
      </c>
      <c r="R201" s="317">
        <f>SUM(M203:M204)</f>
        <v>0</v>
      </c>
      <c r="S201" s="317">
        <f>SUM(N203:N204)</f>
        <v>0</v>
      </c>
      <c r="T201" s="317">
        <f>SUM(M205:M206)</f>
        <v>0</v>
      </c>
      <c r="U201" s="317">
        <f>SUM(N205:N206)</f>
        <v>0</v>
      </c>
      <c r="V201" s="317">
        <f>SUM(M207:M208)</f>
        <v>0</v>
      </c>
      <c r="W201" s="317">
        <f>SUM(N207:N208)</f>
        <v>0</v>
      </c>
      <c r="X201" s="317">
        <f>P201+R201+T201+V201</f>
        <v>0</v>
      </c>
      <c r="Y201" s="317">
        <f>Q201+S201+U201+W201</f>
        <v>0</v>
      </c>
      <c r="Z201" s="317">
        <f>G201-X201</f>
        <v>2190</v>
      </c>
      <c r="AA201" s="317">
        <f>G201-Y201</f>
        <v>2190</v>
      </c>
      <c r="AB201" s="317">
        <f>X201*100/G201</f>
        <v>0</v>
      </c>
      <c r="AC201" s="317"/>
    </row>
    <row r="202" spans="1:29" ht="15.75" customHeight="1">
      <c r="A202" s="318"/>
      <c r="B202" s="309"/>
      <c r="C202" s="309"/>
      <c r="D202" s="309"/>
      <c r="E202" s="319"/>
      <c r="F202" s="320"/>
      <c r="G202" s="317"/>
      <c r="H202" s="325"/>
      <c r="I202" s="320"/>
      <c r="J202" s="320"/>
      <c r="K202" s="346"/>
      <c r="L202" s="341"/>
      <c r="M202" s="209"/>
      <c r="N202" s="209"/>
      <c r="O202" s="341"/>
      <c r="P202" s="317"/>
      <c r="Q202" s="317"/>
      <c r="R202" s="317"/>
      <c r="S202" s="317"/>
      <c r="T202" s="317"/>
      <c r="U202" s="317"/>
      <c r="V202" s="317"/>
      <c r="W202" s="317"/>
      <c r="X202" s="317"/>
      <c r="Y202" s="317"/>
      <c r="Z202" s="317"/>
      <c r="AA202" s="317"/>
      <c r="AB202" s="317"/>
      <c r="AC202" s="317"/>
    </row>
    <row r="203" spans="1:29" ht="15.75" customHeight="1">
      <c r="A203" s="318"/>
      <c r="B203" s="309"/>
      <c r="C203" s="309"/>
      <c r="D203" s="309"/>
      <c r="E203" s="319"/>
      <c r="F203" s="320"/>
      <c r="G203" s="317"/>
      <c r="H203" s="325"/>
      <c r="I203" s="320"/>
      <c r="J203" s="320" t="s">
        <v>370</v>
      </c>
      <c r="K203" s="346"/>
      <c r="L203" s="341"/>
      <c r="M203" s="209"/>
      <c r="N203" s="209"/>
      <c r="O203" s="346"/>
      <c r="P203" s="317"/>
      <c r="Q203" s="317"/>
      <c r="R203" s="317"/>
      <c r="S203" s="317"/>
      <c r="T203" s="317"/>
      <c r="U203" s="317"/>
      <c r="V203" s="317"/>
      <c r="W203" s="317"/>
      <c r="X203" s="317"/>
      <c r="Y203" s="317"/>
      <c r="Z203" s="317"/>
      <c r="AA203" s="317"/>
      <c r="AB203" s="317"/>
      <c r="AC203" s="317"/>
    </row>
    <row r="204" spans="1:29" ht="15.75" customHeight="1">
      <c r="A204" s="318"/>
      <c r="B204" s="309"/>
      <c r="C204" s="309"/>
      <c r="D204" s="309"/>
      <c r="E204" s="319"/>
      <c r="F204" s="320"/>
      <c r="G204" s="317"/>
      <c r="H204" s="325"/>
      <c r="I204" s="320"/>
      <c r="J204" s="320"/>
      <c r="K204" s="346"/>
      <c r="L204" s="341"/>
      <c r="M204" s="209"/>
      <c r="N204" s="209"/>
      <c r="O204" s="346"/>
      <c r="P204" s="317"/>
      <c r="Q204" s="317"/>
      <c r="R204" s="317"/>
      <c r="S204" s="317"/>
      <c r="T204" s="317"/>
      <c r="U204" s="317"/>
      <c r="V204" s="317"/>
      <c r="W204" s="317"/>
      <c r="X204" s="317"/>
      <c r="Y204" s="317"/>
      <c r="Z204" s="317"/>
      <c r="AA204" s="317"/>
      <c r="AB204" s="317"/>
      <c r="AC204" s="317"/>
    </row>
    <row r="205" spans="1:29" ht="15.75" customHeight="1">
      <c r="A205" s="318"/>
      <c r="B205" s="309"/>
      <c r="C205" s="309"/>
      <c r="D205" s="309"/>
      <c r="E205" s="319"/>
      <c r="F205" s="320"/>
      <c r="G205" s="317"/>
      <c r="H205" s="325"/>
      <c r="I205" s="320"/>
      <c r="J205" s="320" t="s">
        <v>289</v>
      </c>
      <c r="K205" s="346"/>
      <c r="L205" s="341"/>
      <c r="M205" s="209"/>
      <c r="N205" s="214"/>
      <c r="O205" s="346"/>
      <c r="P205" s="317"/>
      <c r="Q205" s="317"/>
      <c r="R205" s="317"/>
      <c r="S205" s="317"/>
      <c r="T205" s="317"/>
      <c r="U205" s="317"/>
      <c r="V205" s="317"/>
      <c r="W205" s="317"/>
      <c r="X205" s="317"/>
      <c r="Y205" s="317"/>
      <c r="Z205" s="317"/>
      <c r="AA205" s="317"/>
      <c r="AB205" s="317"/>
      <c r="AC205" s="317"/>
    </row>
    <row r="206" spans="1:29" ht="15.75" customHeight="1">
      <c r="A206" s="318"/>
      <c r="B206" s="309"/>
      <c r="C206" s="309"/>
      <c r="D206" s="309"/>
      <c r="E206" s="319"/>
      <c r="F206" s="320"/>
      <c r="G206" s="317"/>
      <c r="H206" s="325"/>
      <c r="I206" s="320"/>
      <c r="J206" s="320"/>
      <c r="K206" s="346"/>
      <c r="L206" s="341"/>
      <c r="M206" s="209"/>
      <c r="N206" s="209"/>
      <c r="O206" s="346"/>
      <c r="P206" s="317"/>
      <c r="Q206" s="317"/>
      <c r="R206" s="317"/>
      <c r="S206" s="317"/>
      <c r="T206" s="317"/>
      <c r="U206" s="317"/>
      <c r="V206" s="317"/>
      <c r="W206" s="317"/>
      <c r="X206" s="317"/>
      <c r="Y206" s="317"/>
      <c r="Z206" s="317"/>
      <c r="AA206" s="317"/>
      <c r="AB206" s="317"/>
      <c r="AC206" s="317"/>
    </row>
    <row r="207" spans="1:29" ht="15.75" customHeight="1">
      <c r="A207" s="318"/>
      <c r="B207" s="309"/>
      <c r="C207" s="309"/>
      <c r="D207" s="309"/>
      <c r="E207" s="319"/>
      <c r="F207" s="320"/>
      <c r="G207" s="317"/>
      <c r="H207" s="325"/>
      <c r="I207" s="320"/>
      <c r="J207" s="320" t="s">
        <v>371</v>
      </c>
      <c r="K207" s="346"/>
      <c r="L207" s="341"/>
      <c r="M207" s="209"/>
      <c r="N207" s="214"/>
      <c r="O207" s="346"/>
      <c r="P207" s="317"/>
      <c r="Q207" s="317"/>
      <c r="R207" s="317"/>
      <c r="S207" s="317"/>
      <c r="T207" s="317"/>
      <c r="U207" s="317"/>
      <c r="V207" s="317"/>
      <c r="W207" s="317"/>
      <c r="X207" s="317"/>
      <c r="Y207" s="317"/>
      <c r="Z207" s="317"/>
      <c r="AA207" s="317"/>
      <c r="AB207" s="317"/>
      <c r="AC207" s="317"/>
    </row>
    <row r="208" spans="1:29" ht="15" customHeight="1">
      <c r="A208" s="318"/>
      <c r="B208" s="310"/>
      <c r="C208" s="310"/>
      <c r="D208" s="310"/>
      <c r="E208" s="319"/>
      <c r="F208" s="320"/>
      <c r="G208" s="317"/>
      <c r="H208" s="326"/>
      <c r="I208" s="320"/>
      <c r="J208" s="320"/>
      <c r="K208" s="346"/>
      <c r="L208" s="346"/>
      <c r="M208" s="214"/>
      <c r="N208" s="214"/>
      <c r="O208" s="346"/>
      <c r="P208" s="317"/>
      <c r="Q208" s="317"/>
      <c r="R208" s="317"/>
      <c r="S208" s="317"/>
      <c r="T208" s="317"/>
      <c r="U208" s="317"/>
      <c r="V208" s="317"/>
      <c r="W208" s="317"/>
      <c r="X208" s="317"/>
      <c r="Y208" s="317"/>
      <c r="Z208" s="317"/>
      <c r="AA208" s="317"/>
      <c r="AB208" s="317"/>
      <c r="AC208" s="317"/>
    </row>
    <row r="209" spans="1:29" ht="15.75" customHeight="1">
      <c r="A209" s="318">
        <v>33600000</v>
      </c>
      <c r="B209" s="308" t="s">
        <v>546</v>
      </c>
      <c r="C209" s="308" t="s">
        <v>489</v>
      </c>
      <c r="D209" s="308" t="s">
        <v>602</v>
      </c>
      <c r="E209" s="319" t="s">
        <v>598</v>
      </c>
      <c r="F209" s="320" t="s">
        <v>594</v>
      </c>
      <c r="G209" s="317">
        <v>2137</v>
      </c>
      <c r="H209" s="324" t="s">
        <v>547</v>
      </c>
      <c r="I209" s="320" t="s">
        <v>527</v>
      </c>
      <c r="J209" s="320" t="s">
        <v>281</v>
      </c>
      <c r="K209" s="346"/>
      <c r="L209" s="341"/>
      <c r="M209" s="209"/>
      <c r="N209" s="214"/>
      <c r="O209" s="346"/>
      <c r="P209" s="317">
        <f>SUM(M209:M210)</f>
        <v>0</v>
      </c>
      <c r="Q209" s="317">
        <f>SUM(N209:N210)</f>
        <v>0</v>
      </c>
      <c r="R209" s="317">
        <f>SUM(M211:M212)</f>
        <v>0</v>
      </c>
      <c r="S209" s="317">
        <f>SUM(N211:N212)</f>
        <v>0</v>
      </c>
      <c r="T209" s="317">
        <f>SUM(M213:M217)</f>
        <v>0</v>
      </c>
      <c r="U209" s="317">
        <f>SUM(N213:N217)</f>
        <v>0</v>
      </c>
      <c r="V209" s="317">
        <f>SUM(M218:M219)</f>
        <v>0</v>
      </c>
      <c r="W209" s="317">
        <f>SUM(N218:N219)</f>
        <v>0</v>
      </c>
      <c r="X209" s="317">
        <f>P209+R209+T209+V209</f>
        <v>0</v>
      </c>
      <c r="Y209" s="317">
        <f>Q209+S209+U209+W209</f>
        <v>0</v>
      </c>
      <c r="Z209" s="317">
        <f>G209-X209</f>
        <v>2137</v>
      </c>
      <c r="AA209" s="317">
        <f>G209-Y209</f>
        <v>2137</v>
      </c>
      <c r="AB209" s="317">
        <f>X209*100/G209</f>
        <v>0</v>
      </c>
      <c r="AC209" s="317"/>
    </row>
    <row r="210" spans="1:29" ht="15.75" customHeight="1">
      <c r="A210" s="318"/>
      <c r="B210" s="309"/>
      <c r="C210" s="309"/>
      <c r="D210" s="309"/>
      <c r="E210" s="319"/>
      <c r="F210" s="320"/>
      <c r="G210" s="317"/>
      <c r="H210" s="325"/>
      <c r="I210" s="320"/>
      <c r="J210" s="320"/>
      <c r="K210" s="346"/>
      <c r="L210" s="341"/>
      <c r="M210" s="209"/>
      <c r="N210" s="209"/>
      <c r="O210" s="341"/>
      <c r="P210" s="317"/>
      <c r="Q210" s="317"/>
      <c r="R210" s="317"/>
      <c r="S210" s="317"/>
      <c r="T210" s="317"/>
      <c r="U210" s="317"/>
      <c r="V210" s="317"/>
      <c r="W210" s="317"/>
      <c r="X210" s="317"/>
      <c r="Y210" s="317"/>
      <c r="Z210" s="317"/>
      <c r="AA210" s="317"/>
      <c r="AB210" s="317"/>
      <c r="AC210" s="317"/>
    </row>
    <row r="211" spans="1:29" ht="15.75" customHeight="1">
      <c r="A211" s="318"/>
      <c r="B211" s="309"/>
      <c r="C211" s="309"/>
      <c r="D211" s="309"/>
      <c r="E211" s="319"/>
      <c r="F211" s="320"/>
      <c r="G211" s="317"/>
      <c r="H211" s="325"/>
      <c r="I211" s="320"/>
      <c r="J211" s="320" t="s">
        <v>370</v>
      </c>
      <c r="K211" s="346"/>
      <c r="L211" s="341"/>
      <c r="M211" s="209"/>
      <c r="N211" s="209"/>
      <c r="O211" s="346"/>
      <c r="P211" s="317"/>
      <c r="Q211" s="317"/>
      <c r="R211" s="317"/>
      <c r="S211" s="317"/>
      <c r="T211" s="317"/>
      <c r="U211" s="317"/>
      <c r="V211" s="317"/>
      <c r="W211" s="317"/>
      <c r="X211" s="317"/>
      <c r="Y211" s="317"/>
      <c r="Z211" s="317"/>
      <c r="AA211" s="317"/>
      <c r="AB211" s="317"/>
      <c r="AC211" s="317"/>
    </row>
    <row r="212" spans="1:29" ht="15.75" customHeight="1">
      <c r="A212" s="318"/>
      <c r="B212" s="309"/>
      <c r="C212" s="309"/>
      <c r="D212" s="309"/>
      <c r="E212" s="319"/>
      <c r="F212" s="320"/>
      <c r="G212" s="317"/>
      <c r="H212" s="325"/>
      <c r="I212" s="320"/>
      <c r="J212" s="320"/>
      <c r="K212" s="346"/>
      <c r="L212" s="341"/>
      <c r="M212" s="209"/>
      <c r="N212" s="209"/>
      <c r="O212" s="346"/>
      <c r="P212" s="317"/>
      <c r="Q212" s="317"/>
      <c r="R212" s="317"/>
      <c r="S212" s="317"/>
      <c r="T212" s="317"/>
      <c r="U212" s="317"/>
      <c r="V212" s="317"/>
      <c r="W212" s="317"/>
      <c r="X212" s="317"/>
      <c r="Y212" s="317"/>
      <c r="Z212" s="317"/>
      <c r="AA212" s="317"/>
      <c r="AB212" s="317"/>
      <c r="AC212" s="317"/>
    </row>
    <row r="213" spans="1:29" ht="15.75" customHeight="1">
      <c r="A213" s="318"/>
      <c r="B213" s="309"/>
      <c r="C213" s="309"/>
      <c r="D213" s="309"/>
      <c r="E213" s="319"/>
      <c r="F213" s="320"/>
      <c r="G213" s="317"/>
      <c r="H213" s="325"/>
      <c r="I213" s="320"/>
      <c r="J213" s="320" t="s">
        <v>289</v>
      </c>
      <c r="K213" s="346"/>
      <c r="L213" s="341"/>
      <c r="M213" s="209"/>
      <c r="N213" s="214"/>
      <c r="O213" s="346"/>
      <c r="P213" s="317"/>
      <c r="Q213" s="317"/>
      <c r="R213" s="317"/>
      <c r="S213" s="317"/>
      <c r="T213" s="317"/>
      <c r="U213" s="317"/>
      <c r="V213" s="317"/>
      <c r="W213" s="317"/>
      <c r="X213" s="317"/>
      <c r="Y213" s="317"/>
      <c r="Z213" s="317"/>
      <c r="AA213" s="317"/>
      <c r="AB213" s="317"/>
      <c r="AC213" s="317"/>
    </row>
    <row r="214" spans="1:29" ht="15.75" customHeight="1">
      <c r="A214" s="318"/>
      <c r="B214" s="309"/>
      <c r="C214" s="309"/>
      <c r="D214" s="309"/>
      <c r="E214" s="319"/>
      <c r="F214" s="320"/>
      <c r="G214" s="317"/>
      <c r="H214" s="325"/>
      <c r="I214" s="320"/>
      <c r="J214" s="320"/>
      <c r="K214" s="346"/>
      <c r="L214" s="341"/>
      <c r="M214" s="209"/>
      <c r="N214" s="214"/>
      <c r="O214" s="346"/>
      <c r="P214" s="317"/>
      <c r="Q214" s="317"/>
      <c r="R214" s="317"/>
      <c r="S214" s="317"/>
      <c r="T214" s="317"/>
      <c r="U214" s="317"/>
      <c r="V214" s="317"/>
      <c r="W214" s="317"/>
      <c r="X214" s="317"/>
      <c r="Y214" s="317"/>
      <c r="Z214" s="317"/>
      <c r="AA214" s="317"/>
      <c r="AB214" s="317"/>
      <c r="AC214" s="317"/>
    </row>
    <row r="215" spans="1:29" ht="15.75" customHeight="1">
      <c r="A215" s="318"/>
      <c r="B215" s="309"/>
      <c r="C215" s="309"/>
      <c r="D215" s="309"/>
      <c r="E215" s="319"/>
      <c r="F215" s="320"/>
      <c r="G215" s="317"/>
      <c r="H215" s="325"/>
      <c r="I215" s="320"/>
      <c r="J215" s="320"/>
      <c r="K215" s="346"/>
      <c r="L215" s="341"/>
      <c r="M215" s="209"/>
      <c r="N215" s="214"/>
      <c r="O215" s="346"/>
      <c r="P215" s="317"/>
      <c r="Q215" s="317"/>
      <c r="R215" s="317"/>
      <c r="S215" s="317"/>
      <c r="T215" s="317"/>
      <c r="U215" s="317"/>
      <c r="V215" s="317"/>
      <c r="W215" s="317"/>
      <c r="X215" s="317"/>
      <c r="Y215" s="317"/>
      <c r="Z215" s="317"/>
      <c r="AA215" s="317"/>
      <c r="AB215" s="317"/>
      <c r="AC215" s="317"/>
    </row>
    <row r="216" spans="1:29" ht="15.75" customHeight="1">
      <c r="A216" s="318"/>
      <c r="B216" s="309"/>
      <c r="C216" s="309"/>
      <c r="D216" s="309"/>
      <c r="E216" s="319"/>
      <c r="F216" s="320"/>
      <c r="G216" s="317"/>
      <c r="H216" s="325"/>
      <c r="I216" s="320"/>
      <c r="J216" s="320"/>
      <c r="K216" s="346"/>
      <c r="L216" s="341"/>
      <c r="M216" s="209"/>
      <c r="N216" s="214"/>
      <c r="O216" s="346"/>
      <c r="P216" s="317"/>
      <c r="Q216" s="317"/>
      <c r="R216" s="317"/>
      <c r="S216" s="317"/>
      <c r="T216" s="317"/>
      <c r="U216" s="317"/>
      <c r="V216" s="317"/>
      <c r="W216" s="317"/>
      <c r="X216" s="317"/>
      <c r="Y216" s="317"/>
      <c r="Z216" s="317"/>
      <c r="AA216" s="317"/>
      <c r="AB216" s="317"/>
      <c r="AC216" s="317"/>
    </row>
    <row r="217" spans="1:29" ht="15.75" customHeight="1">
      <c r="A217" s="318"/>
      <c r="B217" s="309"/>
      <c r="C217" s="309"/>
      <c r="D217" s="309"/>
      <c r="E217" s="319"/>
      <c r="F217" s="320"/>
      <c r="G217" s="317"/>
      <c r="H217" s="325"/>
      <c r="I217" s="320"/>
      <c r="J217" s="320"/>
      <c r="K217" s="346"/>
      <c r="L217" s="341"/>
      <c r="M217" s="209"/>
      <c r="N217" s="209"/>
      <c r="O217" s="346"/>
      <c r="P217" s="317"/>
      <c r="Q217" s="317"/>
      <c r="R217" s="317"/>
      <c r="S217" s="317"/>
      <c r="T217" s="317"/>
      <c r="U217" s="317"/>
      <c r="V217" s="317"/>
      <c r="W217" s="317"/>
      <c r="X217" s="317"/>
      <c r="Y217" s="317"/>
      <c r="Z217" s="317"/>
      <c r="AA217" s="317"/>
      <c r="AB217" s="317"/>
      <c r="AC217" s="317"/>
    </row>
    <row r="218" spans="1:29" ht="15.75" customHeight="1">
      <c r="A218" s="318"/>
      <c r="B218" s="309"/>
      <c r="C218" s="309"/>
      <c r="D218" s="309"/>
      <c r="E218" s="319"/>
      <c r="F218" s="320"/>
      <c r="G218" s="317"/>
      <c r="H218" s="325"/>
      <c r="I218" s="320"/>
      <c r="J218" s="320" t="s">
        <v>371</v>
      </c>
      <c r="K218" s="346"/>
      <c r="L218" s="341"/>
      <c r="M218" s="209"/>
      <c r="N218" s="214"/>
      <c r="O218" s="346"/>
      <c r="P218" s="317"/>
      <c r="Q218" s="317"/>
      <c r="R218" s="317"/>
      <c r="S218" s="317"/>
      <c r="T218" s="317"/>
      <c r="U218" s="317"/>
      <c r="V218" s="317"/>
      <c r="W218" s="317"/>
      <c r="X218" s="317"/>
      <c r="Y218" s="317"/>
      <c r="Z218" s="317"/>
      <c r="AA218" s="317"/>
      <c r="AB218" s="317"/>
      <c r="AC218" s="317"/>
    </row>
    <row r="219" spans="1:29" ht="19.5" customHeight="1">
      <c r="A219" s="318"/>
      <c r="B219" s="310"/>
      <c r="C219" s="310"/>
      <c r="D219" s="310"/>
      <c r="E219" s="319"/>
      <c r="F219" s="320"/>
      <c r="G219" s="317"/>
      <c r="H219" s="326"/>
      <c r="I219" s="320"/>
      <c r="J219" s="320"/>
      <c r="K219" s="346"/>
      <c r="L219" s="346"/>
      <c r="M219" s="214"/>
      <c r="N219" s="214"/>
      <c r="O219" s="346"/>
      <c r="P219" s="317"/>
      <c r="Q219" s="317"/>
      <c r="R219" s="317"/>
      <c r="S219" s="317"/>
      <c r="T219" s="317"/>
      <c r="U219" s="317"/>
      <c r="V219" s="317"/>
      <c r="W219" s="317"/>
      <c r="X219" s="317"/>
      <c r="Y219" s="317"/>
      <c r="Z219" s="317"/>
      <c r="AA219" s="317"/>
      <c r="AB219" s="317"/>
      <c r="AC219" s="317"/>
    </row>
    <row r="220" spans="1:29" ht="15.75" customHeight="1">
      <c r="A220" s="318">
        <v>33600000</v>
      </c>
      <c r="B220" s="308" t="s">
        <v>546</v>
      </c>
      <c r="C220" s="308" t="s">
        <v>489</v>
      </c>
      <c r="D220" s="308" t="s">
        <v>604</v>
      </c>
      <c r="E220" s="319" t="s">
        <v>599</v>
      </c>
      <c r="F220" s="320" t="s">
        <v>603</v>
      </c>
      <c r="G220" s="317">
        <v>1149</v>
      </c>
      <c r="H220" s="324" t="s">
        <v>547</v>
      </c>
      <c r="I220" s="320" t="s">
        <v>527</v>
      </c>
      <c r="J220" s="320" t="s">
        <v>281</v>
      </c>
      <c r="K220" s="346"/>
      <c r="L220" s="341"/>
      <c r="M220" s="209"/>
      <c r="N220" s="214"/>
      <c r="O220" s="346"/>
      <c r="P220" s="317">
        <f>SUM(M220:M221)</f>
        <v>0</v>
      </c>
      <c r="Q220" s="317">
        <f>SUM(N220:N221)</f>
        <v>0</v>
      </c>
      <c r="R220" s="317">
        <f>SUM(M222:M223)</f>
        <v>0</v>
      </c>
      <c r="S220" s="317">
        <f>SUM(N222:N223)</f>
        <v>0</v>
      </c>
      <c r="T220" s="317">
        <f>SUM(M224:M226)</f>
        <v>0</v>
      </c>
      <c r="U220" s="317">
        <f>SUM(N224:N226)</f>
        <v>0</v>
      </c>
      <c r="V220" s="317">
        <f>SUM(M227:M230)</f>
        <v>0</v>
      </c>
      <c r="W220" s="317">
        <f>SUM(N227:N230)</f>
        <v>0</v>
      </c>
      <c r="X220" s="317">
        <f>P220+R220+T220+V220</f>
        <v>0</v>
      </c>
      <c r="Y220" s="317">
        <f>Q220+S220+U220+W220</f>
        <v>0</v>
      </c>
      <c r="Z220" s="317">
        <f>G220-X220</f>
        <v>1149</v>
      </c>
      <c r="AA220" s="317">
        <f>G220-Y220</f>
        <v>1149</v>
      </c>
      <c r="AB220" s="317">
        <f>X220*100/G220</f>
        <v>0</v>
      </c>
      <c r="AC220" s="317"/>
    </row>
    <row r="221" spans="1:29" ht="15.75" customHeight="1">
      <c r="A221" s="318"/>
      <c r="B221" s="309"/>
      <c r="C221" s="309"/>
      <c r="D221" s="309"/>
      <c r="E221" s="319"/>
      <c r="F221" s="320"/>
      <c r="G221" s="317"/>
      <c r="H221" s="325"/>
      <c r="I221" s="320"/>
      <c r="J221" s="320"/>
      <c r="K221" s="346"/>
      <c r="L221" s="341"/>
      <c r="M221" s="209"/>
      <c r="N221" s="209"/>
      <c r="O221" s="341"/>
      <c r="P221" s="317"/>
      <c r="Q221" s="317"/>
      <c r="R221" s="317"/>
      <c r="S221" s="317"/>
      <c r="T221" s="317"/>
      <c r="U221" s="317"/>
      <c r="V221" s="317"/>
      <c r="W221" s="317"/>
      <c r="X221" s="317"/>
      <c r="Y221" s="317"/>
      <c r="Z221" s="317"/>
      <c r="AA221" s="317"/>
      <c r="AB221" s="317"/>
      <c r="AC221" s="317"/>
    </row>
    <row r="222" spans="1:29" ht="15.75" customHeight="1">
      <c r="A222" s="318"/>
      <c r="B222" s="309"/>
      <c r="C222" s="309"/>
      <c r="D222" s="309"/>
      <c r="E222" s="319"/>
      <c r="F222" s="320"/>
      <c r="G222" s="317"/>
      <c r="H222" s="325"/>
      <c r="I222" s="320"/>
      <c r="J222" s="320" t="s">
        <v>370</v>
      </c>
      <c r="K222" s="346"/>
      <c r="L222" s="341"/>
      <c r="M222" s="209"/>
      <c r="N222" s="214"/>
      <c r="O222" s="346"/>
      <c r="P222" s="317"/>
      <c r="Q222" s="317"/>
      <c r="R222" s="317"/>
      <c r="S222" s="317"/>
      <c r="T222" s="317"/>
      <c r="U222" s="317"/>
      <c r="V222" s="317"/>
      <c r="W222" s="317"/>
      <c r="X222" s="317"/>
      <c r="Y222" s="317"/>
      <c r="Z222" s="317"/>
      <c r="AA222" s="317"/>
      <c r="AB222" s="317"/>
      <c r="AC222" s="317"/>
    </row>
    <row r="223" spans="1:29" ht="15.75" customHeight="1">
      <c r="A223" s="318"/>
      <c r="B223" s="309"/>
      <c r="C223" s="309"/>
      <c r="D223" s="309"/>
      <c r="E223" s="319"/>
      <c r="F223" s="320"/>
      <c r="G223" s="317"/>
      <c r="H223" s="325"/>
      <c r="I223" s="320"/>
      <c r="J223" s="320"/>
      <c r="K223" s="346"/>
      <c r="L223" s="341"/>
      <c r="M223" s="209"/>
      <c r="N223" s="209"/>
      <c r="O223" s="346"/>
      <c r="P223" s="317"/>
      <c r="Q223" s="317"/>
      <c r="R223" s="317"/>
      <c r="S223" s="317"/>
      <c r="T223" s="317"/>
      <c r="U223" s="317"/>
      <c r="V223" s="317"/>
      <c r="W223" s="317"/>
      <c r="X223" s="317"/>
      <c r="Y223" s="317"/>
      <c r="Z223" s="317"/>
      <c r="AA223" s="317"/>
      <c r="AB223" s="317"/>
      <c r="AC223" s="317"/>
    </row>
    <row r="224" spans="1:29" ht="15.75" customHeight="1">
      <c r="A224" s="318"/>
      <c r="B224" s="309"/>
      <c r="C224" s="309"/>
      <c r="D224" s="309"/>
      <c r="E224" s="319"/>
      <c r="F224" s="320"/>
      <c r="G224" s="317"/>
      <c r="H224" s="325"/>
      <c r="I224" s="320"/>
      <c r="J224" s="320" t="s">
        <v>289</v>
      </c>
      <c r="K224" s="346"/>
      <c r="L224" s="341"/>
      <c r="M224" s="209"/>
      <c r="N224" s="214"/>
      <c r="O224" s="346"/>
      <c r="P224" s="317"/>
      <c r="Q224" s="317"/>
      <c r="R224" s="317"/>
      <c r="S224" s="317"/>
      <c r="T224" s="317"/>
      <c r="U224" s="317"/>
      <c r="V224" s="317"/>
      <c r="W224" s="317"/>
      <c r="X224" s="317"/>
      <c r="Y224" s="317"/>
      <c r="Z224" s="317"/>
      <c r="AA224" s="317"/>
      <c r="AB224" s="317"/>
      <c r="AC224" s="317"/>
    </row>
    <row r="225" spans="1:29" ht="15.75" customHeight="1">
      <c r="A225" s="318"/>
      <c r="B225" s="309"/>
      <c r="C225" s="309"/>
      <c r="D225" s="309"/>
      <c r="E225" s="319"/>
      <c r="F225" s="320"/>
      <c r="G225" s="317"/>
      <c r="H225" s="325"/>
      <c r="I225" s="320"/>
      <c r="J225" s="320"/>
      <c r="K225" s="346"/>
      <c r="L225" s="341"/>
      <c r="M225" s="209"/>
      <c r="N225" s="214"/>
      <c r="O225" s="346"/>
      <c r="P225" s="317"/>
      <c r="Q225" s="317"/>
      <c r="R225" s="317"/>
      <c r="S225" s="317"/>
      <c r="T225" s="317"/>
      <c r="U225" s="317"/>
      <c r="V225" s="317"/>
      <c r="W225" s="317"/>
      <c r="X225" s="317"/>
      <c r="Y225" s="317"/>
      <c r="Z225" s="317"/>
      <c r="AA225" s="317"/>
      <c r="AB225" s="317"/>
      <c r="AC225" s="317"/>
    </row>
    <row r="226" spans="1:29" ht="15.75" customHeight="1">
      <c r="A226" s="318"/>
      <c r="B226" s="309"/>
      <c r="C226" s="309"/>
      <c r="D226" s="309"/>
      <c r="E226" s="319"/>
      <c r="F226" s="320"/>
      <c r="G226" s="317"/>
      <c r="H226" s="325"/>
      <c r="I226" s="320"/>
      <c r="J226" s="320"/>
      <c r="K226" s="346"/>
      <c r="L226" s="341"/>
      <c r="M226" s="209"/>
      <c r="N226" s="209"/>
      <c r="O226" s="346"/>
      <c r="P226" s="317"/>
      <c r="Q226" s="317"/>
      <c r="R226" s="317"/>
      <c r="S226" s="317"/>
      <c r="T226" s="317"/>
      <c r="U226" s="317"/>
      <c r="V226" s="317"/>
      <c r="W226" s="317"/>
      <c r="X226" s="317"/>
      <c r="Y226" s="317"/>
      <c r="Z226" s="317"/>
      <c r="AA226" s="317"/>
      <c r="AB226" s="317"/>
      <c r="AC226" s="317"/>
    </row>
    <row r="227" spans="1:29" ht="15.75" customHeight="1">
      <c r="A227" s="318"/>
      <c r="B227" s="309"/>
      <c r="C227" s="309"/>
      <c r="D227" s="309"/>
      <c r="E227" s="319"/>
      <c r="F227" s="320"/>
      <c r="G227" s="317"/>
      <c r="H227" s="325"/>
      <c r="I227" s="320"/>
      <c r="J227" s="320" t="s">
        <v>371</v>
      </c>
      <c r="K227" s="346"/>
      <c r="L227" s="341"/>
      <c r="M227" s="209"/>
      <c r="N227" s="214"/>
      <c r="O227" s="346"/>
      <c r="P227" s="317"/>
      <c r="Q227" s="317"/>
      <c r="R227" s="317"/>
      <c r="S227" s="317"/>
      <c r="T227" s="317"/>
      <c r="U227" s="317"/>
      <c r="V227" s="317"/>
      <c r="W227" s="317"/>
      <c r="X227" s="317"/>
      <c r="Y227" s="317"/>
      <c r="Z227" s="317"/>
      <c r="AA227" s="317"/>
      <c r="AB227" s="317"/>
      <c r="AC227" s="317"/>
    </row>
    <row r="228" spans="1:29" ht="15.75" customHeight="1">
      <c r="A228" s="318"/>
      <c r="B228" s="309"/>
      <c r="C228" s="309"/>
      <c r="D228" s="309"/>
      <c r="E228" s="319"/>
      <c r="F228" s="320"/>
      <c r="G228" s="317"/>
      <c r="H228" s="325"/>
      <c r="I228" s="320"/>
      <c r="J228" s="320"/>
      <c r="K228" s="346"/>
      <c r="L228" s="341"/>
      <c r="M228" s="209"/>
      <c r="N228" s="214"/>
      <c r="O228" s="346"/>
      <c r="P228" s="317"/>
      <c r="Q228" s="317"/>
      <c r="R228" s="317"/>
      <c r="S228" s="317"/>
      <c r="T228" s="317"/>
      <c r="U228" s="317"/>
      <c r="V228" s="317"/>
      <c r="W228" s="317"/>
      <c r="X228" s="317"/>
      <c r="Y228" s="317"/>
      <c r="Z228" s="317"/>
      <c r="AA228" s="317"/>
      <c r="AB228" s="317"/>
      <c r="AC228" s="317"/>
    </row>
    <row r="229" spans="1:29" ht="15.75" customHeight="1">
      <c r="A229" s="318"/>
      <c r="B229" s="309"/>
      <c r="C229" s="309"/>
      <c r="D229" s="309"/>
      <c r="E229" s="319"/>
      <c r="F229" s="320"/>
      <c r="G229" s="317"/>
      <c r="H229" s="325"/>
      <c r="I229" s="320"/>
      <c r="J229" s="320"/>
      <c r="K229" s="346"/>
      <c r="L229" s="341"/>
      <c r="M229" s="209"/>
      <c r="N229" s="214"/>
      <c r="O229" s="346"/>
      <c r="P229" s="317"/>
      <c r="Q229" s="317"/>
      <c r="R229" s="317"/>
      <c r="S229" s="317"/>
      <c r="T229" s="317"/>
      <c r="U229" s="317"/>
      <c r="V229" s="317"/>
      <c r="W229" s="317"/>
      <c r="X229" s="317"/>
      <c r="Y229" s="317"/>
      <c r="Z229" s="317"/>
      <c r="AA229" s="317"/>
      <c r="AB229" s="317"/>
      <c r="AC229" s="317"/>
    </row>
    <row r="230" spans="1:29" ht="19.5" customHeight="1">
      <c r="A230" s="318"/>
      <c r="B230" s="310"/>
      <c r="C230" s="310"/>
      <c r="D230" s="310"/>
      <c r="E230" s="319"/>
      <c r="F230" s="320"/>
      <c r="G230" s="317"/>
      <c r="H230" s="326"/>
      <c r="I230" s="320"/>
      <c r="J230" s="320"/>
      <c r="K230" s="346"/>
      <c r="L230" s="346"/>
      <c r="M230" s="214"/>
      <c r="N230" s="214"/>
      <c r="O230" s="346"/>
      <c r="P230" s="317"/>
      <c r="Q230" s="317"/>
      <c r="R230" s="317"/>
      <c r="S230" s="317"/>
      <c r="T230" s="317"/>
      <c r="U230" s="317"/>
      <c r="V230" s="317"/>
      <c r="W230" s="317"/>
      <c r="X230" s="317"/>
      <c r="Y230" s="317"/>
      <c r="Z230" s="317"/>
      <c r="AA230" s="317"/>
      <c r="AB230" s="317"/>
      <c r="AC230" s="317"/>
    </row>
    <row r="231" spans="1:29" ht="15.75" customHeight="1">
      <c r="A231" s="318">
        <v>33600000</v>
      </c>
      <c r="B231" s="308" t="s">
        <v>546</v>
      </c>
      <c r="C231" s="308" t="s">
        <v>489</v>
      </c>
      <c r="D231" s="308" t="s">
        <v>605</v>
      </c>
      <c r="E231" s="319" t="s">
        <v>600</v>
      </c>
      <c r="F231" s="320" t="s">
        <v>603</v>
      </c>
      <c r="G231" s="317">
        <v>1440</v>
      </c>
      <c r="H231" s="324" t="s">
        <v>547</v>
      </c>
      <c r="I231" s="320" t="s">
        <v>527</v>
      </c>
      <c r="J231" s="320" t="s">
        <v>281</v>
      </c>
      <c r="K231" s="346" t="s">
        <v>1035</v>
      </c>
      <c r="L231" s="341" t="s">
        <v>880</v>
      </c>
      <c r="M231" s="209">
        <v>480</v>
      </c>
      <c r="N231" s="214">
        <v>480</v>
      </c>
      <c r="O231" s="346" t="s">
        <v>1002</v>
      </c>
      <c r="P231" s="317">
        <f>SUM(M231:M232)</f>
        <v>480</v>
      </c>
      <c r="Q231" s="317">
        <f>SUM(N231:N232)</f>
        <v>480</v>
      </c>
      <c r="R231" s="317">
        <f>SUM(M233:M234)</f>
        <v>0</v>
      </c>
      <c r="S231" s="317">
        <f>SUM(N233:N234)</f>
        <v>0</v>
      </c>
      <c r="T231" s="317">
        <f>SUM(M235:M236)</f>
        <v>0</v>
      </c>
      <c r="U231" s="317">
        <f>SUM(N235:N236)</f>
        <v>0</v>
      </c>
      <c r="V231" s="317">
        <f>SUM(M237:M238)</f>
        <v>0</v>
      </c>
      <c r="W231" s="317">
        <f>SUM(N237:N238)</f>
        <v>0</v>
      </c>
      <c r="X231" s="317">
        <f>P231+R231+T231+V231</f>
        <v>480</v>
      </c>
      <c r="Y231" s="317">
        <f>Q231+S231+U231+W231</f>
        <v>480</v>
      </c>
      <c r="Z231" s="317">
        <f>G231-X231</f>
        <v>960</v>
      </c>
      <c r="AA231" s="317">
        <f>G231-Y231</f>
        <v>960</v>
      </c>
      <c r="AB231" s="317">
        <f>X231*100/G231</f>
        <v>33.333333333333336</v>
      </c>
      <c r="AC231" s="317"/>
    </row>
    <row r="232" spans="1:29" ht="15.75" customHeight="1">
      <c r="A232" s="318"/>
      <c r="B232" s="309"/>
      <c r="C232" s="309"/>
      <c r="D232" s="309"/>
      <c r="E232" s="319"/>
      <c r="F232" s="320"/>
      <c r="G232" s="317"/>
      <c r="H232" s="325"/>
      <c r="I232" s="320"/>
      <c r="J232" s="320"/>
      <c r="K232" s="346"/>
      <c r="L232" s="341"/>
      <c r="M232" s="209"/>
      <c r="N232" s="209"/>
      <c r="O232" s="341"/>
      <c r="P232" s="317"/>
      <c r="Q232" s="317"/>
      <c r="R232" s="317"/>
      <c r="S232" s="317"/>
      <c r="T232" s="317"/>
      <c r="U232" s="317"/>
      <c r="V232" s="317"/>
      <c r="W232" s="317"/>
      <c r="X232" s="317"/>
      <c r="Y232" s="317"/>
      <c r="Z232" s="317"/>
      <c r="AA232" s="317"/>
      <c r="AB232" s="317"/>
      <c r="AC232" s="317"/>
    </row>
    <row r="233" spans="1:29" ht="15.75" customHeight="1">
      <c r="A233" s="318"/>
      <c r="B233" s="309"/>
      <c r="C233" s="309"/>
      <c r="D233" s="309"/>
      <c r="E233" s="319"/>
      <c r="F233" s="320"/>
      <c r="G233" s="317"/>
      <c r="H233" s="325"/>
      <c r="I233" s="320"/>
      <c r="J233" s="320" t="s">
        <v>370</v>
      </c>
      <c r="K233" s="346"/>
      <c r="L233" s="341"/>
      <c r="M233" s="209"/>
      <c r="N233" s="209"/>
      <c r="O233" s="346"/>
      <c r="P233" s="317"/>
      <c r="Q233" s="317"/>
      <c r="R233" s="317"/>
      <c r="S233" s="317"/>
      <c r="T233" s="317"/>
      <c r="U233" s="317"/>
      <c r="V233" s="317"/>
      <c r="W233" s="317"/>
      <c r="X233" s="317"/>
      <c r="Y233" s="317"/>
      <c r="Z233" s="317"/>
      <c r="AA233" s="317"/>
      <c r="AB233" s="317"/>
      <c r="AC233" s="317"/>
    </row>
    <row r="234" spans="1:29" ht="15.75" customHeight="1">
      <c r="A234" s="318"/>
      <c r="B234" s="309"/>
      <c r="C234" s="309"/>
      <c r="D234" s="309"/>
      <c r="E234" s="319"/>
      <c r="F234" s="320"/>
      <c r="G234" s="317"/>
      <c r="H234" s="325"/>
      <c r="I234" s="320"/>
      <c r="J234" s="320"/>
      <c r="K234" s="346"/>
      <c r="L234" s="341"/>
      <c r="M234" s="209"/>
      <c r="N234" s="209"/>
      <c r="O234" s="346"/>
      <c r="P234" s="317"/>
      <c r="Q234" s="317"/>
      <c r="R234" s="317"/>
      <c r="S234" s="317"/>
      <c r="T234" s="317"/>
      <c r="U234" s="317"/>
      <c r="V234" s="317"/>
      <c r="W234" s="317"/>
      <c r="X234" s="317"/>
      <c r="Y234" s="317"/>
      <c r="Z234" s="317"/>
      <c r="AA234" s="317"/>
      <c r="AB234" s="317"/>
      <c r="AC234" s="317"/>
    </row>
    <row r="235" spans="1:29" ht="15.75" customHeight="1">
      <c r="A235" s="318"/>
      <c r="B235" s="309"/>
      <c r="C235" s="309"/>
      <c r="D235" s="309"/>
      <c r="E235" s="319"/>
      <c r="F235" s="320"/>
      <c r="G235" s="317"/>
      <c r="H235" s="325"/>
      <c r="I235" s="320"/>
      <c r="J235" s="320" t="s">
        <v>289</v>
      </c>
      <c r="K235" s="346"/>
      <c r="L235" s="341"/>
      <c r="M235" s="209"/>
      <c r="N235" s="214"/>
      <c r="O235" s="346"/>
      <c r="P235" s="317"/>
      <c r="Q235" s="317"/>
      <c r="R235" s="317"/>
      <c r="S235" s="317"/>
      <c r="T235" s="317"/>
      <c r="U235" s="317"/>
      <c r="V235" s="317"/>
      <c r="W235" s="317"/>
      <c r="X235" s="317"/>
      <c r="Y235" s="317"/>
      <c r="Z235" s="317"/>
      <c r="AA235" s="317"/>
      <c r="AB235" s="317"/>
      <c r="AC235" s="317"/>
    </row>
    <row r="236" spans="1:29" ht="15.75" customHeight="1">
      <c r="A236" s="318"/>
      <c r="B236" s="309"/>
      <c r="C236" s="309"/>
      <c r="D236" s="309"/>
      <c r="E236" s="319"/>
      <c r="F236" s="320"/>
      <c r="G236" s="317"/>
      <c r="H236" s="325"/>
      <c r="I236" s="320"/>
      <c r="J236" s="320"/>
      <c r="K236" s="346"/>
      <c r="L236" s="341"/>
      <c r="M236" s="209"/>
      <c r="N236" s="209"/>
      <c r="O236" s="346"/>
      <c r="P236" s="317"/>
      <c r="Q236" s="317"/>
      <c r="R236" s="317"/>
      <c r="S236" s="317"/>
      <c r="T236" s="317"/>
      <c r="U236" s="317"/>
      <c r="V236" s="317"/>
      <c r="W236" s="317"/>
      <c r="X236" s="317"/>
      <c r="Y236" s="317"/>
      <c r="Z236" s="317"/>
      <c r="AA236" s="317"/>
      <c r="AB236" s="317"/>
      <c r="AC236" s="317"/>
    </row>
    <row r="237" spans="1:29" ht="15.75" customHeight="1">
      <c r="A237" s="318"/>
      <c r="B237" s="309"/>
      <c r="C237" s="309"/>
      <c r="D237" s="309"/>
      <c r="E237" s="319"/>
      <c r="F237" s="320"/>
      <c r="G237" s="317"/>
      <c r="H237" s="325"/>
      <c r="I237" s="320"/>
      <c r="J237" s="320" t="s">
        <v>371</v>
      </c>
      <c r="K237" s="346"/>
      <c r="L237" s="341"/>
      <c r="M237" s="209"/>
      <c r="N237" s="214"/>
      <c r="O237" s="346"/>
      <c r="P237" s="317"/>
      <c r="Q237" s="317"/>
      <c r="R237" s="317"/>
      <c r="S237" s="317"/>
      <c r="T237" s="317"/>
      <c r="U237" s="317"/>
      <c r="V237" s="317"/>
      <c r="W237" s="317"/>
      <c r="X237" s="317"/>
      <c r="Y237" s="317"/>
      <c r="Z237" s="317"/>
      <c r="AA237" s="317"/>
      <c r="AB237" s="317"/>
      <c r="AC237" s="317"/>
    </row>
    <row r="238" spans="1:29" ht="19.5" customHeight="1">
      <c r="A238" s="318"/>
      <c r="B238" s="310"/>
      <c r="C238" s="310"/>
      <c r="D238" s="310"/>
      <c r="E238" s="319"/>
      <c r="F238" s="320"/>
      <c r="G238" s="317"/>
      <c r="H238" s="326"/>
      <c r="I238" s="320"/>
      <c r="J238" s="320"/>
      <c r="K238" s="346"/>
      <c r="L238" s="346"/>
      <c r="M238" s="214"/>
      <c r="N238" s="214"/>
      <c r="O238" s="346"/>
      <c r="P238" s="317"/>
      <c r="Q238" s="317"/>
      <c r="R238" s="317"/>
      <c r="S238" s="317"/>
      <c r="T238" s="317"/>
      <c r="U238" s="317"/>
      <c r="V238" s="317"/>
      <c r="W238" s="317"/>
      <c r="X238" s="317"/>
      <c r="Y238" s="317"/>
      <c r="Z238" s="317"/>
      <c r="AA238" s="317"/>
      <c r="AB238" s="317"/>
      <c r="AC238" s="317"/>
    </row>
    <row r="239" spans="1:29" ht="15.75" customHeight="1">
      <c r="A239" s="318">
        <v>33600000</v>
      </c>
      <c r="B239" s="308" t="s">
        <v>546</v>
      </c>
      <c r="C239" s="308" t="s">
        <v>489</v>
      </c>
      <c r="D239" s="308" t="s">
        <v>607</v>
      </c>
      <c r="E239" s="319" t="s">
        <v>601</v>
      </c>
      <c r="F239" s="320" t="s">
        <v>606</v>
      </c>
      <c r="G239" s="317">
        <v>495.6</v>
      </c>
      <c r="H239" s="324" t="s">
        <v>557</v>
      </c>
      <c r="I239" s="320" t="s">
        <v>527</v>
      </c>
      <c r="J239" s="320" t="s">
        <v>281</v>
      </c>
      <c r="K239" s="346"/>
      <c r="L239" s="341"/>
      <c r="M239" s="209"/>
      <c r="N239" s="214"/>
      <c r="O239" s="346"/>
      <c r="P239" s="317">
        <f>SUM(M239:M240)</f>
        <v>0</v>
      </c>
      <c r="Q239" s="317">
        <f>SUM(N239:N240)</f>
        <v>0</v>
      </c>
      <c r="R239" s="317">
        <f>SUM(M241:M246)</f>
        <v>0</v>
      </c>
      <c r="S239" s="317">
        <f>SUM(N241:N246)</f>
        <v>0</v>
      </c>
      <c r="T239" s="317">
        <f>SUM(M247:M251)</f>
        <v>0</v>
      </c>
      <c r="U239" s="317">
        <f>SUM(N247:N251)</f>
        <v>0</v>
      </c>
      <c r="V239" s="317">
        <f>SUM(M252:M257)</f>
        <v>0</v>
      </c>
      <c r="W239" s="317">
        <f>SUM(N252:N257)</f>
        <v>0</v>
      </c>
      <c r="X239" s="317">
        <f>P239+R239+T239+V239</f>
        <v>0</v>
      </c>
      <c r="Y239" s="317">
        <f>Q239+S239+U239+W239</f>
        <v>0</v>
      </c>
      <c r="Z239" s="317">
        <f>G239-X239</f>
        <v>495.6</v>
      </c>
      <c r="AA239" s="317">
        <f>G239-Y239</f>
        <v>495.6</v>
      </c>
      <c r="AB239" s="317">
        <f>X239*100/G239</f>
        <v>0</v>
      </c>
      <c r="AC239" s="317"/>
    </row>
    <row r="240" spans="1:29" ht="15.75" customHeight="1">
      <c r="A240" s="318"/>
      <c r="B240" s="309"/>
      <c r="C240" s="309"/>
      <c r="D240" s="309"/>
      <c r="E240" s="319"/>
      <c r="F240" s="320"/>
      <c r="G240" s="317"/>
      <c r="H240" s="325"/>
      <c r="I240" s="320"/>
      <c r="J240" s="320"/>
      <c r="K240" s="346"/>
      <c r="L240" s="341"/>
      <c r="M240" s="209"/>
      <c r="N240" s="209"/>
      <c r="O240" s="341"/>
      <c r="P240" s="317"/>
      <c r="Q240" s="317"/>
      <c r="R240" s="317"/>
      <c r="S240" s="317"/>
      <c r="T240" s="317"/>
      <c r="U240" s="317"/>
      <c r="V240" s="317"/>
      <c r="W240" s="317"/>
      <c r="X240" s="317"/>
      <c r="Y240" s="317"/>
      <c r="Z240" s="317"/>
      <c r="AA240" s="317"/>
      <c r="AB240" s="317"/>
      <c r="AC240" s="317"/>
    </row>
    <row r="241" spans="1:29" ht="15.75" customHeight="1">
      <c r="A241" s="318"/>
      <c r="B241" s="309"/>
      <c r="C241" s="309"/>
      <c r="D241" s="309"/>
      <c r="E241" s="319"/>
      <c r="F241" s="320"/>
      <c r="G241" s="317"/>
      <c r="H241" s="325"/>
      <c r="I241" s="320"/>
      <c r="J241" s="320" t="s">
        <v>370</v>
      </c>
      <c r="K241" s="346"/>
      <c r="L241" s="341"/>
      <c r="M241" s="209"/>
      <c r="N241" s="209"/>
      <c r="O241" s="346"/>
      <c r="P241" s="317"/>
      <c r="Q241" s="317"/>
      <c r="R241" s="317"/>
      <c r="S241" s="317"/>
      <c r="T241" s="317"/>
      <c r="U241" s="317"/>
      <c r="V241" s="317"/>
      <c r="W241" s="317"/>
      <c r="X241" s="317"/>
      <c r="Y241" s="317"/>
      <c r="Z241" s="317"/>
      <c r="AA241" s="317"/>
      <c r="AB241" s="317"/>
      <c r="AC241" s="317"/>
    </row>
    <row r="242" spans="1:29" ht="15.75" customHeight="1">
      <c r="A242" s="318"/>
      <c r="B242" s="309"/>
      <c r="C242" s="309"/>
      <c r="D242" s="309"/>
      <c r="E242" s="319"/>
      <c r="F242" s="320"/>
      <c r="G242" s="317"/>
      <c r="H242" s="325"/>
      <c r="I242" s="320"/>
      <c r="J242" s="320"/>
      <c r="K242" s="346"/>
      <c r="L242" s="341"/>
      <c r="M242" s="209"/>
      <c r="N242" s="209"/>
      <c r="O242" s="346"/>
      <c r="P242" s="317"/>
      <c r="Q242" s="317"/>
      <c r="R242" s="317"/>
      <c r="S242" s="317"/>
      <c r="T242" s="317"/>
      <c r="U242" s="317"/>
      <c r="V242" s="317"/>
      <c r="W242" s="317"/>
      <c r="X242" s="317"/>
      <c r="Y242" s="317"/>
      <c r="Z242" s="317"/>
      <c r="AA242" s="317"/>
      <c r="AB242" s="317"/>
      <c r="AC242" s="317"/>
    </row>
    <row r="243" spans="1:29" ht="15.75" customHeight="1">
      <c r="A243" s="318"/>
      <c r="B243" s="309"/>
      <c r="C243" s="309"/>
      <c r="D243" s="309"/>
      <c r="E243" s="319"/>
      <c r="F243" s="320"/>
      <c r="G243" s="317"/>
      <c r="H243" s="325"/>
      <c r="I243" s="320"/>
      <c r="J243" s="320"/>
      <c r="K243" s="346"/>
      <c r="L243" s="341"/>
      <c r="M243" s="209"/>
      <c r="N243" s="209"/>
      <c r="O243" s="346"/>
      <c r="P243" s="317"/>
      <c r="Q243" s="317"/>
      <c r="R243" s="317"/>
      <c r="S243" s="317"/>
      <c r="T243" s="317"/>
      <c r="U243" s="317"/>
      <c r="V243" s="317"/>
      <c r="W243" s="317"/>
      <c r="X243" s="317"/>
      <c r="Y243" s="317"/>
      <c r="Z243" s="317"/>
      <c r="AA243" s="317"/>
      <c r="AB243" s="317"/>
      <c r="AC243" s="317"/>
    </row>
    <row r="244" spans="1:29" ht="15.75" customHeight="1">
      <c r="A244" s="318"/>
      <c r="B244" s="309"/>
      <c r="C244" s="309"/>
      <c r="D244" s="309"/>
      <c r="E244" s="319"/>
      <c r="F244" s="320"/>
      <c r="G244" s="317"/>
      <c r="H244" s="325"/>
      <c r="I244" s="320"/>
      <c r="J244" s="320"/>
      <c r="K244" s="346"/>
      <c r="L244" s="341"/>
      <c r="M244" s="209"/>
      <c r="N244" s="209"/>
      <c r="O244" s="346"/>
      <c r="P244" s="317"/>
      <c r="Q244" s="317"/>
      <c r="R244" s="317"/>
      <c r="S244" s="317"/>
      <c r="T244" s="317"/>
      <c r="U244" s="317"/>
      <c r="V244" s="317"/>
      <c r="W244" s="317"/>
      <c r="X244" s="317"/>
      <c r="Y244" s="317"/>
      <c r="Z244" s="317"/>
      <c r="AA244" s="317"/>
      <c r="AB244" s="317"/>
      <c r="AC244" s="317"/>
    </row>
    <row r="245" spans="1:29" ht="15.75" customHeight="1">
      <c r="A245" s="318"/>
      <c r="B245" s="309"/>
      <c r="C245" s="309"/>
      <c r="D245" s="309"/>
      <c r="E245" s="319"/>
      <c r="F245" s="320"/>
      <c r="G245" s="317"/>
      <c r="H245" s="325"/>
      <c r="I245" s="320"/>
      <c r="J245" s="320"/>
      <c r="K245" s="346"/>
      <c r="L245" s="341"/>
      <c r="M245" s="209"/>
      <c r="N245" s="209"/>
      <c r="O245" s="346"/>
      <c r="P245" s="317"/>
      <c r="Q245" s="317"/>
      <c r="R245" s="317"/>
      <c r="S245" s="317"/>
      <c r="T245" s="317"/>
      <c r="U245" s="317"/>
      <c r="V245" s="317"/>
      <c r="W245" s="317"/>
      <c r="X245" s="317"/>
      <c r="Y245" s="317"/>
      <c r="Z245" s="317"/>
      <c r="AA245" s="317"/>
      <c r="AB245" s="317"/>
      <c r="AC245" s="317"/>
    </row>
    <row r="246" spans="1:29" ht="15.75" customHeight="1">
      <c r="A246" s="318"/>
      <c r="B246" s="309"/>
      <c r="C246" s="309"/>
      <c r="D246" s="309"/>
      <c r="E246" s="319"/>
      <c r="F246" s="320"/>
      <c r="G246" s="317"/>
      <c r="H246" s="325"/>
      <c r="I246" s="320"/>
      <c r="J246" s="320"/>
      <c r="K246" s="346"/>
      <c r="L246" s="341"/>
      <c r="M246" s="209"/>
      <c r="N246" s="209"/>
      <c r="O246" s="346"/>
      <c r="P246" s="317"/>
      <c r="Q246" s="317"/>
      <c r="R246" s="317"/>
      <c r="S246" s="317"/>
      <c r="T246" s="317"/>
      <c r="U246" s="317"/>
      <c r="V246" s="317"/>
      <c r="W246" s="317"/>
      <c r="X246" s="317"/>
      <c r="Y246" s="317"/>
      <c r="Z246" s="317"/>
      <c r="AA246" s="317"/>
      <c r="AB246" s="317"/>
      <c r="AC246" s="317"/>
    </row>
    <row r="247" spans="1:29" ht="4.5" customHeight="1">
      <c r="A247" s="318"/>
      <c r="B247" s="309"/>
      <c r="C247" s="309"/>
      <c r="D247" s="309"/>
      <c r="E247" s="319"/>
      <c r="F247" s="320"/>
      <c r="G247" s="317"/>
      <c r="H247" s="325"/>
      <c r="I247" s="320"/>
      <c r="J247" s="320" t="s">
        <v>289</v>
      </c>
      <c r="K247" s="346"/>
      <c r="L247" s="341"/>
      <c r="M247" s="209"/>
      <c r="N247" s="214"/>
      <c r="O247" s="346"/>
      <c r="P247" s="317"/>
      <c r="Q247" s="317"/>
      <c r="R247" s="317"/>
      <c r="S247" s="317"/>
      <c r="T247" s="317"/>
      <c r="U247" s="317"/>
      <c r="V247" s="317"/>
      <c r="W247" s="317"/>
      <c r="X247" s="317"/>
      <c r="Y247" s="317"/>
      <c r="Z247" s="317"/>
      <c r="AA247" s="317"/>
      <c r="AB247" s="317"/>
      <c r="AC247" s="317"/>
    </row>
    <row r="248" spans="1:29" ht="15.75" hidden="1" customHeight="1">
      <c r="A248" s="318"/>
      <c r="B248" s="309"/>
      <c r="C248" s="309"/>
      <c r="D248" s="309"/>
      <c r="E248" s="319"/>
      <c r="F248" s="320"/>
      <c r="G248" s="317"/>
      <c r="H248" s="325"/>
      <c r="I248" s="320"/>
      <c r="J248" s="320"/>
      <c r="K248" s="346"/>
      <c r="L248" s="341"/>
      <c r="M248" s="209"/>
      <c r="N248" s="214"/>
      <c r="O248" s="346"/>
      <c r="P248" s="317"/>
      <c r="Q248" s="317"/>
      <c r="R248" s="317"/>
      <c r="S248" s="317"/>
      <c r="T248" s="317"/>
      <c r="U248" s="317"/>
      <c r="V248" s="317"/>
      <c r="W248" s="317"/>
      <c r="X248" s="317"/>
      <c r="Y248" s="317"/>
      <c r="Z248" s="317"/>
      <c r="AA248" s="317"/>
      <c r="AB248" s="317"/>
      <c r="AC248" s="317"/>
    </row>
    <row r="249" spans="1:29" ht="15.75" hidden="1" customHeight="1">
      <c r="A249" s="318"/>
      <c r="B249" s="309"/>
      <c r="C249" s="309"/>
      <c r="D249" s="309"/>
      <c r="E249" s="319"/>
      <c r="F249" s="320"/>
      <c r="G249" s="317"/>
      <c r="H249" s="325"/>
      <c r="I249" s="320"/>
      <c r="J249" s="320"/>
      <c r="K249" s="346"/>
      <c r="L249" s="341"/>
      <c r="M249" s="209"/>
      <c r="N249" s="214"/>
      <c r="O249" s="346"/>
      <c r="P249" s="317"/>
      <c r="Q249" s="317"/>
      <c r="R249" s="317"/>
      <c r="S249" s="317"/>
      <c r="T249" s="317"/>
      <c r="U249" s="317"/>
      <c r="V249" s="317"/>
      <c r="W249" s="317"/>
      <c r="X249" s="317"/>
      <c r="Y249" s="317"/>
      <c r="Z249" s="317"/>
      <c r="AA249" s="317"/>
      <c r="AB249" s="317"/>
      <c r="AC249" s="317"/>
    </row>
    <row r="250" spans="1:29" ht="15.75" hidden="1" customHeight="1">
      <c r="A250" s="318"/>
      <c r="B250" s="309"/>
      <c r="C250" s="309"/>
      <c r="D250" s="309"/>
      <c r="E250" s="319"/>
      <c r="F250" s="320"/>
      <c r="G250" s="317"/>
      <c r="H250" s="325"/>
      <c r="I250" s="320"/>
      <c r="J250" s="320"/>
      <c r="K250" s="346"/>
      <c r="L250" s="341"/>
      <c r="M250" s="209"/>
      <c r="N250" s="214"/>
      <c r="O250" s="346"/>
      <c r="P250" s="317"/>
      <c r="Q250" s="317"/>
      <c r="R250" s="317"/>
      <c r="S250" s="317"/>
      <c r="T250" s="317"/>
      <c r="U250" s="317"/>
      <c r="V250" s="317"/>
      <c r="W250" s="317"/>
      <c r="X250" s="317"/>
      <c r="Y250" s="317"/>
      <c r="Z250" s="317"/>
      <c r="AA250" s="317"/>
      <c r="AB250" s="317"/>
      <c r="AC250" s="317"/>
    </row>
    <row r="251" spans="1:29" ht="15.75" hidden="1" customHeight="1">
      <c r="A251" s="318"/>
      <c r="B251" s="309"/>
      <c r="C251" s="309"/>
      <c r="D251" s="309"/>
      <c r="E251" s="319"/>
      <c r="F251" s="320"/>
      <c r="G251" s="317"/>
      <c r="H251" s="325"/>
      <c r="I251" s="320"/>
      <c r="J251" s="320"/>
      <c r="K251" s="346"/>
      <c r="L251" s="341"/>
      <c r="M251" s="209"/>
      <c r="N251" s="209"/>
      <c r="O251" s="346"/>
      <c r="P251" s="317"/>
      <c r="Q251" s="317"/>
      <c r="R251" s="317"/>
      <c r="S251" s="317"/>
      <c r="T251" s="317"/>
      <c r="U251" s="317"/>
      <c r="V251" s="317"/>
      <c r="W251" s="317"/>
      <c r="X251" s="317"/>
      <c r="Y251" s="317"/>
      <c r="Z251" s="317"/>
      <c r="AA251" s="317"/>
      <c r="AB251" s="317"/>
      <c r="AC251" s="317"/>
    </row>
    <row r="252" spans="1:29" ht="15.75" hidden="1" customHeight="1">
      <c r="A252" s="318"/>
      <c r="B252" s="309"/>
      <c r="C252" s="309"/>
      <c r="D252" s="309"/>
      <c r="E252" s="319"/>
      <c r="F252" s="320"/>
      <c r="G252" s="317"/>
      <c r="H252" s="325"/>
      <c r="I252" s="320"/>
      <c r="J252" s="320" t="s">
        <v>371</v>
      </c>
      <c r="K252" s="346"/>
      <c r="L252" s="341"/>
      <c r="M252" s="209"/>
      <c r="N252" s="214"/>
      <c r="O252" s="346"/>
      <c r="P252" s="317"/>
      <c r="Q252" s="317"/>
      <c r="R252" s="317"/>
      <c r="S252" s="317"/>
      <c r="T252" s="317"/>
      <c r="U252" s="317"/>
      <c r="V252" s="317"/>
      <c r="W252" s="317"/>
      <c r="X252" s="317"/>
      <c r="Y252" s="317"/>
      <c r="Z252" s="317"/>
      <c r="AA252" s="317"/>
      <c r="AB252" s="317"/>
      <c r="AC252" s="317"/>
    </row>
    <row r="253" spans="1:29" ht="15.75" hidden="1" customHeight="1">
      <c r="A253" s="318"/>
      <c r="B253" s="309"/>
      <c r="C253" s="309"/>
      <c r="D253" s="309"/>
      <c r="E253" s="319"/>
      <c r="F253" s="320"/>
      <c r="G253" s="317"/>
      <c r="H253" s="325"/>
      <c r="I253" s="320"/>
      <c r="J253" s="320"/>
      <c r="K253" s="346"/>
      <c r="L253" s="341"/>
      <c r="M253" s="209"/>
      <c r="N253" s="214"/>
      <c r="O253" s="346"/>
      <c r="P253" s="317"/>
      <c r="Q253" s="317"/>
      <c r="R253" s="317"/>
      <c r="S253" s="317"/>
      <c r="T253" s="317"/>
      <c r="U253" s="317"/>
      <c r="V253" s="317"/>
      <c r="W253" s="317"/>
      <c r="X253" s="317"/>
      <c r="Y253" s="317"/>
      <c r="Z253" s="317"/>
      <c r="AA253" s="317"/>
      <c r="AB253" s="317"/>
      <c r="AC253" s="317"/>
    </row>
    <row r="254" spans="1:29" ht="15.75" hidden="1" customHeight="1">
      <c r="A254" s="318"/>
      <c r="B254" s="309"/>
      <c r="C254" s="309"/>
      <c r="D254" s="309"/>
      <c r="E254" s="319"/>
      <c r="F254" s="320"/>
      <c r="G254" s="317"/>
      <c r="H254" s="325"/>
      <c r="I254" s="320"/>
      <c r="J254" s="320"/>
      <c r="K254" s="346"/>
      <c r="L254" s="341"/>
      <c r="M254" s="209"/>
      <c r="N254" s="214"/>
      <c r="O254" s="346"/>
      <c r="P254" s="317"/>
      <c r="Q254" s="317"/>
      <c r="R254" s="317"/>
      <c r="S254" s="317"/>
      <c r="T254" s="317"/>
      <c r="U254" s="317"/>
      <c r="V254" s="317"/>
      <c r="W254" s="317"/>
      <c r="X254" s="317"/>
      <c r="Y254" s="317"/>
      <c r="Z254" s="317"/>
      <c r="AA254" s="317"/>
      <c r="AB254" s="317"/>
      <c r="AC254" s="317"/>
    </row>
    <row r="255" spans="1:29" ht="15.75" hidden="1" customHeight="1">
      <c r="A255" s="318"/>
      <c r="B255" s="309"/>
      <c r="C255" s="309"/>
      <c r="D255" s="309"/>
      <c r="E255" s="319"/>
      <c r="F255" s="320"/>
      <c r="G255" s="317"/>
      <c r="H255" s="325"/>
      <c r="I255" s="320"/>
      <c r="J255" s="320"/>
      <c r="K255" s="346"/>
      <c r="L255" s="341"/>
      <c r="M255" s="209"/>
      <c r="N255" s="214"/>
      <c r="O255" s="346"/>
      <c r="P255" s="317"/>
      <c r="Q255" s="317"/>
      <c r="R255" s="317"/>
      <c r="S255" s="317"/>
      <c r="T255" s="317"/>
      <c r="U255" s="317"/>
      <c r="V255" s="317"/>
      <c r="W255" s="317"/>
      <c r="X255" s="317"/>
      <c r="Y255" s="317"/>
      <c r="Z255" s="317"/>
      <c r="AA255" s="317"/>
      <c r="AB255" s="317"/>
      <c r="AC255" s="317"/>
    </row>
    <row r="256" spans="1:29" ht="15.75" hidden="1" customHeight="1">
      <c r="A256" s="318"/>
      <c r="B256" s="309"/>
      <c r="C256" s="309"/>
      <c r="D256" s="309"/>
      <c r="E256" s="319"/>
      <c r="F256" s="320"/>
      <c r="G256" s="317"/>
      <c r="H256" s="325"/>
      <c r="I256" s="320"/>
      <c r="J256" s="320"/>
      <c r="K256" s="346"/>
      <c r="L256" s="341"/>
      <c r="M256" s="209"/>
      <c r="N256" s="214"/>
      <c r="O256" s="346"/>
      <c r="P256" s="317"/>
      <c r="Q256" s="317"/>
      <c r="R256" s="317"/>
      <c r="S256" s="317"/>
      <c r="T256" s="317"/>
      <c r="U256" s="317"/>
      <c r="V256" s="317"/>
      <c r="W256" s="317"/>
      <c r="X256" s="317"/>
      <c r="Y256" s="317"/>
      <c r="Z256" s="317"/>
      <c r="AA256" s="317"/>
      <c r="AB256" s="317"/>
      <c r="AC256" s="317"/>
    </row>
    <row r="257" spans="1:29" ht="20.25" hidden="1" customHeight="1">
      <c r="A257" s="318"/>
      <c r="B257" s="310"/>
      <c r="C257" s="310"/>
      <c r="D257" s="310"/>
      <c r="E257" s="319"/>
      <c r="F257" s="320"/>
      <c r="G257" s="317"/>
      <c r="H257" s="326"/>
      <c r="I257" s="320"/>
      <c r="J257" s="320"/>
      <c r="K257" s="346"/>
      <c r="L257" s="346"/>
      <c r="M257" s="214"/>
      <c r="N257" s="214"/>
      <c r="O257" s="346"/>
      <c r="P257" s="317"/>
      <c r="Q257" s="317"/>
      <c r="R257" s="317"/>
      <c r="S257" s="317"/>
      <c r="T257" s="317"/>
      <c r="U257" s="317"/>
      <c r="V257" s="317"/>
      <c r="W257" s="317"/>
      <c r="X257" s="317"/>
      <c r="Y257" s="317"/>
      <c r="Z257" s="317"/>
      <c r="AA257" s="317"/>
      <c r="AB257" s="317"/>
      <c r="AC257" s="317"/>
    </row>
    <row r="258" spans="1:29" ht="15.75" customHeight="1">
      <c r="A258" s="318">
        <v>33600000</v>
      </c>
      <c r="B258" s="308" t="s">
        <v>546</v>
      </c>
      <c r="C258" s="308" t="s">
        <v>489</v>
      </c>
      <c r="D258" s="308" t="s">
        <v>609</v>
      </c>
      <c r="E258" s="319" t="s">
        <v>608</v>
      </c>
      <c r="F258" s="320" t="s">
        <v>606</v>
      </c>
      <c r="G258" s="317">
        <v>504</v>
      </c>
      <c r="H258" s="324" t="s">
        <v>557</v>
      </c>
      <c r="I258" s="320" t="s">
        <v>527</v>
      </c>
      <c r="J258" s="320" t="s">
        <v>281</v>
      </c>
      <c r="K258" s="346"/>
      <c r="L258" s="341"/>
      <c r="M258" s="209"/>
      <c r="N258" s="214"/>
      <c r="O258" s="346"/>
      <c r="P258" s="317">
        <f>SUM(M258:M259)</f>
        <v>0</v>
      </c>
      <c r="Q258" s="317">
        <f>SUM(N258:N259)</f>
        <v>0</v>
      </c>
      <c r="R258" s="317">
        <f>SUM(M260:M261)</f>
        <v>0</v>
      </c>
      <c r="S258" s="317">
        <f>SUM(N260:N261)</f>
        <v>0</v>
      </c>
      <c r="T258" s="317">
        <f>SUM(M262:M263)</f>
        <v>0</v>
      </c>
      <c r="U258" s="317">
        <f>SUM(N262:N263)</f>
        <v>0</v>
      </c>
      <c r="V258" s="317">
        <f>SUM(M264:M265)</f>
        <v>0</v>
      </c>
      <c r="W258" s="317">
        <f>SUM(N264:N265)</f>
        <v>0</v>
      </c>
      <c r="X258" s="317">
        <f>P258+R258+T258+V258</f>
        <v>0</v>
      </c>
      <c r="Y258" s="317">
        <f>Q258+S258+U258+W258</f>
        <v>0</v>
      </c>
      <c r="Z258" s="317">
        <f>G258-X258</f>
        <v>504</v>
      </c>
      <c r="AA258" s="317">
        <f>G258-Y258</f>
        <v>504</v>
      </c>
      <c r="AB258" s="317">
        <f>X258*100/G258</f>
        <v>0</v>
      </c>
      <c r="AC258" s="317"/>
    </row>
    <row r="259" spans="1:29" ht="15.75" customHeight="1">
      <c r="A259" s="318"/>
      <c r="B259" s="309"/>
      <c r="C259" s="309"/>
      <c r="D259" s="309"/>
      <c r="E259" s="319"/>
      <c r="F259" s="320"/>
      <c r="G259" s="317"/>
      <c r="H259" s="325"/>
      <c r="I259" s="320"/>
      <c r="J259" s="320"/>
      <c r="K259" s="346"/>
      <c r="L259" s="341"/>
      <c r="M259" s="209"/>
      <c r="N259" s="209"/>
      <c r="O259" s="341"/>
      <c r="P259" s="317"/>
      <c r="Q259" s="317"/>
      <c r="R259" s="317"/>
      <c r="S259" s="317"/>
      <c r="T259" s="317"/>
      <c r="U259" s="317"/>
      <c r="V259" s="317"/>
      <c r="W259" s="317"/>
      <c r="X259" s="317"/>
      <c r="Y259" s="317"/>
      <c r="Z259" s="317"/>
      <c r="AA259" s="317"/>
      <c r="AB259" s="317"/>
      <c r="AC259" s="317"/>
    </row>
    <row r="260" spans="1:29" ht="15.75" customHeight="1">
      <c r="A260" s="318"/>
      <c r="B260" s="309"/>
      <c r="C260" s="309"/>
      <c r="D260" s="309"/>
      <c r="E260" s="319"/>
      <c r="F260" s="320"/>
      <c r="G260" s="317"/>
      <c r="H260" s="325"/>
      <c r="I260" s="320"/>
      <c r="J260" s="320" t="s">
        <v>370</v>
      </c>
      <c r="K260" s="346"/>
      <c r="L260" s="341"/>
      <c r="M260" s="209"/>
      <c r="N260" s="209"/>
      <c r="O260" s="346"/>
      <c r="P260" s="317"/>
      <c r="Q260" s="317"/>
      <c r="R260" s="317"/>
      <c r="S260" s="317"/>
      <c r="T260" s="317"/>
      <c r="U260" s="317"/>
      <c r="V260" s="317"/>
      <c r="W260" s="317"/>
      <c r="X260" s="317"/>
      <c r="Y260" s="317"/>
      <c r="Z260" s="317"/>
      <c r="AA260" s="317"/>
      <c r="AB260" s="317"/>
      <c r="AC260" s="317"/>
    </row>
    <row r="261" spans="1:29" ht="15.75" customHeight="1">
      <c r="A261" s="318"/>
      <c r="B261" s="309"/>
      <c r="C261" s="309"/>
      <c r="D261" s="309"/>
      <c r="E261" s="319"/>
      <c r="F261" s="320"/>
      <c r="G261" s="317"/>
      <c r="H261" s="325"/>
      <c r="I261" s="320"/>
      <c r="J261" s="320"/>
      <c r="K261" s="346"/>
      <c r="L261" s="341"/>
      <c r="M261" s="209"/>
      <c r="N261" s="209"/>
      <c r="O261" s="346"/>
      <c r="P261" s="317"/>
      <c r="Q261" s="317"/>
      <c r="R261" s="317"/>
      <c r="S261" s="317"/>
      <c r="T261" s="317"/>
      <c r="U261" s="317"/>
      <c r="V261" s="317"/>
      <c r="W261" s="317"/>
      <c r="X261" s="317"/>
      <c r="Y261" s="317"/>
      <c r="Z261" s="317"/>
      <c r="AA261" s="317"/>
      <c r="AB261" s="317"/>
      <c r="AC261" s="317"/>
    </row>
    <row r="262" spans="1:29" ht="15.75" customHeight="1">
      <c r="A262" s="318"/>
      <c r="B262" s="309"/>
      <c r="C262" s="309"/>
      <c r="D262" s="309"/>
      <c r="E262" s="319"/>
      <c r="F262" s="320"/>
      <c r="G262" s="317"/>
      <c r="H262" s="325"/>
      <c r="I262" s="320"/>
      <c r="J262" s="320" t="s">
        <v>289</v>
      </c>
      <c r="K262" s="346"/>
      <c r="L262" s="341"/>
      <c r="M262" s="209"/>
      <c r="N262" s="214"/>
      <c r="O262" s="346"/>
      <c r="P262" s="317"/>
      <c r="Q262" s="317"/>
      <c r="R262" s="317"/>
      <c r="S262" s="317"/>
      <c r="T262" s="317"/>
      <c r="U262" s="317"/>
      <c r="V262" s="317"/>
      <c r="W262" s="317"/>
      <c r="X262" s="317"/>
      <c r="Y262" s="317"/>
      <c r="Z262" s="317"/>
      <c r="AA262" s="317"/>
      <c r="AB262" s="317"/>
      <c r="AC262" s="317"/>
    </row>
    <row r="263" spans="1:29" ht="15.75" customHeight="1">
      <c r="A263" s="318"/>
      <c r="B263" s="309"/>
      <c r="C263" s="309"/>
      <c r="D263" s="309"/>
      <c r="E263" s="319"/>
      <c r="F263" s="320"/>
      <c r="G263" s="317"/>
      <c r="H263" s="325"/>
      <c r="I263" s="320"/>
      <c r="J263" s="320"/>
      <c r="K263" s="346"/>
      <c r="L263" s="341"/>
      <c r="M263" s="209"/>
      <c r="N263" s="209"/>
      <c r="O263" s="346"/>
      <c r="P263" s="317"/>
      <c r="Q263" s="317"/>
      <c r="R263" s="317"/>
      <c r="S263" s="317"/>
      <c r="T263" s="317"/>
      <c r="U263" s="317"/>
      <c r="V263" s="317"/>
      <c r="W263" s="317"/>
      <c r="X263" s="317"/>
      <c r="Y263" s="317"/>
      <c r="Z263" s="317"/>
      <c r="AA263" s="317"/>
      <c r="AB263" s="317"/>
      <c r="AC263" s="317"/>
    </row>
    <row r="264" spans="1:29" ht="15.75" customHeight="1">
      <c r="A264" s="318"/>
      <c r="B264" s="309"/>
      <c r="C264" s="309"/>
      <c r="D264" s="309"/>
      <c r="E264" s="319"/>
      <c r="F264" s="320"/>
      <c r="G264" s="317"/>
      <c r="H264" s="325"/>
      <c r="I264" s="320"/>
      <c r="J264" s="320" t="s">
        <v>371</v>
      </c>
      <c r="K264" s="346"/>
      <c r="L264" s="341"/>
      <c r="M264" s="209"/>
      <c r="N264" s="214"/>
      <c r="O264" s="346"/>
      <c r="P264" s="317"/>
      <c r="Q264" s="317"/>
      <c r="R264" s="317"/>
      <c r="S264" s="317"/>
      <c r="T264" s="317"/>
      <c r="U264" s="317"/>
      <c r="V264" s="317"/>
      <c r="W264" s="317"/>
      <c r="X264" s="317"/>
      <c r="Y264" s="317"/>
      <c r="Z264" s="317"/>
      <c r="AA264" s="317"/>
      <c r="AB264" s="317"/>
      <c r="AC264" s="317"/>
    </row>
    <row r="265" spans="1:29" ht="19.5" customHeight="1">
      <c r="A265" s="318"/>
      <c r="B265" s="310"/>
      <c r="C265" s="310"/>
      <c r="D265" s="310"/>
      <c r="E265" s="319"/>
      <c r="F265" s="320"/>
      <c r="G265" s="317"/>
      <c r="H265" s="326"/>
      <c r="I265" s="320"/>
      <c r="J265" s="320"/>
      <c r="K265" s="346"/>
      <c r="L265" s="346"/>
      <c r="M265" s="214"/>
      <c r="N265" s="214"/>
      <c r="O265" s="346"/>
      <c r="P265" s="317"/>
      <c r="Q265" s="317"/>
      <c r="R265" s="317"/>
      <c r="S265" s="317"/>
      <c r="T265" s="317"/>
      <c r="U265" s="317"/>
      <c r="V265" s="317"/>
      <c r="W265" s="317"/>
      <c r="X265" s="317"/>
      <c r="Y265" s="317"/>
      <c r="Z265" s="317"/>
      <c r="AA265" s="317"/>
      <c r="AB265" s="317"/>
      <c r="AC265" s="317"/>
    </row>
    <row r="266" spans="1:29" ht="15.75" customHeight="1">
      <c r="A266" s="318">
        <v>33600000</v>
      </c>
      <c r="B266" s="308" t="s">
        <v>546</v>
      </c>
      <c r="C266" s="308" t="s">
        <v>489</v>
      </c>
      <c r="D266" s="308" t="s">
        <v>611</v>
      </c>
      <c r="E266" s="319" t="s">
        <v>610</v>
      </c>
      <c r="F266" s="320" t="s">
        <v>606</v>
      </c>
      <c r="G266" s="317">
        <v>2700</v>
      </c>
      <c r="H266" s="324" t="s">
        <v>557</v>
      </c>
      <c r="I266" s="320" t="s">
        <v>527</v>
      </c>
      <c r="J266" s="320" t="s">
        <v>281</v>
      </c>
      <c r="K266" s="346"/>
      <c r="L266" s="341"/>
      <c r="M266" s="209"/>
      <c r="N266" s="214"/>
      <c r="O266" s="346"/>
      <c r="P266" s="317">
        <f>SUM(M266:M267)</f>
        <v>0</v>
      </c>
      <c r="Q266" s="317">
        <f>SUM(N266:N267)</f>
        <v>0</v>
      </c>
      <c r="R266" s="317">
        <f>SUM(M268:M270)</f>
        <v>0</v>
      </c>
      <c r="S266" s="317">
        <f>SUM(N268:N270)</f>
        <v>0</v>
      </c>
      <c r="T266" s="317">
        <f>SUM(M271:M274)</f>
        <v>0</v>
      </c>
      <c r="U266" s="317">
        <f>SUM(N271:N274)</f>
        <v>0</v>
      </c>
      <c r="V266" s="317">
        <f>SUM(M275:M277)</f>
        <v>0</v>
      </c>
      <c r="W266" s="317">
        <f>SUM(N275:N277)</f>
        <v>0</v>
      </c>
      <c r="X266" s="317">
        <f>P266+R266+T266+V266</f>
        <v>0</v>
      </c>
      <c r="Y266" s="317">
        <f>Q266+S266+U266+W266</f>
        <v>0</v>
      </c>
      <c r="Z266" s="317">
        <f>G266-X266</f>
        <v>2700</v>
      </c>
      <c r="AA266" s="317">
        <f>G266-Y266</f>
        <v>2700</v>
      </c>
      <c r="AB266" s="317">
        <f>X266*100/G266</f>
        <v>0</v>
      </c>
      <c r="AC266" s="317"/>
    </row>
    <row r="267" spans="1:29" ht="15.75" customHeight="1">
      <c r="A267" s="318"/>
      <c r="B267" s="309"/>
      <c r="C267" s="309"/>
      <c r="D267" s="309"/>
      <c r="E267" s="319"/>
      <c r="F267" s="320"/>
      <c r="G267" s="317"/>
      <c r="H267" s="325"/>
      <c r="I267" s="320"/>
      <c r="J267" s="320"/>
      <c r="K267" s="346"/>
      <c r="L267" s="341"/>
      <c r="M267" s="209"/>
      <c r="N267" s="209"/>
      <c r="O267" s="341"/>
      <c r="P267" s="317"/>
      <c r="Q267" s="317"/>
      <c r="R267" s="317"/>
      <c r="S267" s="317"/>
      <c r="T267" s="317"/>
      <c r="U267" s="317"/>
      <c r="V267" s="317"/>
      <c r="W267" s="317"/>
      <c r="X267" s="317"/>
      <c r="Y267" s="317"/>
      <c r="Z267" s="317"/>
      <c r="AA267" s="317"/>
      <c r="AB267" s="317"/>
      <c r="AC267" s="317"/>
    </row>
    <row r="268" spans="1:29" ht="15.75" customHeight="1">
      <c r="A268" s="318"/>
      <c r="B268" s="309"/>
      <c r="C268" s="309"/>
      <c r="D268" s="309"/>
      <c r="E268" s="319"/>
      <c r="F268" s="320"/>
      <c r="G268" s="317"/>
      <c r="H268" s="325"/>
      <c r="I268" s="320"/>
      <c r="J268" s="320" t="s">
        <v>370</v>
      </c>
      <c r="K268" s="346"/>
      <c r="L268" s="341"/>
      <c r="M268" s="209"/>
      <c r="N268" s="214"/>
      <c r="O268" s="346"/>
      <c r="P268" s="317"/>
      <c r="Q268" s="317"/>
      <c r="R268" s="317"/>
      <c r="S268" s="317"/>
      <c r="T268" s="317"/>
      <c r="U268" s="317"/>
      <c r="V268" s="317"/>
      <c r="W268" s="317"/>
      <c r="X268" s="317"/>
      <c r="Y268" s="317"/>
      <c r="Z268" s="317"/>
      <c r="AA268" s="317"/>
      <c r="AB268" s="317"/>
      <c r="AC268" s="317"/>
    </row>
    <row r="269" spans="1:29" ht="15.75" customHeight="1">
      <c r="A269" s="318"/>
      <c r="B269" s="309"/>
      <c r="C269" s="309"/>
      <c r="D269" s="309"/>
      <c r="E269" s="319"/>
      <c r="F269" s="320"/>
      <c r="G269" s="317"/>
      <c r="H269" s="325"/>
      <c r="I269" s="320"/>
      <c r="J269" s="320"/>
      <c r="K269" s="346"/>
      <c r="L269" s="341"/>
      <c r="M269" s="209"/>
      <c r="N269" s="214"/>
      <c r="O269" s="346"/>
      <c r="P269" s="317"/>
      <c r="Q269" s="317"/>
      <c r="R269" s="317"/>
      <c r="S269" s="317"/>
      <c r="T269" s="317"/>
      <c r="U269" s="317"/>
      <c r="V269" s="317"/>
      <c r="W269" s="317"/>
      <c r="X269" s="317"/>
      <c r="Y269" s="317"/>
      <c r="Z269" s="317"/>
      <c r="AA269" s="317"/>
      <c r="AB269" s="317"/>
      <c r="AC269" s="317"/>
    </row>
    <row r="270" spans="1:29" ht="15.75" customHeight="1">
      <c r="A270" s="318"/>
      <c r="B270" s="309"/>
      <c r="C270" s="309"/>
      <c r="D270" s="309"/>
      <c r="E270" s="319"/>
      <c r="F270" s="320"/>
      <c r="G270" s="317"/>
      <c r="H270" s="325"/>
      <c r="I270" s="320"/>
      <c r="J270" s="320"/>
      <c r="K270" s="346"/>
      <c r="L270" s="341"/>
      <c r="M270" s="209"/>
      <c r="N270" s="214"/>
      <c r="O270" s="346"/>
      <c r="P270" s="317"/>
      <c r="Q270" s="317"/>
      <c r="R270" s="317"/>
      <c r="S270" s="317"/>
      <c r="T270" s="317"/>
      <c r="U270" s="317"/>
      <c r="V270" s="317"/>
      <c r="W270" s="317"/>
      <c r="X270" s="317"/>
      <c r="Y270" s="317"/>
      <c r="Z270" s="317"/>
      <c r="AA270" s="317"/>
      <c r="AB270" s="317"/>
      <c r="AC270" s="317"/>
    </row>
    <row r="271" spans="1:29" ht="15.75" customHeight="1">
      <c r="A271" s="318"/>
      <c r="B271" s="309"/>
      <c r="C271" s="309"/>
      <c r="D271" s="309"/>
      <c r="E271" s="319"/>
      <c r="F271" s="320"/>
      <c r="G271" s="317"/>
      <c r="H271" s="325"/>
      <c r="I271" s="320"/>
      <c r="J271" s="320" t="s">
        <v>289</v>
      </c>
      <c r="K271" s="346"/>
      <c r="L271" s="341"/>
      <c r="M271" s="209"/>
      <c r="N271" s="214"/>
      <c r="O271" s="346"/>
      <c r="P271" s="317"/>
      <c r="Q271" s="317"/>
      <c r="R271" s="317"/>
      <c r="S271" s="317"/>
      <c r="T271" s="317"/>
      <c r="U271" s="317"/>
      <c r="V271" s="317"/>
      <c r="W271" s="317"/>
      <c r="X271" s="317"/>
      <c r="Y271" s="317"/>
      <c r="Z271" s="317"/>
      <c r="AA271" s="317"/>
      <c r="AB271" s="317"/>
      <c r="AC271" s="317"/>
    </row>
    <row r="272" spans="1:29" ht="15.75" customHeight="1">
      <c r="A272" s="318"/>
      <c r="B272" s="309"/>
      <c r="C272" s="309"/>
      <c r="D272" s="309"/>
      <c r="E272" s="319"/>
      <c r="F272" s="320"/>
      <c r="G272" s="317"/>
      <c r="H272" s="325"/>
      <c r="I272" s="320"/>
      <c r="J272" s="320"/>
      <c r="K272" s="346"/>
      <c r="L272" s="341"/>
      <c r="M272" s="209"/>
      <c r="N272" s="214"/>
      <c r="O272" s="346"/>
      <c r="P272" s="317"/>
      <c r="Q272" s="317"/>
      <c r="R272" s="317"/>
      <c r="S272" s="317"/>
      <c r="T272" s="317"/>
      <c r="U272" s="317"/>
      <c r="V272" s="317"/>
      <c r="W272" s="317"/>
      <c r="X272" s="317"/>
      <c r="Y272" s="317"/>
      <c r="Z272" s="317"/>
      <c r="AA272" s="317"/>
      <c r="AB272" s="317"/>
      <c r="AC272" s="317"/>
    </row>
    <row r="273" spans="1:29" ht="15.75" customHeight="1">
      <c r="A273" s="318"/>
      <c r="B273" s="309"/>
      <c r="C273" s="309"/>
      <c r="D273" s="309"/>
      <c r="E273" s="319"/>
      <c r="F273" s="320"/>
      <c r="G273" s="317"/>
      <c r="H273" s="325"/>
      <c r="I273" s="320"/>
      <c r="J273" s="320"/>
      <c r="K273" s="346"/>
      <c r="L273" s="341"/>
      <c r="M273" s="209"/>
      <c r="N273" s="214"/>
      <c r="O273" s="346"/>
      <c r="P273" s="317"/>
      <c r="Q273" s="317"/>
      <c r="R273" s="317"/>
      <c r="S273" s="317"/>
      <c r="T273" s="317"/>
      <c r="U273" s="317"/>
      <c r="V273" s="317"/>
      <c r="W273" s="317"/>
      <c r="X273" s="317"/>
      <c r="Y273" s="317"/>
      <c r="Z273" s="317"/>
      <c r="AA273" s="317"/>
      <c r="AB273" s="317"/>
      <c r="AC273" s="317"/>
    </row>
    <row r="274" spans="1:29" ht="15.75" customHeight="1">
      <c r="A274" s="318"/>
      <c r="B274" s="309"/>
      <c r="C274" s="309"/>
      <c r="D274" s="309"/>
      <c r="E274" s="319"/>
      <c r="F274" s="320"/>
      <c r="G274" s="317"/>
      <c r="H274" s="325"/>
      <c r="I274" s="320"/>
      <c r="J274" s="320"/>
      <c r="K274" s="346"/>
      <c r="L274" s="341"/>
      <c r="M274" s="209"/>
      <c r="N274" s="214"/>
      <c r="O274" s="346"/>
      <c r="P274" s="317"/>
      <c r="Q274" s="317"/>
      <c r="R274" s="317"/>
      <c r="S274" s="317"/>
      <c r="T274" s="317"/>
      <c r="U274" s="317"/>
      <c r="V274" s="317"/>
      <c r="W274" s="317"/>
      <c r="X274" s="317"/>
      <c r="Y274" s="317"/>
      <c r="Z274" s="317"/>
      <c r="AA274" s="317"/>
      <c r="AB274" s="317"/>
      <c r="AC274" s="317"/>
    </row>
    <row r="275" spans="1:29" ht="15.75" customHeight="1">
      <c r="A275" s="318"/>
      <c r="B275" s="309"/>
      <c r="C275" s="309"/>
      <c r="D275" s="309"/>
      <c r="E275" s="319"/>
      <c r="F275" s="320"/>
      <c r="G275" s="317"/>
      <c r="H275" s="325"/>
      <c r="I275" s="320"/>
      <c r="J275" s="320" t="s">
        <v>371</v>
      </c>
      <c r="K275" s="346"/>
      <c r="L275" s="341"/>
      <c r="M275" s="209"/>
      <c r="N275" s="214"/>
      <c r="O275" s="346"/>
      <c r="P275" s="317"/>
      <c r="Q275" s="317"/>
      <c r="R275" s="317"/>
      <c r="S275" s="317"/>
      <c r="T275" s="317"/>
      <c r="U275" s="317"/>
      <c r="V275" s="317"/>
      <c r="W275" s="317"/>
      <c r="X275" s="317"/>
      <c r="Y275" s="317"/>
      <c r="Z275" s="317"/>
      <c r="AA275" s="317"/>
      <c r="AB275" s="317"/>
      <c r="AC275" s="317"/>
    </row>
    <row r="276" spans="1:29" ht="15.75" customHeight="1">
      <c r="A276" s="318"/>
      <c r="B276" s="309"/>
      <c r="C276" s="309"/>
      <c r="D276" s="309"/>
      <c r="E276" s="319"/>
      <c r="F276" s="320"/>
      <c r="G276" s="317"/>
      <c r="H276" s="325"/>
      <c r="I276" s="320"/>
      <c r="J276" s="320"/>
      <c r="K276" s="346"/>
      <c r="L276" s="341"/>
      <c r="M276" s="209"/>
      <c r="N276" s="214"/>
      <c r="O276" s="346"/>
      <c r="P276" s="317"/>
      <c r="Q276" s="317"/>
      <c r="R276" s="317"/>
      <c r="S276" s="317"/>
      <c r="T276" s="317"/>
      <c r="U276" s="317"/>
      <c r="V276" s="317"/>
      <c r="W276" s="317"/>
      <c r="X276" s="317"/>
      <c r="Y276" s="317"/>
      <c r="Z276" s="317"/>
      <c r="AA276" s="317"/>
      <c r="AB276" s="317"/>
      <c r="AC276" s="317"/>
    </row>
    <row r="277" spans="1:29" ht="15.75" customHeight="1">
      <c r="A277" s="318"/>
      <c r="B277" s="309"/>
      <c r="C277" s="309"/>
      <c r="D277" s="309"/>
      <c r="E277" s="319"/>
      <c r="F277" s="320"/>
      <c r="G277" s="317"/>
      <c r="H277" s="325"/>
      <c r="I277" s="320"/>
      <c r="J277" s="320"/>
      <c r="K277" s="346"/>
      <c r="L277" s="341"/>
      <c r="M277" s="209"/>
      <c r="N277" s="214"/>
      <c r="O277" s="346"/>
      <c r="P277" s="317"/>
      <c r="Q277" s="317"/>
      <c r="R277" s="317"/>
      <c r="S277" s="317"/>
      <c r="T277" s="317"/>
      <c r="U277" s="317"/>
      <c r="V277" s="317"/>
      <c r="W277" s="317"/>
      <c r="X277" s="317"/>
      <c r="Y277" s="317"/>
      <c r="Z277" s="317"/>
      <c r="AA277" s="317"/>
      <c r="AB277" s="317"/>
      <c r="AC277" s="317"/>
    </row>
    <row r="278" spans="1:29" ht="15.75" customHeight="1">
      <c r="A278" s="318">
        <v>33600000</v>
      </c>
      <c r="B278" s="308" t="s">
        <v>546</v>
      </c>
      <c r="C278" s="308" t="s">
        <v>489</v>
      </c>
      <c r="D278" s="308" t="s">
        <v>613</v>
      </c>
      <c r="E278" s="319" t="s">
        <v>612</v>
      </c>
      <c r="F278" s="320" t="s">
        <v>606</v>
      </c>
      <c r="G278" s="317">
        <v>850.5</v>
      </c>
      <c r="H278" s="324" t="s">
        <v>557</v>
      </c>
      <c r="I278" s="320" t="s">
        <v>527</v>
      </c>
      <c r="J278" s="320" t="s">
        <v>281</v>
      </c>
      <c r="K278" s="346" t="s">
        <v>1043</v>
      </c>
      <c r="L278" s="341" t="s">
        <v>801</v>
      </c>
      <c r="M278" s="209">
        <v>3.9</v>
      </c>
      <c r="N278" s="214">
        <v>3.9</v>
      </c>
      <c r="O278" s="346" t="s">
        <v>801</v>
      </c>
      <c r="P278" s="317">
        <f>SUM(M278:M279)</f>
        <v>3.9</v>
      </c>
      <c r="Q278" s="317">
        <f>SUM(N278:N279)</f>
        <v>3.9</v>
      </c>
      <c r="R278" s="317">
        <f>SUM(M280:M286)</f>
        <v>0</v>
      </c>
      <c r="S278" s="317">
        <f>SUM(N280:N286)</f>
        <v>0</v>
      </c>
      <c r="T278" s="317">
        <f>SUM(M287:M288)</f>
        <v>0</v>
      </c>
      <c r="U278" s="317">
        <f>SUM(N287:N288)</f>
        <v>0</v>
      </c>
      <c r="V278" s="317">
        <f>SUM(M289:M295)</f>
        <v>0</v>
      </c>
      <c r="W278" s="317">
        <f>SUM(N289:N295)</f>
        <v>0</v>
      </c>
      <c r="X278" s="317">
        <f>P278+R278+T278+V278</f>
        <v>3.9</v>
      </c>
      <c r="Y278" s="317">
        <f>Q278+S278+U278+W278</f>
        <v>3.9</v>
      </c>
      <c r="Z278" s="317">
        <f>G278-X278</f>
        <v>846.6</v>
      </c>
      <c r="AA278" s="317">
        <f>G278-Y278</f>
        <v>846.6</v>
      </c>
      <c r="AB278" s="317">
        <f>X278*100/G278</f>
        <v>0.4585537918871252</v>
      </c>
      <c r="AC278" s="317"/>
    </row>
    <row r="279" spans="1:29" ht="15.75" customHeight="1">
      <c r="A279" s="318"/>
      <c r="B279" s="309"/>
      <c r="C279" s="309"/>
      <c r="D279" s="309"/>
      <c r="E279" s="319"/>
      <c r="F279" s="320"/>
      <c r="G279" s="317"/>
      <c r="H279" s="325"/>
      <c r="I279" s="320"/>
      <c r="J279" s="320"/>
      <c r="K279" s="346"/>
      <c r="L279" s="341"/>
      <c r="M279" s="209"/>
      <c r="N279" s="209"/>
      <c r="O279" s="341"/>
      <c r="P279" s="317"/>
      <c r="Q279" s="317"/>
      <c r="R279" s="317"/>
      <c r="S279" s="317"/>
      <c r="T279" s="317"/>
      <c r="U279" s="317"/>
      <c r="V279" s="317"/>
      <c r="W279" s="317"/>
      <c r="X279" s="317"/>
      <c r="Y279" s="317"/>
      <c r="Z279" s="317"/>
      <c r="AA279" s="317"/>
      <c r="AB279" s="317"/>
      <c r="AC279" s="317"/>
    </row>
    <row r="280" spans="1:29" ht="15.75" customHeight="1">
      <c r="A280" s="318"/>
      <c r="B280" s="309"/>
      <c r="C280" s="309"/>
      <c r="D280" s="309"/>
      <c r="E280" s="319"/>
      <c r="F280" s="320"/>
      <c r="G280" s="317"/>
      <c r="H280" s="325"/>
      <c r="I280" s="320"/>
      <c r="J280" s="320" t="s">
        <v>370</v>
      </c>
      <c r="K280" s="346"/>
      <c r="L280" s="341"/>
      <c r="M280" s="209"/>
      <c r="N280" s="209"/>
      <c r="O280" s="346"/>
      <c r="P280" s="317"/>
      <c r="Q280" s="317"/>
      <c r="R280" s="317"/>
      <c r="S280" s="317"/>
      <c r="T280" s="317"/>
      <c r="U280" s="317"/>
      <c r="V280" s="317"/>
      <c r="W280" s="317"/>
      <c r="X280" s="317"/>
      <c r="Y280" s="317"/>
      <c r="Z280" s="317"/>
      <c r="AA280" s="317"/>
      <c r="AB280" s="317"/>
      <c r="AC280" s="317"/>
    </row>
    <row r="281" spans="1:29" ht="15.75" customHeight="1">
      <c r="A281" s="318"/>
      <c r="B281" s="309"/>
      <c r="C281" s="309"/>
      <c r="D281" s="309"/>
      <c r="E281" s="319"/>
      <c r="F281" s="320"/>
      <c r="G281" s="317"/>
      <c r="H281" s="325"/>
      <c r="I281" s="320"/>
      <c r="J281" s="320"/>
      <c r="K281" s="346"/>
      <c r="L281" s="341"/>
      <c r="M281" s="209"/>
      <c r="N281" s="209"/>
      <c r="O281" s="346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7"/>
      <c r="AA281" s="317"/>
      <c r="AB281" s="317"/>
      <c r="AC281" s="317"/>
    </row>
    <row r="282" spans="1:29" ht="15.75" customHeight="1">
      <c r="A282" s="318"/>
      <c r="B282" s="309"/>
      <c r="C282" s="309"/>
      <c r="D282" s="309"/>
      <c r="E282" s="319"/>
      <c r="F282" s="320"/>
      <c r="G282" s="317"/>
      <c r="H282" s="325"/>
      <c r="I282" s="320"/>
      <c r="J282" s="320"/>
      <c r="K282" s="346"/>
      <c r="L282" s="341"/>
      <c r="M282" s="209"/>
      <c r="N282" s="209"/>
      <c r="O282" s="346"/>
      <c r="P282" s="317"/>
      <c r="Q282" s="317"/>
      <c r="R282" s="317"/>
      <c r="S282" s="317"/>
      <c r="T282" s="317"/>
      <c r="U282" s="317"/>
      <c r="V282" s="317"/>
      <c r="W282" s="317"/>
      <c r="X282" s="317"/>
      <c r="Y282" s="317"/>
      <c r="Z282" s="317"/>
      <c r="AA282" s="317"/>
      <c r="AB282" s="317"/>
      <c r="AC282" s="317"/>
    </row>
    <row r="283" spans="1:29" ht="15.75" customHeight="1">
      <c r="A283" s="318"/>
      <c r="B283" s="309"/>
      <c r="C283" s="309"/>
      <c r="D283" s="309"/>
      <c r="E283" s="319"/>
      <c r="F283" s="320"/>
      <c r="G283" s="317"/>
      <c r="H283" s="325"/>
      <c r="I283" s="320"/>
      <c r="J283" s="320"/>
      <c r="K283" s="346"/>
      <c r="L283" s="341"/>
      <c r="M283" s="209"/>
      <c r="N283" s="209"/>
      <c r="O283" s="346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7"/>
      <c r="AA283" s="317"/>
      <c r="AB283" s="317"/>
      <c r="AC283" s="317"/>
    </row>
    <row r="284" spans="1:29" ht="15.75" customHeight="1">
      <c r="A284" s="318"/>
      <c r="B284" s="309"/>
      <c r="C284" s="309"/>
      <c r="D284" s="309"/>
      <c r="E284" s="319"/>
      <c r="F284" s="320"/>
      <c r="G284" s="317"/>
      <c r="H284" s="325"/>
      <c r="I284" s="320"/>
      <c r="J284" s="320"/>
      <c r="K284" s="346"/>
      <c r="L284" s="341"/>
      <c r="M284" s="209"/>
      <c r="N284" s="209"/>
      <c r="O284" s="346"/>
      <c r="P284" s="317"/>
      <c r="Q284" s="317"/>
      <c r="R284" s="317"/>
      <c r="S284" s="317"/>
      <c r="T284" s="317"/>
      <c r="U284" s="317"/>
      <c r="V284" s="317"/>
      <c r="W284" s="317"/>
      <c r="X284" s="317"/>
      <c r="Y284" s="317"/>
      <c r="Z284" s="317"/>
      <c r="AA284" s="317"/>
      <c r="AB284" s="317"/>
      <c r="AC284" s="317"/>
    </row>
    <row r="285" spans="1:29" ht="15.75" customHeight="1">
      <c r="A285" s="318"/>
      <c r="B285" s="309"/>
      <c r="C285" s="309"/>
      <c r="D285" s="309"/>
      <c r="E285" s="319"/>
      <c r="F285" s="320"/>
      <c r="G285" s="317"/>
      <c r="H285" s="325"/>
      <c r="I285" s="320"/>
      <c r="J285" s="320"/>
      <c r="K285" s="346"/>
      <c r="L285" s="341"/>
      <c r="M285" s="209"/>
      <c r="N285" s="209"/>
      <c r="O285" s="346"/>
      <c r="P285" s="317"/>
      <c r="Q285" s="317"/>
      <c r="R285" s="317"/>
      <c r="S285" s="317"/>
      <c r="T285" s="317"/>
      <c r="U285" s="317"/>
      <c r="V285" s="317"/>
      <c r="W285" s="317"/>
      <c r="X285" s="317"/>
      <c r="Y285" s="317"/>
      <c r="Z285" s="317"/>
      <c r="AA285" s="317"/>
      <c r="AB285" s="317"/>
      <c r="AC285" s="317"/>
    </row>
    <row r="286" spans="1:29" ht="15" customHeight="1">
      <c r="A286" s="318"/>
      <c r="B286" s="309"/>
      <c r="C286" s="309"/>
      <c r="D286" s="309"/>
      <c r="E286" s="319"/>
      <c r="F286" s="320"/>
      <c r="G286" s="317"/>
      <c r="H286" s="325"/>
      <c r="I286" s="320"/>
      <c r="J286" s="320"/>
      <c r="K286" s="346"/>
      <c r="L286" s="341"/>
      <c r="M286" s="209"/>
      <c r="N286" s="209"/>
      <c r="O286" s="346"/>
      <c r="P286" s="317"/>
      <c r="Q286" s="317"/>
      <c r="R286" s="317"/>
      <c r="S286" s="317"/>
      <c r="T286" s="317"/>
      <c r="U286" s="317"/>
      <c r="V286" s="317"/>
      <c r="W286" s="317"/>
      <c r="X286" s="317"/>
      <c r="Y286" s="317"/>
      <c r="Z286" s="317"/>
      <c r="AA286" s="317"/>
      <c r="AB286" s="317"/>
      <c r="AC286" s="317"/>
    </row>
    <row r="287" spans="1:29" ht="15.75" customHeight="1">
      <c r="A287" s="318"/>
      <c r="B287" s="309"/>
      <c r="C287" s="309"/>
      <c r="D287" s="309"/>
      <c r="E287" s="319"/>
      <c r="F287" s="320"/>
      <c r="G287" s="317"/>
      <c r="H287" s="325"/>
      <c r="I287" s="320"/>
      <c r="J287" s="320" t="s">
        <v>289</v>
      </c>
      <c r="K287" s="346"/>
      <c r="L287" s="341"/>
      <c r="M287" s="209"/>
      <c r="N287" s="214"/>
      <c r="O287" s="346"/>
      <c r="P287" s="317"/>
      <c r="Q287" s="317"/>
      <c r="R287" s="317"/>
      <c r="S287" s="317"/>
      <c r="T287" s="317"/>
      <c r="U287" s="317"/>
      <c r="V287" s="317"/>
      <c r="W287" s="317"/>
      <c r="X287" s="317"/>
      <c r="Y287" s="317"/>
      <c r="Z287" s="317"/>
      <c r="AA287" s="317"/>
      <c r="AB287" s="317"/>
      <c r="AC287" s="317"/>
    </row>
    <row r="288" spans="1:29" ht="2.25" customHeight="1">
      <c r="A288" s="318"/>
      <c r="B288" s="309"/>
      <c r="C288" s="309"/>
      <c r="D288" s="309"/>
      <c r="E288" s="319"/>
      <c r="F288" s="320"/>
      <c r="G288" s="317"/>
      <c r="H288" s="325"/>
      <c r="I288" s="320"/>
      <c r="J288" s="320"/>
      <c r="K288" s="346"/>
      <c r="L288" s="341"/>
      <c r="M288" s="209"/>
      <c r="N288" s="209"/>
      <c r="O288" s="346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7"/>
      <c r="AA288" s="317"/>
      <c r="AB288" s="317"/>
      <c r="AC288" s="317"/>
    </row>
    <row r="289" spans="1:29" ht="15.75" hidden="1" customHeight="1">
      <c r="A289" s="318"/>
      <c r="B289" s="309"/>
      <c r="C289" s="309"/>
      <c r="D289" s="309"/>
      <c r="E289" s="319"/>
      <c r="F289" s="320"/>
      <c r="G289" s="317"/>
      <c r="H289" s="325"/>
      <c r="I289" s="320"/>
      <c r="J289" s="320" t="s">
        <v>371</v>
      </c>
      <c r="K289" s="346"/>
      <c r="L289" s="341"/>
      <c r="M289" s="209"/>
      <c r="N289" s="214"/>
      <c r="O289" s="346"/>
      <c r="P289" s="317"/>
      <c r="Q289" s="317"/>
      <c r="R289" s="317"/>
      <c r="S289" s="317"/>
      <c r="T289" s="317"/>
      <c r="U289" s="317"/>
      <c r="V289" s="317"/>
      <c r="W289" s="317"/>
      <c r="X289" s="317"/>
      <c r="Y289" s="317"/>
      <c r="Z289" s="317"/>
      <c r="AA289" s="317"/>
      <c r="AB289" s="317"/>
      <c r="AC289" s="317"/>
    </row>
    <row r="290" spans="1:29" ht="15.75" hidden="1" customHeight="1">
      <c r="A290" s="318"/>
      <c r="B290" s="309"/>
      <c r="C290" s="309"/>
      <c r="D290" s="309"/>
      <c r="E290" s="319"/>
      <c r="F290" s="320"/>
      <c r="G290" s="317"/>
      <c r="H290" s="325"/>
      <c r="I290" s="320"/>
      <c r="J290" s="320"/>
      <c r="K290" s="346"/>
      <c r="L290" s="341"/>
      <c r="M290" s="209"/>
      <c r="N290" s="214"/>
      <c r="O290" s="346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7"/>
      <c r="AA290" s="317"/>
      <c r="AB290" s="317"/>
      <c r="AC290" s="317"/>
    </row>
    <row r="291" spans="1:29" ht="15.75" hidden="1" customHeight="1">
      <c r="A291" s="318"/>
      <c r="B291" s="309"/>
      <c r="C291" s="309"/>
      <c r="D291" s="309"/>
      <c r="E291" s="319"/>
      <c r="F291" s="320"/>
      <c r="G291" s="317"/>
      <c r="H291" s="325"/>
      <c r="I291" s="320"/>
      <c r="J291" s="320"/>
      <c r="K291" s="346"/>
      <c r="L291" s="341"/>
      <c r="M291" s="209"/>
      <c r="N291" s="214"/>
      <c r="O291" s="346"/>
      <c r="P291" s="317"/>
      <c r="Q291" s="317"/>
      <c r="R291" s="317"/>
      <c r="S291" s="317"/>
      <c r="T291" s="317"/>
      <c r="U291" s="317"/>
      <c r="V291" s="317"/>
      <c r="W291" s="317"/>
      <c r="X291" s="317"/>
      <c r="Y291" s="317"/>
      <c r="Z291" s="317"/>
      <c r="AA291" s="317"/>
      <c r="AB291" s="317"/>
      <c r="AC291" s="317"/>
    </row>
    <row r="292" spans="1:29" ht="15.75" hidden="1" customHeight="1">
      <c r="A292" s="318"/>
      <c r="B292" s="309"/>
      <c r="C292" s="309"/>
      <c r="D292" s="309"/>
      <c r="E292" s="319"/>
      <c r="F292" s="320"/>
      <c r="G292" s="317"/>
      <c r="H292" s="325"/>
      <c r="I292" s="320"/>
      <c r="J292" s="320"/>
      <c r="K292" s="346"/>
      <c r="L292" s="341"/>
      <c r="M292" s="209"/>
      <c r="N292" s="214"/>
      <c r="O292" s="346"/>
      <c r="P292" s="317"/>
      <c r="Q292" s="317"/>
      <c r="R292" s="317"/>
      <c r="S292" s="317"/>
      <c r="T292" s="317"/>
      <c r="U292" s="317"/>
      <c r="V292" s="317"/>
      <c r="W292" s="317"/>
      <c r="X292" s="317"/>
      <c r="Y292" s="317"/>
      <c r="Z292" s="317"/>
      <c r="AA292" s="317"/>
      <c r="AB292" s="317"/>
      <c r="AC292" s="317"/>
    </row>
    <row r="293" spans="1:29" ht="15.75" hidden="1" customHeight="1">
      <c r="A293" s="318"/>
      <c r="B293" s="309"/>
      <c r="C293" s="309"/>
      <c r="D293" s="309"/>
      <c r="E293" s="319"/>
      <c r="F293" s="320"/>
      <c r="G293" s="317"/>
      <c r="H293" s="325"/>
      <c r="I293" s="320"/>
      <c r="J293" s="320"/>
      <c r="K293" s="346"/>
      <c r="L293" s="341"/>
      <c r="M293" s="209"/>
      <c r="N293" s="214"/>
      <c r="O293" s="346"/>
      <c r="P293" s="317"/>
      <c r="Q293" s="317"/>
      <c r="R293" s="317"/>
      <c r="S293" s="317"/>
      <c r="T293" s="317"/>
      <c r="U293" s="317"/>
      <c r="V293" s="317"/>
      <c r="W293" s="317"/>
      <c r="X293" s="317"/>
      <c r="Y293" s="317"/>
      <c r="Z293" s="317"/>
      <c r="AA293" s="317"/>
      <c r="AB293" s="317"/>
      <c r="AC293" s="317"/>
    </row>
    <row r="294" spans="1:29" ht="15.75" hidden="1" customHeight="1">
      <c r="A294" s="318"/>
      <c r="B294" s="309"/>
      <c r="C294" s="309"/>
      <c r="D294" s="309"/>
      <c r="E294" s="319"/>
      <c r="F294" s="320"/>
      <c r="G294" s="317"/>
      <c r="H294" s="325"/>
      <c r="I294" s="320"/>
      <c r="J294" s="320"/>
      <c r="K294" s="346"/>
      <c r="L294" s="341"/>
      <c r="M294" s="209"/>
      <c r="N294" s="214"/>
      <c r="O294" s="346"/>
      <c r="P294" s="317"/>
      <c r="Q294" s="317"/>
      <c r="R294" s="317"/>
      <c r="S294" s="317"/>
      <c r="T294" s="317"/>
      <c r="U294" s="317"/>
      <c r="V294" s="317"/>
      <c r="W294" s="317"/>
      <c r="X294" s="317"/>
      <c r="Y294" s="317"/>
      <c r="Z294" s="317"/>
      <c r="AA294" s="317"/>
      <c r="AB294" s="317"/>
      <c r="AC294" s="317"/>
    </row>
    <row r="295" spans="1:29" ht="16.5" hidden="1" customHeight="1">
      <c r="A295" s="318"/>
      <c r="B295" s="310"/>
      <c r="C295" s="310"/>
      <c r="D295" s="310"/>
      <c r="E295" s="319"/>
      <c r="F295" s="320"/>
      <c r="G295" s="317"/>
      <c r="H295" s="326"/>
      <c r="I295" s="320"/>
      <c r="J295" s="320"/>
      <c r="K295" s="346"/>
      <c r="L295" s="346"/>
      <c r="M295" s="214"/>
      <c r="N295" s="214"/>
      <c r="O295" s="346"/>
      <c r="P295" s="317"/>
      <c r="Q295" s="317"/>
      <c r="R295" s="317"/>
      <c r="S295" s="317"/>
      <c r="T295" s="317"/>
      <c r="U295" s="317"/>
      <c r="V295" s="317"/>
      <c r="W295" s="317"/>
      <c r="X295" s="317"/>
      <c r="Y295" s="317"/>
      <c r="Z295" s="317"/>
      <c r="AA295" s="317"/>
      <c r="AB295" s="317"/>
      <c r="AC295" s="317"/>
    </row>
    <row r="296" spans="1:29" ht="15.75" customHeight="1">
      <c r="A296" s="318">
        <v>33600000</v>
      </c>
      <c r="B296" s="308" t="s">
        <v>546</v>
      </c>
      <c r="C296" s="308" t="s">
        <v>489</v>
      </c>
      <c r="D296" s="308" t="s">
        <v>615</v>
      </c>
      <c r="E296" s="319" t="s">
        <v>614</v>
      </c>
      <c r="F296" s="320" t="s">
        <v>606</v>
      </c>
      <c r="G296" s="317">
        <v>367</v>
      </c>
      <c r="H296" s="324" t="s">
        <v>557</v>
      </c>
      <c r="I296" s="320" t="s">
        <v>527</v>
      </c>
      <c r="J296" s="320" t="s">
        <v>281</v>
      </c>
      <c r="K296" s="346" t="s">
        <v>1044</v>
      </c>
      <c r="L296" s="341" t="s">
        <v>801</v>
      </c>
      <c r="M296" s="209">
        <v>14.68</v>
      </c>
      <c r="N296" s="214">
        <v>14.68</v>
      </c>
      <c r="O296" s="346" t="s">
        <v>832</v>
      </c>
      <c r="P296" s="317">
        <f>SUM(M296:M297)</f>
        <v>14.68</v>
      </c>
      <c r="Q296" s="317">
        <f>SUM(N296:N297)</f>
        <v>14.68</v>
      </c>
      <c r="R296" s="317">
        <f>SUM(M298:M304)</f>
        <v>0</v>
      </c>
      <c r="S296" s="317">
        <f>SUM(N298:N304)</f>
        <v>0</v>
      </c>
      <c r="T296" s="317">
        <f>SUM(M305:M309)</f>
        <v>0</v>
      </c>
      <c r="U296" s="317">
        <f>SUM(N305:N309)</f>
        <v>0</v>
      </c>
      <c r="V296" s="317">
        <f>SUM(M310:M314)</f>
        <v>0</v>
      </c>
      <c r="W296" s="317">
        <f>SUM(N310:N314)</f>
        <v>0</v>
      </c>
      <c r="X296" s="317">
        <f>P296+R296+T296+V296</f>
        <v>14.68</v>
      </c>
      <c r="Y296" s="317">
        <f>Q296+S296+U296+W296</f>
        <v>14.68</v>
      </c>
      <c r="Z296" s="317">
        <f>G296-X296</f>
        <v>352.32</v>
      </c>
      <c r="AA296" s="317">
        <f>G296-Y296</f>
        <v>352.32</v>
      </c>
      <c r="AB296" s="317">
        <f>X296*100/G296</f>
        <v>4</v>
      </c>
      <c r="AC296" s="317"/>
    </row>
    <row r="297" spans="1:29" ht="15.75" customHeight="1">
      <c r="A297" s="318"/>
      <c r="B297" s="309"/>
      <c r="C297" s="309"/>
      <c r="D297" s="309"/>
      <c r="E297" s="319"/>
      <c r="F297" s="320"/>
      <c r="G297" s="317"/>
      <c r="H297" s="325"/>
      <c r="I297" s="320"/>
      <c r="J297" s="320"/>
      <c r="K297" s="346"/>
      <c r="L297" s="341"/>
      <c r="M297" s="209"/>
      <c r="N297" s="209"/>
      <c r="O297" s="341"/>
      <c r="P297" s="317"/>
      <c r="Q297" s="317"/>
      <c r="R297" s="317"/>
      <c r="S297" s="317"/>
      <c r="T297" s="317"/>
      <c r="U297" s="317"/>
      <c r="V297" s="317"/>
      <c r="W297" s="317"/>
      <c r="X297" s="317"/>
      <c r="Y297" s="317"/>
      <c r="Z297" s="317"/>
      <c r="AA297" s="317"/>
      <c r="AB297" s="317"/>
      <c r="AC297" s="317"/>
    </row>
    <row r="298" spans="1:29" ht="15.75" customHeight="1">
      <c r="A298" s="318"/>
      <c r="B298" s="309"/>
      <c r="C298" s="309"/>
      <c r="D298" s="309"/>
      <c r="E298" s="319"/>
      <c r="F298" s="320"/>
      <c r="G298" s="317"/>
      <c r="H298" s="325"/>
      <c r="I298" s="320"/>
      <c r="J298" s="320" t="s">
        <v>370</v>
      </c>
      <c r="K298" s="346"/>
      <c r="L298" s="341"/>
      <c r="M298" s="209"/>
      <c r="N298" s="209"/>
      <c r="O298" s="346"/>
      <c r="P298" s="317"/>
      <c r="Q298" s="317"/>
      <c r="R298" s="317"/>
      <c r="S298" s="317"/>
      <c r="T298" s="317"/>
      <c r="U298" s="317"/>
      <c r="V298" s="317"/>
      <c r="W298" s="317"/>
      <c r="X298" s="317"/>
      <c r="Y298" s="317"/>
      <c r="Z298" s="317"/>
      <c r="AA298" s="317"/>
      <c r="AB298" s="317"/>
      <c r="AC298" s="317"/>
    </row>
    <row r="299" spans="1:29" ht="15.75" customHeight="1">
      <c r="A299" s="318"/>
      <c r="B299" s="309"/>
      <c r="C299" s="309"/>
      <c r="D299" s="309"/>
      <c r="E299" s="319"/>
      <c r="F299" s="320"/>
      <c r="G299" s="317"/>
      <c r="H299" s="325"/>
      <c r="I299" s="320"/>
      <c r="J299" s="320"/>
      <c r="K299" s="346"/>
      <c r="L299" s="341"/>
      <c r="M299" s="209"/>
      <c r="N299" s="209"/>
      <c r="O299" s="346"/>
      <c r="P299" s="317"/>
      <c r="Q299" s="317"/>
      <c r="R299" s="317"/>
      <c r="S299" s="317"/>
      <c r="T299" s="317"/>
      <c r="U299" s="317"/>
      <c r="V299" s="317"/>
      <c r="W299" s="317"/>
      <c r="X299" s="317"/>
      <c r="Y299" s="317"/>
      <c r="Z299" s="317"/>
      <c r="AA299" s="317"/>
      <c r="AB299" s="317"/>
      <c r="AC299" s="317"/>
    </row>
    <row r="300" spans="1:29" ht="15.75" customHeight="1">
      <c r="A300" s="318"/>
      <c r="B300" s="309"/>
      <c r="C300" s="309"/>
      <c r="D300" s="309"/>
      <c r="E300" s="319"/>
      <c r="F300" s="320"/>
      <c r="G300" s="317"/>
      <c r="H300" s="325"/>
      <c r="I300" s="320"/>
      <c r="J300" s="320"/>
      <c r="K300" s="346"/>
      <c r="L300" s="341"/>
      <c r="M300" s="209"/>
      <c r="N300" s="209"/>
      <c r="O300" s="346"/>
      <c r="P300" s="317"/>
      <c r="Q300" s="317"/>
      <c r="R300" s="317"/>
      <c r="S300" s="317"/>
      <c r="T300" s="317"/>
      <c r="U300" s="317"/>
      <c r="V300" s="317"/>
      <c r="W300" s="317"/>
      <c r="X300" s="317"/>
      <c r="Y300" s="317"/>
      <c r="Z300" s="317"/>
      <c r="AA300" s="317"/>
      <c r="AB300" s="317"/>
      <c r="AC300" s="317"/>
    </row>
    <row r="301" spans="1:29" ht="15.75" customHeight="1">
      <c r="A301" s="318"/>
      <c r="B301" s="309"/>
      <c r="C301" s="309"/>
      <c r="D301" s="309"/>
      <c r="E301" s="319"/>
      <c r="F301" s="320"/>
      <c r="G301" s="317"/>
      <c r="H301" s="325"/>
      <c r="I301" s="320"/>
      <c r="J301" s="320"/>
      <c r="K301" s="346"/>
      <c r="L301" s="341"/>
      <c r="M301" s="209"/>
      <c r="N301" s="209"/>
      <c r="O301" s="346"/>
      <c r="P301" s="317"/>
      <c r="Q301" s="317"/>
      <c r="R301" s="317"/>
      <c r="S301" s="317"/>
      <c r="T301" s="317"/>
      <c r="U301" s="317"/>
      <c r="V301" s="317"/>
      <c r="W301" s="317"/>
      <c r="X301" s="317"/>
      <c r="Y301" s="317"/>
      <c r="Z301" s="317"/>
      <c r="AA301" s="317"/>
      <c r="AB301" s="317"/>
      <c r="AC301" s="317"/>
    </row>
    <row r="302" spans="1:29" ht="12.75" customHeight="1">
      <c r="A302" s="318"/>
      <c r="B302" s="309"/>
      <c r="C302" s="309"/>
      <c r="D302" s="309"/>
      <c r="E302" s="319"/>
      <c r="F302" s="320"/>
      <c r="G302" s="317"/>
      <c r="H302" s="325"/>
      <c r="I302" s="320"/>
      <c r="J302" s="320"/>
      <c r="K302" s="346"/>
      <c r="L302" s="341"/>
      <c r="M302" s="209"/>
      <c r="N302" s="209"/>
      <c r="O302" s="346"/>
      <c r="P302" s="317"/>
      <c r="Q302" s="317"/>
      <c r="R302" s="317"/>
      <c r="S302" s="317"/>
      <c r="T302" s="317"/>
      <c r="U302" s="317"/>
      <c r="V302" s="317"/>
      <c r="W302" s="317"/>
      <c r="X302" s="317"/>
      <c r="Y302" s="317"/>
      <c r="Z302" s="317"/>
      <c r="AA302" s="317"/>
      <c r="AB302" s="317"/>
      <c r="AC302" s="317"/>
    </row>
    <row r="303" spans="1:29" ht="15.75" hidden="1" customHeight="1">
      <c r="A303" s="318"/>
      <c r="B303" s="309"/>
      <c r="C303" s="309"/>
      <c r="D303" s="309"/>
      <c r="E303" s="319"/>
      <c r="F303" s="320"/>
      <c r="G303" s="317"/>
      <c r="H303" s="325"/>
      <c r="I303" s="320"/>
      <c r="J303" s="320"/>
      <c r="K303" s="346"/>
      <c r="L303" s="341"/>
      <c r="M303" s="209"/>
      <c r="N303" s="209"/>
      <c r="O303" s="346"/>
      <c r="P303" s="317"/>
      <c r="Q303" s="317"/>
      <c r="R303" s="317"/>
      <c r="S303" s="317"/>
      <c r="T303" s="317"/>
      <c r="U303" s="317"/>
      <c r="V303" s="317"/>
      <c r="W303" s="317"/>
      <c r="X303" s="317"/>
      <c r="Y303" s="317"/>
      <c r="Z303" s="317"/>
      <c r="AA303" s="317"/>
      <c r="AB303" s="317"/>
      <c r="AC303" s="317"/>
    </row>
    <row r="304" spans="1:29" ht="15.75" hidden="1" customHeight="1">
      <c r="A304" s="318"/>
      <c r="B304" s="309"/>
      <c r="C304" s="309"/>
      <c r="D304" s="309"/>
      <c r="E304" s="319"/>
      <c r="F304" s="320"/>
      <c r="G304" s="317"/>
      <c r="H304" s="325"/>
      <c r="I304" s="320"/>
      <c r="J304" s="320"/>
      <c r="K304" s="346"/>
      <c r="L304" s="341"/>
      <c r="M304" s="209"/>
      <c r="N304" s="209"/>
      <c r="O304" s="346"/>
      <c r="P304" s="317"/>
      <c r="Q304" s="317"/>
      <c r="R304" s="317"/>
      <c r="S304" s="317"/>
      <c r="T304" s="317"/>
      <c r="U304" s="317"/>
      <c r="V304" s="317"/>
      <c r="W304" s="317"/>
      <c r="X304" s="317"/>
      <c r="Y304" s="317"/>
      <c r="Z304" s="317"/>
      <c r="AA304" s="317"/>
      <c r="AB304" s="317"/>
      <c r="AC304" s="317"/>
    </row>
    <row r="305" spans="1:29" ht="15.75" hidden="1" customHeight="1">
      <c r="A305" s="318"/>
      <c r="B305" s="309"/>
      <c r="C305" s="309"/>
      <c r="D305" s="309"/>
      <c r="E305" s="319"/>
      <c r="F305" s="320"/>
      <c r="G305" s="317"/>
      <c r="H305" s="325"/>
      <c r="I305" s="320"/>
      <c r="J305" s="320" t="s">
        <v>289</v>
      </c>
      <c r="K305" s="346"/>
      <c r="L305" s="341"/>
      <c r="M305" s="209"/>
      <c r="N305" s="214"/>
      <c r="O305" s="346"/>
      <c r="P305" s="317"/>
      <c r="Q305" s="317"/>
      <c r="R305" s="317"/>
      <c r="S305" s="317"/>
      <c r="T305" s="317"/>
      <c r="U305" s="317"/>
      <c r="V305" s="317"/>
      <c r="W305" s="317"/>
      <c r="X305" s="317"/>
      <c r="Y305" s="317"/>
      <c r="Z305" s="317"/>
      <c r="AA305" s="317"/>
      <c r="AB305" s="317"/>
      <c r="AC305" s="317"/>
    </row>
    <row r="306" spans="1:29" ht="15.75" hidden="1" customHeight="1">
      <c r="A306" s="318"/>
      <c r="B306" s="309"/>
      <c r="C306" s="309"/>
      <c r="D306" s="309"/>
      <c r="E306" s="319"/>
      <c r="F306" s="320"/>
      <c r="G306" s="317"/>
      <c r="H306" s="325"/>
      <c r="I306" s="320"/>
      <c r="J306" s="320"/>
      <c r="K306" s="346"/>
      <c r="L306" s="341"/>
      <c r="M306" s="209"/>
      <c r="N306" s="214"/>
      <c r="O306" s="346"/>
      <c r="P306" s="317"/>
      <c r="Q306" s="317"/>
      <c r="R306" s="317"/>
      <c r="S306" s="317"/>
      <c r="T306" s="317"/>
      <c r="U306" s="317"/>
      <c r="V306" s="317"/>
      <c r="W306" s="317"/>
      <c r="X306" s="317"/>
      <c r="Y306" s="317"/>
      <c r="Z306" s="317"/>
      <c r="AA306" s="317"/>
      <c r="AB306" s="317"/>
      <c r="AC306" s="317"/>
    </row>
    <row r="307" spans="1:29" ht="15.75" hidden="1" customHeight="1">
      <c r="A307" s="318"/>
      <c r="B307" s="309"/>
      <c r="C307" s="309"/>
      <c r="D307" s="309"/>
      <c r="E307" s="319"/>
      <c r="F307" s="320"/>
      <c r="G307" s="317"/>
      <c r="H307" s="325"/>
      <c r="I307" s="320"/>
      <c r="J307" s="320"/>
      <c r="K307" s="346"/>
      <c r="L307" s="341"/>
      <c r="M307" s="209"/>
      <c r="N307" s="214"/>
      <c r="O307" s="346"/>
      <c r="P307" s="317"/>
      <c r="Q307" s="317"/>
      <c r="R307" s="317"/>
      <c r="S307" s="317"/>
      <c r="T307" s="317"/>
      <c r="U307" s="317"/>
      <c r="V307" s="317"/>
      <c r="W307" s="317"/>
      <c r="X307" s="317"/>
      <c r="Y307" s="317"/>
      <c r="Z307" s="317"/>
      <c r="AA307" s="317"/>
      <c r="AB307" s="317"/>
      <c r="AC307" s="317"/>
    </row>
    <row r="308" spans="1:29" ht="15.75" hidden="1" customHeight="1">
      <c r="A308" s="318"/>
      <c r="B308" s="309"/>
      <c r="C308" s="309"/>
      <c r="D308" s="309"/>
      <c r="E308" s="319"/>
      <c r="F308" s="320"/>
      <c r="G308" s="317"/>
      <c r="H308" s="325"/>
      <c r="I308" s="320"/>
      <c r="J308" s="320"/>
      <c r="K308" s="346"/>
      <c r="L308" s="341"/>
      <c r="M308" s="209"/>
      <c r="N308" s="214"/>
      <c r="O308" s="346"/>
      <c r="P308" s="317"/>
      <c r="Q308" s="317"/>
      <c r="R308" s="317"/>
      <c r="S308" s="317"/>
      <c r="T308" s="317"/>
      <c r="U308" s="317"/>
      <c r="V308" s="317"/>
      <c r="W308" s="317"/>
      <c r="X308" s="317"/>
      <c r="Y308" s="317"/>
      <c r="Z308" s="317"/>
      <c r="AA308" s="317"/>
      <c r="AB308" s="317"/>
      <c r="AC308" s="317"/>
    </row>
    <row r="309" spans="1:29" ht="15.75" hidden="1" customHeight="1">
      <c r="A309" s="318"/>
      <c r="B309" s="309"/>
      <c r="C309" s="309"/>
      <c r="D309" s="309"/>
      <c r="E309" s="319"/>
      <c r="F309" s="320"/>
      <c r="G309" s="317"/>
      <c r="H309" s="325"/>
      <c r="I309" s="320"/>
      <c r="J309" s="320"/>
      <c r="K309" s="346"/>
      <c r="L309" s="341"/>
      <c r="M309" s="209"/>
      <c r="N309" s="209"/>
      <c r="O309" s="346"/>
      <c r="P309" s="317"/>
      <c r="Q309" s="317"/>
      <c r="R309" s="317"/>
      <c r="S309" s="317"/>
      <c r="T309" s="317"/>
      <c r="U309" s="317"/>
      <c r="V309" s="317"/>
      <c r="W309" s="317"/>
      <c r="X309" s="317"/>
      <c r="Y309" s="317"/>
      <c r="Z309" s="317"/>
      <c r="AA309" s="317"/>
      <c r="AB309" s="317"/>
      <c r="AC309" s="317"/>
    </row>
    <row r="310" spans="1:29" ht="15.75" hidden="1" customHeight="1">
      <c r="A310" s="318"/>
      <c r="B310" s="309"/>
      <c r="C310" s="309"/>
      <c r="D310" s="309"/>
      <c r="E310" s="319"/>
      <c r="F310" s="320"/>
      <c r="G310" s="317"/>
      <c r="H310" s="325"/>
      <c r="I310" s="320"/>
      <c r="J310" s="320" t="s">
        <v>371</v>
      </c>
      <c r="K310" s="346"/>
      <c r="L310" s="341"/>
      <c r="M310" s="209"/>
      <c r="N310" s="214"/>
      <c r="O310" s="346"/>
      <c r="P310" s="317"/>
      <c r="Q310" s="317"/>
      <c r="R310" s="317"/>
      <c r="S310" s="317"/>
      <c r="T310" s="317"/>
      <c r="U310" s="317"/>
      <c r="V310" s="317"/>
      <c r="W310" s="317"/>
      <c r="X310" s="317"/>
      <c r="Y310" s="317"/>
      <c r="Z310" s="317"/>
      <c r="AA310" s="317"/>
      <c r="AB310" s="317"/>
      <c r="AC310" s="317"/>
    </row>
    <row r="311" spans="1:29" ht="15.75" hidden="1" customHeight="1">
      <c r="A311" s="318"/>
      <c r="B311" s="309"/>
      <c r="C311" s="309"/>
      <c r="D311" s="309"/>
      <c r="E311" s="319"/>
      <c r="F311" s="320"/>
      <c r="G311" s="317"/>
      <c r="H311" s="325"/>
      <c r="I311" s="320"/>
      <c r="J311" s="320"/>
      <c r="K311" s="346"/>
      <c r="L311" s="341"/>
      <c r="M311" s="209"/>
      <c r="N311" s="214"/>
      <c r="O311" s="346"/>
      <c r="P311" s="317"/>
      <c r="Q311" s="317"/>
      <c r="R311" s="317"/>
      <c r="S311" s="317"/>
      <c r="T311" s="317"/>
      <c r="U311" s="317"/>
      <c r="V311" s="317"/>
      <c r="W311" s="317"/>
      <c r="X311" s="317"/>
      <c r="Y311" s="317"/>
      <c r="Z311" s="317"/>
      <c r="AA311" s="317"/>
      <c r="AB311" s="317"/>
      <c r="AC311" s="317"/>
    </row>
    <row r="312" spans="1:29" ht="15.75" hidden="1" customHeight="1">
      <c r="A312" s="318"/>
      <c r="B312" s="309"/>
      <c r="C312" s="309"/>
      <c r="D312" s="309"/>
      <c r="E312" s="319"/>
      <c r="F312" s="320"/>
      <c r="G312" s="317"/>
      <c r="H312" s="325"/>
      <c r="I312" s="320"/>
      <c r="J312" s="320"/>
      <c r="K312" s="346"/>
      <c r="L312" s="341"/>
      <c r="M312" s="209"/>
      <c r="N312" s="214"/>
      <c r="O312" s="346"/>
      <c r="P312" s="317"/>
      <c r="Q312" s="317"/>
      <c r="R312" s="317"/>
      <c r="S312" s="317"/>
      <c r="T312" s="317"/>
      <c r="U312" s="317"/>
      <c r="V312" s="317"/>
      <c r="W312" s="317"/>
      <c r="X312" s="317"/>
      <c r="Y312" s="317"/>
      <c r="Z312" s="317"/>
      <c r="AA312" s="317"/>
      <c r="AB312" s="317"/>
      <c r="AC312" s="317"/>
    </row>
    <row r="313" spans="1:29" ht="15.75" hidden="1" customHeight="1">
      <c r="A313" s="318"/>
      <c r="B313" s="309"/>
      <c r="C313" s="309"/>
      <c r="D313" s="309"/>
      <c r="E313" s="319"/>
      <c r="F313" s="320"/>
      <c r="G313" s="317"/>
      <c r="H313" s="325"/>
      <c r="I313" s="320"/>
      <c r="J313" s="320"/>
      <c r="K313" s="346"/>
      <c r="L313" s="341"/>
      <c r="M313" s="209"/>
      <c r="N313" s="214"/>
      <c r="O313" s="346"/>
      <c r="P313" s="317"/>
      <c r="Q313" s="317"/>
      <c r="R313" s="317"/>
      <c r="S313" s="317"/>
      <c r="T313" s="317"/>
      <c r="U313" s="317"/>
      <c r="V313" s="317"/>
      <c r="W313" s="317"/>
      <c r="X313" s="317"/>
      <c r="Y313" s="317"/>
      <c r="Z313" s="317"/>
      <c r="AA313" s="317"/>
      <c r="AB313" s="317"/>
      <c r="AC313" s="317"/>
    </row>
    <row r="314" spans="1:29" ht="19.5" hidden="1" customHeight="1">
      <c r="A314" s="318"/>
      <c r="B314" s="310"/>
      <c r="C314" s="310"/>
      <c r="D314" s="310"/>
      <c r="E314" s="319"/>
      <c r="F314" s="320"/>
      <c r="G314" s="317"/>
      <c r="H314" s="326"/>
      <c r="I314" s="320"/>
      <c r="J314" s="320"/>
      <c r="K314" s="346"/>
      <c r="L314" s="346"/>
      <c r="M314" s="214"/>
      <c r="N314" s="214"/>
      <c r="O314" s="346"/>
      <c r="P314" s="317"/>
      <c r="Q314" s="317"/>
      <c r="R314" s="317"/>
      <c r="S314" s="317"/>
      <c r="T314" s="317"/>
      <c r="U314" s="317"/>
      <c r="V314" s="317"/>
      <c r="W314" s="317"/>
      <c r="X314" s="317"/>
      <c r="Y314" s="317"/>
      <c r="Z314" s="317"/>
      <c r="AA314" s="317"/>
      <c r="AB314" s="317"/>
      <c r="AC314" s="317"/>
    </row>
    <row r="315" spans="1:29" ht="15.75" customHeight="1">
      <c r="A315" s="318">
        <v>336000000</v>
      </c>
      <c r="B315" s="308" t="s">
        <v>546</v>
      </c>
      <c r="C315" s="308" t="s">
        <v>489</v>
      </c>
      <c r="D315" s="308" t="s">
        <v>617</v>
      </c>
      <c r="E315" s="319" t="s">
        <v>616</v>
      </c>
      <c r="F315" s="320" t="s">
        <v>606</v>
      </c>
      <c r="G315" s="317">
        <v>980.28</v>
      </c>
      <c r="H315" s="324" t="s">
        <v>557</v>
      </c>
      <c r="I315" s="320" t="s">
        <v>527</v>
      </c>
      <c r="J315" s="320" t="s">
        <v>281</v>
      </c>
      <c r="K315" s="346"/>
      <c r="L315" s="341"/>
      <c r="M315" s="209"/>
      <c r="N315" s="214"/>
      <c r="O315" s="346"/>
      <c r="P315" s="317">
        <f>SUM(M315:M316)</f>
        <v>0</v>
      </c>
      <c r="Q315" s="317">
        <f>SUM(N315:N316)</f>
        <v>0</v>
      </c>
      <c r="R315" s="317">
        <f>SUM(M317:M318)</f>
        <v>0</v>
      </c>
      <c r="S315" s="317">
        <f>SUM(N317:N318)</f>
        <v>0</v>
      </c>
      <c r="T315" s="317">
        <f>SUM(M319:M320)</f>
        <v>0</v>
      </c>
      <c r="U315" s="317">
        <f>SUM(N319:N320)</f>
        <v>0</v>
      </c>
      <c r="V315" s="317">
        <f>SUM(M321:M322)</f>
        <v>0</v>
      </c>
      <c r="W315" s="317">
        <f>SUM(N321:N322)</f>
        <v>0</v>
      </c>
      <c r="X315" s="317">
        <f>P315+R315+T315+V315</f>
        <v>0</v>
      </c>
      <c r="Y315" s="317">
        <f>Q315+S315+U315+W315</f>
        <v>0</v>
      </c>
      <c r="Z315" s="317">
        <f>G315-X315</f>
        <v>980.28</v>
      </c>
      <c r="AA315" s="317">
        <f>G315-Y315</f>
        <v>980.28</v>
      </c>
      <c r="AB315" s="317">
        <f>X315*100/G315</f>
        <v>0</v>
      </c>
      <c r="AC315" s="317"/>
    </row>
    <row r="316" spans="1:29" ht="15.75" customHeight="1">
      <c r="A316" s="318"/>
      <c r="B316" s="309"/>
      <c r="C316" s="309"/>
      <c r="D316" s="309"/>
      <c r="E316" s="319"/>
      <c r="F316" s="320"/>
      <c r="G316" s="317"/>
      <c r="H316" s="325"/>
      <c r="I316" s="320"/>
      <c r="J316" s="320"/>
      <c r="K316" s="346"/>
      <c r="L316" s="341"/>
      <c r="M316" s="209"/>
      <c r="N316" s="209"/>
      <c r="O316" s="341"/>
      <c r="P316" s="317"/>
      <c r="Q316" s="317"/>
      <c r="R316" s="317"/>
      <c r="S316" s="317"/>
      <c r="T316" s="317"/>
      <c r="U316" s="317"/>
      <c r="V316" s="317"/>
      <c r="W316" s="317"/>
      <c r="X316" s="317"/>
      <c r="Y316" s="317"/>
      <c r="Z316" s="317"/>
      <c r="AA316" s="317"/>
      <c r="AB316" s="317"/>
      <c r="AC316" s="317"/>
    </row>
    <row r="317" spans="1:29" ht="15.75" customHeight="1">
      <c r="A317" s="318"/>
      <c r="B317" s="309"/>
      <c r="C317" s="309"/>
      <c r="D317" s="309"/>
      <c r="E317" s="319"/>
      <c r="F317" s="320"/>
      <c r="G317" s="317"/>
      <c r="H317" s="325"/>
      <c r="I317" s="320"/>
      <c r="J317" s="320" t="s">
        <v>370</v>
      </c>
      <c r="K317" s="346"/>
      <c r="L317" s="341"/>
      <c r="M317" s="209"/>
      <c r="N317" s="209"/>
      <c r="O317" s="346"/>
      <c r="P317" s="317"/>
      <c r="Q317" s="317"/>
      <c r="R317" s="317"/>
      <c r="S317" s="317"/>
      <c r="T317" s="317"/>
      <c r="U317" s="317"/>
      <c r="V317" s="317"/>
      <c r="W317" s="317"/>
      <c r="X317" s="317"/>
      <c r="Y317" s="317"/>
      <c r="Z317" s="317"/>
      <c r="AA317" s="317"/>
      <c r="AB317" s="317"/>
      <c r="AC317" s="317"/>
    </row>
    <row r="318" spans="1:29" ht="15.75" customHeight="1">
      <c r="A318" s="318"/>
      <c r="B318" s="309"/>
      <c r="C318" s="309"/>
      <c r="D318" s="309"/>
      <c r="E318" s="319"/>
      <c r="F318" s="320"/>
      <c r="G318" s="317"/>
      <c r="H318" s="325"/>
      <c r="I318" s="320"/>
      <c r="J318" s="320"/>
      <c r="K318" s="346"/>
      <c r="L318" s="341"/>
      <c r="M318" s="209"/>
      <c r="N318" s="209"/>
      <c r="O318" s="346"/>
      <c r="P318" s="317"/>
      <c r="Q318" s="317"/>
      <c r="R318" s="317"/>
      <c r="S318" s="317"/>
      <c r="T318" s="317"/>
      <c r="U318" s="317"/>
      <c r="V318" s="317"/>
      <c r="W318" s="317"/>
      <c r="X318" s="317"/>
      <c r="Y318" s="317"/>
      <c r="Z318" s="317"/>
      <c r="AA318" s="317"/>
      <c r="AB318" s="317"/>
      <c r="AC318" s="317"/>
    </row>
    <row r="319" spans="1:29" ht="15.75" customHeight="1">
      <c r="A319" s="318"/>
      <c r="B319" s="309"/>
      <c r="C319" s="309"/>
      <c r="D319" s="309"/>
      <c r="E319" s="319"/>
      <c r="F319" s="320"/>
      <c r="G319" s="317"/>
      <c r="H319" s="325"/>
      <c r="I319" s="320"/>
      <c r="J319" s="320" t="s">
        <v>289</v>
      </c>
      <c r="K319" s="346"/>
      <c r="L319" s="341"/>
      <c r="M319" s="209"/>
      <c r="N319" s="214"/>
      <c r="O319" s="346"/>
      <c r="P319" s="317"/>
      <c r="Q319" s="317"/>
      <c r="R319" s="317"/>
      <c r="S319" s="317"/>
      <c r="T319" s="317"/>
      <c r="U319" s="317"/>
      <c r="V319" s="317"/>
      <c r="W319" s="317"/>
      <c r="X319" s="317"/>
      <c r="Y319" s="317"/>
      <c r="Z319" s="317"/>
      <c r="AA319" s="317"/>
      <c r="AB319" s="317"/>
      <c r="AC319" s="317"/>
    </row>
    <row r="320" spans="1:29" ht="15.75" customHeight="1">
      <c r="A320" s="318"/>
      <c r="B320" s="309"/>
      <c r="C320" s="309"/>
      <c r="D320" s="309"/>
      <c r="E320" s="319"/>
      <c r="F320" s="320"/>
      <c r="G320" s="317"/>
      <c r="H320" s="325"/>
      <c r="I320" s="320"/>
      <c r="J320" s="320"/>
      <c r="K320" s="346"/>
      <c r="L320" s="341"/>
      <c r="M320" s="209"/>
      <c r="N320" s="209"/>
      <c r="O320" s="346"/>
      <c r="P320" s="317"/>
      <c r="Q320" s="317"/>
      <c r="R320" s="317"/>
      <c r="S320" s="317"/>
      <c r="T320" s="317"/>
      <c r="U320" s="317"/>
      <c r="V320" s="317"/>
      <c r="W320" s="317"/>
      <c r="X320" s="317"/>
      <c r="Y320" s="317"/>
      <c r="Z320" s="317"/>
      <c r="AA320" s="317"/>
      <c r="AB320" s="317"/>
      <c r="AC320" s="317"/>
    </row>
    <row r="321" spans="1:29" ht="15.75" customHeight="1">
      <c r="A321" s="318"/>
      <c r="B321" s="309"/>
      <c r="C321" s="309"/>
      <c r="D321" s="309"/>
      <c r="E321" s="319"/>
      <c r="F321" s="320"/>
      <c r="G321" s="317"/>
      <c r="H321" s="325"/>
      <c r="I321" s="320"/>
      <c r="J321" s="320" t="s">
        <v>371</v>
      </c>
      <c r="K321" s="346"/>
      <c r="L321" s="341"/>
      <c r="M321" s="209"/>
      <c r="N321" s="214"/>
      <c r="O321" s="346"/>
      <c r="P321" s="317"/>
      <c r="Q321" s="317"/>
      <c r="R321" s="317"/>
      <c r="S321" s="317"/>
      <c r="T321" s="317"/>
      <c r="U321" s="317"/>
      <c r="V321" s="317"/>
      <c r="W321" s="317"/>
      <c r="X321" s="317"/>
      <c r="Y321" s="317"/>
      <c r="Z321" s="317"/>
      <c r="AA321" s="317"/>
      <c r="AB321" s="317"/>
      <c r="AC321" s="317"/>
    </row>
    <row r="322" spans="1:29" ht="20.25" customHeight="1">
      <c r="A322" s="318"/>
      <c r="B322" s="310"/>
      <c r="C322" s="310"/>
      <c r="D322" s="310"/>
      <c r="E322" s="319"/>
      <c r="F322" s="320"/>
      <c r="G322" s="317"/>
      <c r="H322" s="326"/>
      <c r="I322" s="320"/>
      <c r="J322" s="320"/>
      <c r="K322" s="346"/>
      <c r="L322" s="346"/>
      <c r="M322" s="214"/>
      <c r="N322" s="214"/>
      <c r="O322" s="346"/>
      <c r="P322" s="317"/>
      <c r="Q322" s="317"/>
      <c r="R322" s="317"/>
      <c r="S322" s="317"/>
      <c r="T322" s="317"/>
      <c r="U322" s="317"/>
      <c r="V322" s="317"/>
      <c r="W322" s="317"/>
      <c r="X322" s="317"/>
      <c r="Y322" s="317"/>
      <c r="Z322" s="317"/>
      <c r="AA322" s="317"/>
      <c r="AB322" s="317"/>
      <c r="AC322" s="317"/>
    </row>
    <row r="323" spans="1:29" ht="15.75" customHeight="1">
      <c r="A323" s="318">
        <v>33600000</v>
      </c>
      <c r="B323" s="308" t="s">
        <v>546</v>
      </c>
      <c r="C323" s="308" t="s">
        <v>489</v>
      </c>
      <c r="D323" s="308" t="s">
        <v>619</v>
      </c>
      <c r="E323" s="319" t="s">
        <v>618</v>
      </c>
      <c r="F323" s="320" t="s">
        <v>606</v>
      </c>
      <c r="G323" s="317">
        <v>92.15</v>
      </c>
      <c r="H323" s="324" t="s">
        <v>557</v>
      </c>
      <c r="I323" s="320" t="s">
        <v>527</v>
      </c>
      <c r="J323" s="320" t="s">
        <v>281</v>
      </c>
      <c r="K323" s="346"/>
      <c r="L323" s="341"/>
      <c r="M323" s="209"/>
      <c r="N323" s="214"/>
      <c r="O323" s="346"/>
      <c r="P323" s="317">
        <f>SUM(M323:M324)</f>
        <v>0</v>
      </c>
      <c r="Q323" s="317">
        <f>SUM(N323:N324)</f>
        <v>0</v>
      </c>
      <c r="R323" s="317">
        <f>SUM(M325:M326)</f>
        <v>0</v>
      </c>
      <c r="S323" s="317">
        <f>SUM(N325:N326)</f>
        <v>0</v>
      </c>
      <c r="T323" s="317">
        <f>SUM(M327:M328)</f>
        <v>0</v>
      </c>
      <c r="U323" s="317">
        <f>SUM(N327:N328)</f>
        <v>0</v>
      </c>
      <c r="V323" s="317">
        <f>SUM(M329:M330)</f>
        <v>0</v>
      </c>
      <c r="W323" s="317">
        <f>SUM(N329:N330)</f>
        <v>0</v>
      </c>
      <c r="X323" s="317">
        <f>P323+R323+T323+V323</f>
        <v>0</v>
      </c>
      <c r="Y323" s="317">
        <f>Q323+S323+U323+W323</f>
        <v>0</v>
      </c>
      <c r="Z323" s="317">
        <f>G323-X323</f>
        <v>92.15</v>
      </c>
      <c r="AA323" s="317">
        <f>G323-Y323</f>
        <v>92.15</v>
      </c>
      <c r="AB323" s="317">
        <f>X323*100/G323</f>
        <v>0</v>
      </c>
      <c r="AC323" s="317"/>
    </row>
    <row r="324" spans="1:29" ht="15.75" customHeight="1">
      <c r="A324" s="318"/>
      <c r="B324" s="309"/>
      <c r="C324" s="309"/>
      <c r="D324" s="309"/>
      <c r="E324" s="319"/>
      <c r="F324" s="320"/>
      <c r="G324" s="317"/>
      <c r="H324" s="325"/>
      <c r="I324" s="320"/>
      <c r="J324" s="320"/>
      <c r="K324" s="346"/>
      <c r="L324" s="341"/>
      <c r="M324" s="209"/>
      <c r="N324" s="209"/>
      <c r="O324" s="341"/>
      <c r="P324" s="317"/>
      <c r="Q324" s="317"/>
      <c r="R324" s="317"/>
      <c r="S324" s="317"/>
      <c r="T324" s="317"/>
      <c r="U324" s="317"/>
      <c r="V324" s="317"/>
      <c r="W324" s="317"/>
      <c r="X324" s="317"/>
      <c r="Y324" s="317"/>
      <c r="Z324" s="317"/>
      <c r="AA324" s="317"/>
      <c r="AB324" s="317"/>
      <c r="AC324" s="317"/>
    </row>
    <row r="325" spans="1:29" ht="15.75" customHeight="1">
      <c r="A325" s="318"/>
      <c r="B325" s="309"/>
      <c r="C325" s="309"/>
      <c r="D325" s="309"/>
      <c r="E325" s="319"/>
      <c r="F325" s="320"/>
      <c r="G325" s="317"/>
      <c r="H325" s="325"/>
      <c r="I325" s="320"/>
      <c r="J325" s="320" t="s">
        <v>370</v>
      </c>
      <c r="K325" s="346"/>
      <c r="L325" s="341"/>
      <c r="M325" s="209"/>
      <c r="N325" s="209"/>
      <c r="O325" s="346"/>
      <c r="P325" s="317"/>
      <c r="Q325" s="317"/>
      <c r="R325" s="317"/>
      <c r="S325" s="317"/>
      <c r="T325" s="317"/>
      <c r="U325" s="317"/>
      <c r="V325" s="317"/>
      <c r="W325" s="317"/>
      <c r="X325" s="317"/>
      <c r="Y325" s="317"/>
      <c r="Z325" s="317"/>
      <c r="AA325" s="317"/>
      <c r="AB325" s="317"/>
      <c r="AC325" s="317"/>
    </row>
    <row r="326" spans="1:29" ht="15.75" customHeight="1">
      <c r="A326" s="318"/>
      <c r="B326" s="309"/>
      <c r="C326" s="309"/>
      <c r="D326" s="309"/>
      <c r="E326" s="319"/>
      <c r="F326" s="320"/>
      <c r="G326" s="317"/>
      <c r="H326" s="325"/>
      <c r="I326" s="320"/>
      <c r="J326" s="320"/>
      <c r="K326" s="346"/>
      <c r="L326" s="341"/>
      <c r="M326" s="209"/>
      <c r="N326" s="209"/>
      <c r="O326" s="346"/>
      <c r="P326" s="317"/>
      <c r="Q326" s="317"/>
      <c r="R326" s="317"/>
      <c r="S326" s="317"/>
      <c r="T326" s="317"/>
      <c r="U326" s="317"/>
      <c r="V326" s="317"/>
      <c r="W326" s="317"/>
      <c r="X326" s="317"/>
      <c r="Y326" s="317"/>
      <c r="Z326" s="317"/>
      <c r="AA326" s="317"/>
      <c r="AB326" s="317"/>
      <c r="AC326" s="317"/>
    </row>
    <row r="327" spans="1:29" ht="15.75" customHeight="1">
      <c r="A327" s="318"/>
      <c r="B327" s="309"/>
      <c r="C327" s="309"/>
      <c r="D327" s="309"/>
      <c r="E327" s="319"/>
      <c r="F327" s="320"/>
      <c r="G327" s="317"/>
      <c r="H327" s="325"/>
      <c r="I327" s="320"/>
      <c r="J327" s="320" t="s">
        <v>289</v>
      </c>
      <c r="K327" s="346"/>
      <c r="L327" s="341"/>
      <c r="M327" s="209"/>
      <c r="N327" s="214"/>
      <c r="O327" s="346"/>
      <c r="P327" s="317"/>
      <c r="Q327" s="317"/>
      <c r="R327" s="317"/>
      <c r="S327" s="317"/>
      <c r="T327" s="317"/>
      <c r="U327" s="317"/>
      <c r="V327" s="317"/>
      <c r="W327" s="317"/>
      <c r="X327" s="317"/>
      <c r="Y327" s="317"/>
      <c r="Z327" s="317"/>
      <c r="AA327" s="317"/>
      <c r="AB327" s="317"/>
      <c r="AC327" s="317"/>
    </row>
    <row r="328" spans="1:29" ht="15.75" customHeight="1">
      <c r="A328" s="318"/>
      <c r="B328" s="309"/>
      <c r="C328" s="309"/>
      <c r="D328" s="309"/>
      <c r="E328" s="319"/>
      <c r="F328" s="320"/>
      <c r="G328" s="317"/>
      <c r="H328" s="325"/>
      <c r="I328" s="320"/>
      <c r="J328" s="320"/>
      <c r="K328" s="346"/>
      <c r="L328" s="341"/>
      <c r="M328" s="209"/>
      <c r="N328" s="209"/>
      <c r="O328" s="346"/>
      <c r="P328" s="317"/>
      <c r="Q328" s="317"/>
      <c r="R328" s="317"/>
      <c r="S328" s="317"/>
      <c r="T328" s="317"/>
      <c r="U328" s="317"/>
      <c r="V328" s="317"/>
      <c r="W328" s="317"/>
      <c r="X328" s="317"/>
      <c r="Y328" s="317"/>
      <c r="Z328" s="317"/>
      <c r="AA328" s="317"/>
      <c r="AB328" s="317"/>
      <c r="AC328" s="317"/>
    </row>
    <row r="329" spans="1:29" ht="15.75" customHeight="1">
      <c r="A329" s="318"/>
      <c r="B329" s="309"/>
      <c r="C329" s="309"/>
      <c r="D329" s="309"/>
      <c r="E329" s="319"/>
      <c r="F329" s="320"/>
      <c r="G329" s="317"/>
      <c r="H329" s="325"/>
      <c r="I329" s="320"/>
      <c r="J329" s="320" t="s">
        <v>371</v>
      </c>
      <c r="K329" s="346"/>
      <c r="L329" s="341"/>
      <c r="M329" s="209"/>
      <c r="N329" s="214"/>
      <c r="O329" s="346"/>
      <c r="P329" s="317"/>
      <c r="Q329" s="317"/>
      <c r="R329" s="317"/>
      <c r="S329" s="317"/>
      <c r="T329" s="317"/>
      <c r="U329" s="317"/>
      <c r="V329" s="317"/>
      <c r="W329" s="317"/>
      <c r="X329" s="317"/>
      <c r="Y329" s="317"/>
      <c r="Z329" s="317"/>
      <c r="AA329" s="317"/>
      <c r="AB329" s="317"/>
      <c r="AC329" s="317"/>
    </row>
    <row r="330" spans="1:29" ht="16.5" customHeight="1">
      <c r="A330" s="318"/>
      <c r="B330" s="310"/>
      <c r="C330" s="310"/>
      <c r="D330" s="310"/>
      <c r="E330" s="319"/>
      <c r="F330" s="320"/>
      <c r="G330" s="317"/>
      <c r="H330" s="326"/>
      <c r="I330" s="320"/>
      <c r="J330" s="320"/>
      <c r="K330" s="346"/>
      <c r="L330" s="346"/>
      <c r="M330" s="214"/>
      <c r="N330" s="214"/>
      <c r="O330" s="346"/>
      <c r="P330" s="317"/>
      <c r="Q330" s="317"/>
      <c r="R330" s="317"/>
      <c r="S330" s="317"/>
      <c r="T330" s="317"/>
      <c r="U330" s="317"/>
      <c r="V330" s="317"/>
      <c r="W330" s="317"/>
      <c r="X330" s="317"/>
      <c r="Y330" s="317"/>
      <c r="Z330" s="317"/>
      <c r="AA330" s="317"/>
      <c r="AB330" s="317"/>
      <c r="AC330" s="317"/>
    </row>
    <row r="331" spans="1:29" ht="15.75" customHeight="1">
      <c r="A331" s="318">
        <v>33100000</v>
      </c>
      <c r="B331" s="308" t="s">
        <v>620</v>
      </c>
      <c r="C331" s="308" t="s">
        <v>489</v>
      </c>
      <c r="D331" s="308" t="s">
        <v>624</v>
      </c>
      <c r="E331" s="319" t="s">
        <v>621</v>
      </c>
      <c r="F331" s="320" t="s">
        <v>622</v>
      </c>
      <c r="G331" s="317">
        <v>34338</v>
      </c>
      <c r="H331" s="324" t="s">
        <v>623</v>
      </c>
      <c r="I331" s="320" t="s">
        <v>527</v>
      </c>
      <c r="J331" s="320" t="s">
        <v>281</v>
      </c>
      <c r="K331" s="346"/>
      <c r="L331" s="341"/>
      <c r="M331" s="209"/>
      <c r="N331" s="214"/>
      <c r="O331" s="346"/>
      <c r="P331" s="317">
        <f>SUM(M331:M332)</f>
        <v>0</v>
      </c>
      <c r="Q331" s="317">
        <f>SUM(N331:N332)</f>
        <v>0</v>
      </c>
      <c r="R331" s="317">
        <f>SUM(M333:M336)</f>
        <v>0</v>
      </c>
      <c r="S331" s="317">
        <f>SUM(N333:N336)</f>
        <v>0</v>
      </c>
      <c r="T331" s="317">
        <f>SUM(M337:M338)</f>
        <v>0</v>
      </c>
      <c r="U331" s="317">
        <f>SUM(N337:N338)</f>
        <v>0</v>
      </c>
      <c r="V331" s="317">
        <f>SUM(M339:M340)</f>
        <v>0</v>
      </c>
      <c r="W331" s="317">
        <f>SUM(N339:N340)</f>
        <v>0</v>
      </c>
      <c r="X331" s="317">
        <f>P331+R331+T331+V331</f>
        <v>0</v>
      </c>
      <c r="Y331" s="317">
        <f>Q331+S331+U331+W331</f>
        <v>0</v>
      </c>
      <c r="Z331" s="317">
        <f>G331-X331</f>
        <v>34338</v>
      </c>
      <c r="AA331" s="317">
        <f>G331-Y331</f>
        <v>34338</v>
      </c>
      <c r="AB331" s="317">
        <f>X331*100/G331</f>
        <v>0</v>
      </c>
      <c r="AC331" s="317"/>
    </row>
    <row r="332" spans="1:29" ht="15.75" customHeight="1">
      <c r="A332" s="318"/>
      <c r="B332" s="309"/>
      <c r="C332" s="309"/>
      <c r="D332" s="309"/>
      <c r="E332" s="319"/>
      <c r="F332" s="320"/>
      <c r="G332" s="317"/>
      <c r="H332" s="325"/>
      <c r="I332" s="320"/>
      <c r="J332" s="320"/>
      <c r="K332" s="346"/>
      <c r="L332" s="341"/>
      <c r="M332" s="209"/>
      <c r="N332" s="209"/>
      <c r="O332" s="341"/>
      <c r="P332" s="317"/>
      <c r="Q332" s="317"/>
      <c r="R332" s="317"/>
      <c r="S332" s="317"/>
      <c r="T332" s="317"/>
      <c r="U332" s="317"/>
      <c r="V332" s="317"/>
      <c r="W332" s="317"/>
      <c r="X332" s="317"/>
      <c r="Y332" s="317"/>
      <c r="Z332" s="317"/>
      <c r="AA332" s="317"/>
      <c r="AB332" s="317"/>
      <c r="AC332" s="317"/>
    </row>
    <row r="333" spans="1:29" ht="15.75" customHeight="1">
      <c r="A333" s="318"/>
      <c r="B333" s="309"/>
      <c r="C333" s="309"/>
      <c r="D333" s="309"/>
      <c r="E333" s="319"/>
      <c r="F333" s="320"/>
      <c r="G333" s="317"/>
      <c r="H333" s="325"/>
      <c r="I333" s="320"/>
      <c r="J333" s="320" t="s">
        <v>370</v>
      </c>
      <c r="K333" s="346"/>
      <c r="L333" s="341"/>
      <c r="M333" s="209"/>
      <c r="N333" s="209"/>
      <c r="O333" s="346"/>
      <c r="P333" s="317"/>
      <c r="Q333" s="317"/>
      <c r="R333" s="317"/>
      <c r="S333" s="317"/>
      <c r="T333" s="317"/>
      <c r="U333" s="317"/>
      <c r="V333" s="317"/>
      <c r="W333" s="317"/>
      <c r="X333" s="317"/>
      <c r="Y333" s="317"/>
      <c r="Z333" s="317"/>
      <c r="AA333" s="317"/>
      <c r="AB333" s="317"/>
      <c r="AC333" s="317"/>
    </row>
    <row r="334" spans="1:29" ht="15.75" customHeight="1">
      <c r="A334" s="318"/>
      <c r="B334" s="309"/>
      <c r="C334" s="309"/>
      <c r="D334" s="309"/>
      <c r="E334" s="319"/>
      <c r="F334" s="320"/>
      <c r="G334" s="317"/>
      <c r="H334" s="325"/>
      <c r="I334" s="320"/>
      <c r="J334" s="320"/>
      <c r="K334" s="346"/>
      <c r="L334" s="341"/>
      <c r="M334" s="209"/>
      <c r="N334" s="209"/>
      <c r="O334" s="346"/>
      <c r="P334" s="317"/>
      <c r="Q334" s="317"/>
      <c r="R334" s="317"/>
      <c r="S334" s="317"/>
      <c r="T334" s="317"/>
      <c r="U334" s="317"/>
      <c r="V334" s="317"/>
      <c r="W334" s="317"/>
      <c r="X334" s="317"/>
      <c r="Y334" s="317"/>
      <c r="Z334" s="317"/>
      <c r="AA334" s="317"/>
      <c r="AB334" s="317"/>
      <c r="AC334" s="317"/>
    </row>
    <row r="335" spans="1:29" ht="15.75" customHeight="1">
      <c r="A335" s="318"/>
      <c r="B335" s="309"/>
      <c r="C335" s="309"/>
      <c r="D335" s="309"/>
      <c r="E335" s="319"/>
      <c r="F335" s="320"/>
      <c r="G335" s="317"/>
      <c r="H335" s="325"/>
      <c r="I335" s="320"/>
      <c r="J335" s="320"/>
      <c r="K335" s="346"/>
      <c r="L335" s="341"/>
      <c r="M335" s="209"/>
      <c r="N335" s="209"/>
      <c r="O335" s="346"/>
      <c r="P335" s="317"/>
      <c r="Q335" s="317"/>
      <c r="R335" s="317"/>
      <c r="S335" s="317"/>
      <c r="T335" s="317"/>
      <c r="U335" s="317"/>
      <c r="V335" s="317"/>
      <c r="W335" s="317"/>
      <c r="X335" s="317"/>
      <c r="Y335" s="317"/>
      <c r="Z335" s="317"/>
      <c r="AA335" s="317"/>
      <c r="AB335" s="317"/>
      <c r="AC335" s="317"/>
    </row>
    <row r="336" spans="1:29" ht="15.75" customHeight="1">
      <c r="A336" s="318"/>
      <c r="B336" s="309"/>
      <c r="C336" s="309"/>
      <c r="D336" s="309"/>
      <c r="E336" s="319"/>
      <c r="F336" s="320"/>
      <c r="G336" s="317"/>
      <c r="H336" s="325"/>
      <c r="I336" s="320"/>
      <c r="J336" s="320"/>
      <c r="K336" s="346"/>
      <c r="L336" s="341"/>
      <c r="M336" s="209"/>
      <c r="N336" s="209"/>
      <c r="O336" s="346"/>
      <c r="P336" s="317"/>
      <c r="Q336" s="317"/>
      <c r="R336" s="317"/>
      <c r="S336" s="317"/>
      <c r="T336" s="317"/>
      <c r="U336" s="317"/>
      <c r="V336" s="317"/>
      <c r="W336" s="317"/>
      <c r="X336" s="317"/>
      <c r="Y336" s="317"/>
      <c r="Z336" s="317"/>
      <c r="AA336" s="317"/>
      <c r="AB336" s="317"/>
      <c r="AC336" s="317"/>
    </row>
    <row r="337" spans="1:29" ht="15.75" customHeight="1">
      <c r="A337" s="318"/>
      <c r="B337" s="309"/>
      <c r="C337" s="309"/>
      <c r="D337" s="309"/>
      <c r="E337" s="319"/>
      <c r="F337" s="320"/>
      <c r="G337" s="317"/>
      <c r="H337" s="325"/>
      <c r="I337" s="320"/>
      <c r="J337" s="320" t="s">
        <v>289</v>
      </c>
      <c r="K337" s="346"/>
      <c r="L337" s="341"/>
      <c r="M337" s="209"/>
      <c r="N337" s="214"/>
      <c r="O337" s="346"/>
      <c r="P337" s="317"/>
      <c r="Q337" s="317"/>
      <c r="R337" s="317"/>
      <c r="S337" s="317"/>
      <c r="T337" s="317"/>
      <c r="U337" s="317"/>
      <c r="V337" s="317"/>
      <c r="W337" s="317"/>
      <c r="X337" s="317"/>
      <c r="Y337" s="317"/>
      <c r="Z337" s="317"/>
      <c r="AA337" s="317"/>
      <c r="AB337" s="317"/>
      <c r="AC337" s="317"/>
    </row>
    <row r="338" spans="1:29" ht="15.75" customHeight="1">
      <c r="A338" s="318"/>
      <c r="B338" s="309"/>
      <c r="C338" s="309"/>
      <c r="D338" s="309"/>
      <c r="E338" s="319"/>
      <c r="F338" s="320"/>
      <c r="G338" s="317"/>
      <c r="H338" s="325"/>
      <c r="I338" s="320"/>
      <c r="J338" s="320"/>
      <c r="K338" s="346"/>
      <c r="L338" s="341"/>
      <c r="M338" s="209"/>
      <c r="N338" s="209"/>
      <c r="O338" s="346"/>
      <c r="P338" s="317"/>
      <c r="Q338" s="317"/>
      <c r="R338" s="317"/>
      <c r="S338" s="317"/>
      <c r="T338" s="317"/>
      <c r="U338" s="317"/>
      <c r="V338" s="317"/>
      <c r="W338" s="317"/>
      <c r="X338" s="317"/>
      <c r="Y338" s="317"/>
      <c r="Z338" s="317"/>
      <c r="AA338" s="317"/>
      <c r="AB338" s="317"/>
      <c r="AC338" s="317"/>
    </row>
    <row r="339" spans="1:29" ht="15.75" customHeight="1">
      <c r="A339" s="318"/>
      <c r="B339" s="309"/>
      <c r="C339" s="309"/>
      <c r="D339" s="309"/>
      <c r="E339" s="319"/>
      <c r="F339" s="320"/>
      <c r="G339" s="317"/>
      <c r="H339" s="325"/>
      <c r="I339" s="320"/>
      <c r="J339" s="320" t="s">
        <v>371</v>
      </c>
      <c r="K339" s="346"/>
      <c r="L339" s="341"/>
      <c r="M339" s="209"/>
      <c r="N339" s="214"/>
      <c r="O339" s="346"/>
      <c r="P339" s="317"/>
      <c r="Q339" s="317"/>
      <c r="R339" s="317"/>
      <c r="S339" s="317"/>
      <c r="T339" s="317"/>
      <c r="U339" s="317"/>
      <c r="V339" s="317"/>
      <c r="W339" s="317"/>
      <c r="X339" s="317"/>
      <c r="Y339" s="317"/>
      <c r="Z339" s="317"/>
      <c r="AA339" s="317"/>
      <c r="AB339" s="317"/>
      <c r="AC339" s="317"/>
    </row>
    <row r="340" spans="1:29" ht="16.5" customHeight="1">
      <c r="A340" s="318"/>
      <c r="B340" s="310"/>
      <c r="C340" s="310"/>
      <c r="D340" s="310"/>
      <c r="E340" s="319"/>
      <c r="F340" s="320"/>
      <c r="G340" s="317"/>
      <c r="H340" s="326"/>
      <c r="I340" s="320"/>
      <c r="J340" s="320"/>
      <c r="K340" s="346"/>
      <c r="L340" s="346"/>
      <c r="M340" s="214"/>
      <c r="N340" s="214"/>
      <c r="O340" s="346"/>
      <c r="P340" s="317"/>
      <c r="Q340" s="317"/>
      <c r="R340" s="317"/>
      <c r="S340" s="317"/>
      <c r="T340" s="317"/>
      <c r="U340" s="317"/>
      <c r="V340" s="317"/>
      <c r="W340" s="317"/>
      <c r="X340" s="317"/>
      <c r="Y340" s="317"/>
      <c r="Z340" s="317"/>
      <c r="AA340" s="317"/>
      <c r="AB340" s="317"/>
      <c r="AC340" s="317"/>
    </row>
    <row r="341" spans="1:29" ht="15.75" customHeight="1">
      <c r="A341" s="318">
        <v>33600000</v>
      </c>
      <c r="B341" s="308" t="s">
        <v>546</v>
      </c>
      <c r="C341" s="308" t="s">
        <v>489</v>
      </c>
      <c r="D341" s="308" t="s">
        <v>628</v>
      </c>
      <c r="E341" s="319" t="s">
        <v>625</v>
      </c>
      <c r="F341" s="320" t="s">
        <v>622</v>
      </c>
      <c r="G341" s="317">
        <v>1855</v>
      </c>
      <c r="H341" s="324" t="s">
        <v>627</v>
      </c>
      <c r="I341" s="320" t="s">
        <v>527</v>
      </c>
      <c r="J341" s="320" t="s">
        <v>281</v>
      </c>
      <c r="K341" s="346"/>
      <c r="L341" s="341"/>
      <c r="M341" s="209"/>
      <c r="N341" s="214"/>
      <c r="O341" s="346"/>
      <c r="P341" s="317">
        <f>SUM(M341:M342)</f>
        <v>0</v>
      </c>
      <c r="Q341" s="317">
        <f>SUM(N341:N342)</f>
        <v>0</v>
      </c>
      <c r="R341" s="317">
        <f>SUM(M343:M344)</f>
        <v>0</v>
      </c>
      <c r="S341" s="317">
        <f>SUM(N343:N344)</f>
        <v>0</v>
      </c>
      <c r="T341" s="317">
        <f>SUM(M345:M346)</f>
        <v>0</v>
      </c>
      <c r="U341" s="317">
        <f>SUM(N345:N346)</f>
        <v>0</v>
      </c>
      <c r="V341" s="317">
        <f>SUM(M347:M349)</f>
        <v>0</v>
      </c>
      <c r="W341" s="317">
        <f>SUM(N347:N349)</f>
        <v>0</v>
      </c>
      <c r="X341" s="317">
        <f>P341+R341+T341+V341</f>
        <v>0</v>
      </c>
      <c r="Y341" s="317">
        <f>Q341+S341+U341+W341</f>
        <v>0</v>
      </c>
      <c r="Z341" s="317">
        <f>G341-X341</f>
        <v>1855</v>
      </c>
      <c r="AA341" s="317">
        <f>G341-Y341</f>
        <v>1855</v>
      </c>
      <c r="AB341" s="317">
        <f>X341*100/G341</f>
        <v>0</v>
      </c>
      <c r="AC341" s="317"/>
    </row>
    <row r="342" spans="1:29" ht="15.75" customHeight="1">
      <c r="A342" s="318"/>
      <c r="B342" s="309"/>
      <c r="C342" s="309"/>
      <c r="D342" s="309"/>
      <c r="E342" s="319"/>
      <c r="F342" s="320"/>
      <c r="G342" s="317"/>
      <c r="H342" s="325"/>
      <c r="I342" s="320"/>
      <c r="J342" s="320"/>
      <c r="K342" s="346"/>
      <c r="L342" s="341"/>
      <c r="M342" s="209"/>
      <c r="N342" s="209"/>
      <c r="O342" s="341"/>
      <c r="P342" s="317"/>
      <c r="Q342" s="317"/>
      <c r="R342" s="317"/>
      <c r="S342" s="317"/>
      <c r="T342" s="317"/>
      <c r="U342" s="317"/>
      <c r="V342" s="317"/>
      <c r="W342" s="317"/>
      <c r="X342" s="317"/>
      <c r="Y342" s="317"/>
      <c r="Z342" s="317"/>
      <c r="AA342" s="317"/>
      <c r="AB342" s="317"/>
      <c r="AC342" s="317"/>
    </row>
    <row r="343" spans="1:29" ht="15.75" customHeight="1">
      <c r="A343" s="318"/>
      <c r="B343" s="309"/>
      <c r="C343" s="309"/>
      <c r="D343" s="309"/>
      <c r="E343" s="319"/>
      <c r="F343" s="320"/>
      <c r="G343" s="317"/>
      <c r="H343" s="325"/>
      <c r="I343" s="320"/>
      <c r="J343" s="320" t="s">
        <v>370</v>
      </c>
      <c r="K343" s="346"/>
      <c r="L343" s="341"/>
      <c r="M343" s="209"/>
      <c r="N343" s="209"/>
      <c r="O343" s="346"/>
      <c r="P343" s="317"/>
      <c r="Q343" s="317"/>
      <c r="R343" s="317"/>
      <c r="S343" s="317"/>
      <c r="T343" s="317"/>
      <c r="U343" s="317"/>
      <c r="V343" s="317"/>
      <c r="W343" s="317"/>
      <c r="X343" s="317"/>
      <c r="Y343" s="317"/>
      <c r="Z343" s="317"/>
      <c r="AA343" s="317"/>
      <c r="AB343" s="317"/>
      <c r="AC343" s="317"/>
    </row>
    <row r="344" spans="1:29" ht="15.75" customHeight="1">
      <c r="A344" s="318"/>
      <c r="B344" s="309"/>
      <c r="C344" s="309"/>
      <c r="D344" s="309"/>
      <c r="E344" s="319"/>
      <c r="F344" s="320"/>
      <c r="G344" s="317"/>
      <c r="H344" s="325"/>
      <c r="I344" s="320"/>
      <c r="J344" s="320"/>
      <c r="K344" s="346"/>
      <c r="L344" s="341"/>
      <c r="M344" s="209"/>
      <c r="N344" s="209"/>
      <c r="O344" s="346"/>
      <c r="P344" s="317"/>
      <c r="Q344" s="317"/>
      <c r="R344" s="317"/>
      <c r="S344" s="317"/>
      <c r="T344" s="317"/>
      <c r="U344" s="317"/>
      <c r="V344" s="317"/>
      <c r="W344" s="317"/>
      <c r="X344" s="317"/>
      <c r="Y344" s="317"/>
      <c r="Z344" s="317"/>
      <c r="AA344" s="317"/>
      <c r="AB344" s="317"/>
      <c r="AC344" s="317"/>
    </row>
    <row r="345" spans="1:29" ht="15.75" customHeight="1">
      <c r="A345" s="318"/>
      <c r="B345" s="309"/>
      <c r="C345" s="309"/>
      <c r="D345" s="309"/>
      <c r="E345" s="319"/>
      <c r="F345" s="320"/>
      <c r="G345" s="317"/>
      <c r="H345" s="325"/>
      <c r="I345" s="320"/>
      <c r="J345" s="320" t="s">
        <v>289</v>
      </c>
      <c r="K345" s="346"/>
      <c r="L345" s="341"/>
      <c r="M345" s="209"/>
      <c r="N345" s="214"/>
      <c r="O345" s="346"/>
      <c r="P345" s="317"/>
      <c r="Q345" s="317"/>
      <c r="R345" s="317"/>
      <c r="S345" s="317"/>
      <c r="T345" s="317"/>
      <c r="U345" s="317"/>
      <c r="V345" s="317"/>
      <c r="W345" s="317"/>
      <c r="X345" s="317"/>
      <c r="Y345" s="317"/>
      <c r="Z345" s="317"/>
      <c r="AA345" s="317"/>
      <c r="AB345" s="317"/>
      <c r="AC345" s="317"/>
    </row>
    <row r="346" spans="1:29" ht="15.75" customHeight="1">
      <c r="A346" s="318"/>
      <c r="B346" s="309"/>
      <c r="C346" s="309"/>
      <c r="D346" s="309"/>
      <c r="E346" s="319"/>
      <c r="F346" s="320"/>
      <c r="G346" s="317"/>
      <c r="H346" s="325"/>
      <c r="I346" s="320"/>
      <c r="J346" s="320"/>
      <c r="K346" s="346"/>
      <c r="L346" s="341"/>
      <c r="M346" s="209"/>
      <c r="N346" s="209"/>
      <c r="O346" s="346"/>
      <c r="P346" s="317"/>
      <c r="Q346" s="317"/>
      <c r="R346" s="317"/>
      <c r="S346" s="317"/>
      <c r="T346" s="317"/>
      <c r="U346" s="317"/>
      <c r="V346" s="317"/>
      <c r="W346" s="317"/>
      <c r="X346" s="317"/>
      <c r="Y346" s="317"/>
      <c r="Z346" s="317"/>
      <c r="AA346" s="317"/>
      <c r="AB346" s="317"/>
      <c r="AC346" s="317"/>
    </row>
    <row r="347" spans="1:29" ht="15.75" customHeight="1">
      <c r="A347" s="318"/>
      <c r="B347" s="309"/>
      <c r="C347" s="309"/>
      <c r="D347" s="309"/>
      <c r="E347" s="319"/>
      <c r="F347" s="320"/>
      <c r="G347" s="317"/>
      <c r="H347" s="325"/>
      <c r="I347" s="320"/>
      <c r="J347" s="320" t="s">
        <v>371</v>
      </c>
      <c r="K347" s="346"/>
      <c r="L347" s="341"/>
      <c r="M347" s="209"/>
      <c r="N347" s="214"/>
      <c r="O347" s="346"/>
      <c r="P347" s="317"/>
      <c r="Q347" s="317"/>
      <c r="R347" s="317"/>
      <c r="S347" s="317"/>
      <c r="T347" s="317"/>
      <c r="U347" s="317"/>
      <c r="V347" s="317"/>
      <c r="W347" s="317"/>
      <c r="X347" s="317"/>
      <c r="Y347" s="317"/>
      <c r="Z347" s="317"/>
      <c r="AA347" s="317"/>
      <c r="AB347" s="317"/>
      <c r="AC347" s="317"/>
    </row>
    <row r="348" spans="1:29" ht="15.75" customHeight="1">
      <c r="A348" s="318"/>
      <c r="B348" s="309"/>
      <c r="C348" s="309"/>
      <c r="D348" s="309"/>
      <c r="E348" s="319"/>
      <c r="F348" s="320"/>
      <c r="G348" s="317"/>
      <c r="H348" s="325"/>
      <c r="I348" s="320"/>
      <c r="J348" s="320"/>
      <c r="K348" s="346"/>
      <c r="L348" s="341"/>
      <c r="M348" s="209"/>
      <c r="N348" s="214"/>
      <c r="O348" s="346"/>
      <c r="P348" s="317"/>
      <c r="Q348" s="317"/>
      <c r="R348" s="317"/>
      <c r="S348" s="317"/>
      <c r="T348" s="317"/>
      <c r="U348" s="317"/>
      <c r="V348" s="317"/>
      <c r="W348" s="317"/>
      <c r="X348" s="317"/>
      <c r="Y348" s="317"/>
      <c r="Z348" s="317"/>
      <c r="AA348" s="317"/>
      <c r="AB348" s="317"/>
      <c r="AC348" s="317"/>
    </row>
    <row r="349" spans="1:29" ht="16.5" customHeight="1">
      <c r="A349" s="318"/>
      <c r="B349" s="310"/>
      <c r="C349" s="310"/>
      <c r="D349" s="310"/>
      <c r="E349" s="319"/>
      <c r="F349" s="320"/>
      <c r="G349" s="317"/>
      <c r="H349" s="326"/>
      <c r="I349" s="320"/>
      <c r="J349" s="320"/>
      <c r="K349" s="346"/>
      <c r="L349" s="346"/>
      <c r="M349" s="214"/>
      <c r="N349" s="214"/>
      <c r="O349" s="346"/>
      <c r="P349" s="317"/>
      <c r="Q349" s="317"/>
      <c r="R349" s="317"/>
      <c r="S349" s="317"/>
      <c r="T349" s="317"/>
      <c r="U349" s="317"/>
      <c r="V349" s="317"/>
      <c r="W349" s="317"/>
      <c r="X349" s="317"/>
      <c r="Y349" s="317"/>
      <c r="Z349" s="317"/>
      <c r="AA349" s="317"/>
      <c r="AB349" s="317"/>
      <c r="AC349" s="317"/>
    </row>
    <row r="350" spans="1:29" ht="15.75" customHeight="1">
      <c r="A350" s="318">
        <v>33600000</v>
      </c>
      <c r="B350" s="308" t="s">
        <v>546</v>
      </c>
      <c r="C350" s="308" t="s">
        <v>489</v>
      </c>
      <c r="D350" s="308" t="s">
        <v>629</v>
      </c>
      <c r="E350" s="319" t="s">
        <v>626</v>
      </c>
      <c r="F350" s="320" t="s">
        <v>622</v>
      </c>
      <c r="G350" s="317">
        <v>81</v>
      </c>
      <c r="H350" s="311" t="s">
        <v>627</v>
      </c>
      <c r="I350" s="320" t="s">
        <v>527</v>
      </c>
      <c r="J350" s="320" t="s">
        <v>281</v>
      </c>
      <c r="K350" s="346"/>
      <c r="L350" s="341"/>
      <c r="M350" s="209"/>
      <c r="N350" s="214"/>
      <c r="O350" s="346"/>
      <c r="P350" s="317">
        <f>SUM(M350:M351)</f>
        <v>0</v>
      </c>
      <c r="Q350" s="317">
        <f>SUM(N350:N351)</f>
        <v>0</v>
      </c>
      <c r="R350" s="317">
        <f>SUM(M352:M353)</f>
        <v>0</v>
      </c>
      <c r="S350" s="317">
        <f>SUM(N352:N353)</f>
        <v>0</v>
      </c>
      <c r="T350" s="317">
        <f>SUM(M354:M355)</f>
        <v>0</v>
      </c>
      <c r="U350" s="317">
        <f>SUM(N354:N355)</f>
        <v>0</v>
      </c>
      <c r="V350" s="317">
        <f>SUM(M356:M357)</f>
        <v>0</v>
      </c>
      <c r="W350" s="317">
        <f>SUM(N356:N357)</f>
        <v>0</v>
      </c>
      <c r="X350" s="317">
        <f>P350+R350+T350+V350</f>
        <v>0</v>
      </c>
      <c r="Y350" s="317">
        <f>Q350+S350+U350+W350</f>
        <v>0</v>
      </c>
      <c r="Z350" s="317">
        <f>G350-X350</f>
        <v>81</v>
      </c>
      <c r="AA350" s="317">
        <f>G350-Y350</f>
        <v>81</v>
      </c>
      <c r="AB350" s="317">
        <f>X350*100/G350</f>
        <v>0</v>
      </c>
      <c r="AC350" s="317"/>
    </row>
    <row r="351" spans="1:29" ht="15.75" customHeight="1">
      <c r="A351" s="318"/>
      <c r="B351" s="309"/>
      <c r="C351" s="309"/>
      <c r="D351" s="309"/>
      <c r="E351" s="319"/>
      <c r="F351" s="320"/>
      <c r="G351" s="317"/>
      <c r="H351" s="312"/>
      <c r="I351" s="320"/>
      <c r="J351" s="320"/>
      <c r="K351" s="346"/>
      <c r="L351" s="341"/>
      <c r="M351" s="209"/>
      <c r="N351" s="209"/>
      <c r="O351" s="341"/>
      <c r="P351" s="317"/>
      <c r="Q351" s="317"/>
      <c r="R351" s="317"/>
      <c r="S351" s="317"/>
      <c r="T351" s="317"/>
      <c r="U351" s="317"/>
      <c r="V351" s="317"/>
      <c r="W351" s="317"/>
      <c r="X351" s="317"/>
      <c r="Y351" s="317"/>
      <c r="Z351" s="317"/>
      <c r="AA351" s="317"/>
      <c r="AB351" s="317"/>
      <c r="AC351" s="317"/>
    </row>
    <row r="352" spans="1:29" ht="15.75" customHeight="1">
      <c r="A352" s="318"/>
      <c r="B352" s="309"/>
      <c r="C352" s="309"/>
      <c r="D352" s="309"/>
      <c r="E352" s="319"/>
      <c r="F352" s="320"/>
      <c r="G352" s="317"/>
      <c r="H352" s="312"/>
      <c r="I352" s="320"/>
      <c r="J352" s="320" t="s">
        <v>370</v>
      </c>
      <c r="K352" s="346"/>
      <c r="L352" s="341"/>
      <c r="M352" s="209"/>
      <c r="N352" s="209"/>
      <c r="O352" s="346"/>
      <c r="P352" s="317"/>
      <c r="Q352" s="317"/>
      <c r="R352" s="317"/>
      <c r="S352" s="317"/>
      <c r="T352" s="317"/>
      <c r="U352" s="317"/>
      <c r="V352" s="317"/>
      <c r="W352" s="317"/>
      <c r="X352" s="317"/>
      <c r="Y352" s="317"/>
      <c r="Z352" s="317"/>
      <c r="AA352" s="317"/>
      <c r="AB352" s="317"/>
      <c r="AC352" s="317"/>
    </row>
    <row r="353" spans="1:29" ht="15.75" customHeight="1">
      <c r="A353" s="318"/>
      <c r="B353" s="309"/>
      <c r="C353" s="309"/>
      <c r="D353" s="309"/>
      <c r="E353" s="319"/>
      <c r="F353" s="320"/>
      <c r="G353" s="317"/>
      <c r="H353" s="312"/>
      <c r="I353" s="320"/>
      <c r="J353" s="320"/>
      <c r="K353" s="346"/>
      <c r="L353" s="341"/>
      <c r="M353" s="209"/>
      <c r="N353" s="209"/>
      <c r="O353" s="346"/>
      <c r="P353" s="317"/>
      <c r="Q353" s="317"/>
      <c r="R353" s="317"/>
      <c r="S353" s="317"/>
      <c r="T353" s="317"/>
      <c r="U353" s="317"/>
      <c r="V353" s="317"/>
      <c r="W353" s="317"/>
      <c r="X353" s="317"/>
      <c r="Y353" s="317"/>
      <c r="Z353" s="317"/>
      <c r="AA353" s="317"/>
      <c r="AB353" s="317"/>
      <c r="AC353" s="317"/>
    </row>
    <row r="354" spans="1:29" ht="15.75" customHeight="1">
      <c r="A354" s="318"/>
      <c r="B354" s="309"/>
      <c r="C354" s="309"/>
      <c r="D354" s="309"/>
      <c r="E354" s="319"/>
      <c r="F354" s="320"/>
      <c r="G354" s="317"/>
      <c r="H354" s="312"/>
      <c r="I354" s="320"/>
      <c r="J354" s="320" t="s">
        <v>289</v>
      </c>
      <c r="K354" s="346"/>
      <c r="L354" s="341"/>
      <c r="M354" s="209"/>
      <c r="N354" s="214"/>
      <c r="O354" s="346"/>
      <c r="P354" s="317"/>
      <c r="Q354" s="317"/>
      <c r="R354" s="317"/>
      <c r="S354" s="317"/>
      <c r="T354" s="317"/>
      <c r="U354" s="317"/>
      <c r="V354" s="317"/>
      <c r="W354" s="317"/>
      <c r="X354" s="317"/>
      <c r="Y354" s="317"/>
      <c r="Z354" s="317"/>
      <c r="AA354" s="317"/>
      <c r="AB354" s="317"/>
      <c r="AC354" s="317"/>
    </row>
    <row r="355" spans="1:29" ht="15.75" customHeight="1">
      <c r="A355" s="318"/>
      <c r="B355" s="309"/>
      <c r="C355" s="309"/>
      <c r="D355" s="309"/>
      <c r="E355" s="319"/>
      <c r="F355" s="320"/>
      <c r="G355" s="317"/>
      <c r="H355" s="312"/>
      <c r="I355" s="320"/>
      <c r="J355" s="320"/>
      <c r="K355" s="346"/>
      <c r="L355" s="341"/>
      <c r="M355" s="209"/>
      <c r="N355" s="209"/>
      <c r="O355" s="346"/>
      <c r="P355" s="317"/>
      <c r="Q355" s="317"/>
      <c r="R355" s="317"/>
      <c r="S355" s="317"/>
      <c r="T355" s="317"/>
      <c r="U355" s="317"/>
      <c r="V355" s="317"/>
      <c r="W355" s="317"/>
      <c r="X355" s="317"/>
      <c r="Y355" s="317"/>
      <c r="Z355" s="317"/>
      <c r="AA355" s="317"/>
      <c r="AB355" s="317"/>
      <c r="AC355" s="317"/>
    </row>
    <row r="356" spans="1:29" ht="15.75" customHeight="1">
      <c r="A356" s="318"/>
      <c r="B356" s="309"/>
      <c r="C356" s="309"/>
      <c r="D356" s="309"/>
      <c r="E356" s="319"/>
      <c r="F356" s="320"/>
      <c r="G356" s="317"/>
      <c r="H356" s="312"/>
      <c r="I356" s="320"/>
      <c r="J356" s="320" t="s">
        <v>371</v>
      </c>
      <c r="K356" s="346"/>
      <c r="L356" s="341"/>
      <c r="M356" s="209"/>
      <c r="N356" s="214"/>
      <c r="O356" s="346"/>
      <c r="P356" s="317"/>
      <c r="Q356" s="317"/>
      <c r="R356" s="317"/>
      <c r="S356" s="317"/>
      <c r="T356" s="317"/>
      <c r="U356" s="317"/>
      <c r="V356" s="317"/>
      <c r="W356" s="317"/>
      <c r="X356" s="317"/>
      <c r="Y356" s="317"/>
      <c r="Z356" s="317"/>
      <c r="AA356" s="317"/>
      <c r="AB356" s="317"/>
      <c r="AC356" s="317"/>
    </row>
    <row r="357" spans="1:29" ht="16.5" customHeight="1">
      <c r="A357" s="318"/>
      <c r="B357" s="310"/>
      <c r="C357" s="310"/>
      <c r="D357" s="310"/>
      <c r="E357" s="319"/>
      <c r="F357" s="320"/>
      <c r="G357" s="317"/>
      <c r="H357" s="313"/>
      <c r="I357" s="320"/>
      <c r="J357" s="320"/>
      <c r="K357" s="346"/>
      <c r="L357" s="346"/>
      <c r="M357" s="214"/>
      <c r="N357" s="214"/>
      <c r="O357" s="346"/>
      <c r="P357" s="317"/>
      <c r="Q357" s="317"/>
      <c r="R357" s="317"/>
      <c r="S357" s="317"/>
      <c r="T357" s="317"/>
      <c r="U357" s="317"/>
      <c r="V357" s="317"/>
      <c r="W357" s="317"/>
      <c r="X357" s="317"/>
      <c r="Y357" s="317"/>
      <c r="Z357" s="317"/>
      <c r="AA357" s="317"/>
      <c r="AB357" s="317"/>
      <c r="AC357" s="317"/>
    </row>
    <row r="358" spans="1:29" ht="15.75" customHeight="1">
      <c r="A358" s="318">
        <v>33600000</v>
      </c>
      <c r="B358" s="308" t="s">
        <v>546</v>
      </c>
      <c r="C358" s="308" t="s">
        <v>489</v>
      </c>
      <c r="D358" s="308" t="s">
        <v>802</v>
      </c>
      <c r="E358" s="319" t="s">
        <v>800</v>
      </c>
      <c r="F358" s="320" t="s">
        <v>801</v>
      </c>
      <c r="G358" s="317">
        <v>5110.05</v>
      </c>
      <c r="H358" s="311" t="s">
        <v>547</v>
      </c>
      <c r="I358" s="320" t="s">
        <v>527</v>
      </c>
      <c r="J358" s="320" t="s">
        <v>281</v>
      </c>
      <c r="K358" s="346" t="s">
        <v>1038</v>
      </c>
      <c r="L358" s="341" t="s">
        <v>702</v>
      </c>
      <c r="M358" s="209">
        <v>860.4</v>
      </c>
      <c r="N358" s="214">
        <v>860.4</v>
      </c>
      <c r="O358" s="346" t="s">
        <v>832</v>
      </c>
      <c r="P358" s="317">
        <f>SUM(M358:M359)</f>
        <v>860.4</v>
      </c>
      <c r="Q358" s="317">
        <f>SUM(N358:N359)</f>
        <v>860.4</v>
      </c>
      <c r="R358" s="317">
        <f>SUM(M360:M361)</f>
        <v>0</v>
      </c>
      <c r="S358" s="317">
        <f>SUM(N360:N361)</f>
        <v>0</v>
      </c>
      <c r="T358" s="317">
        <f>SUM(M362:M363)</f>
        <v>0</v>
      </c>
      <c r="U358" s="317">
        <f>SUM(N362:N363)</f>
        <v>0</v>
      </c>
      <c r="V358" s="317">
        <f>SUM(M364:M365)</f>
        <v>0</v>
      </c>
      <c r="W358" s="317">
        <f>SUM(N364:N365)</f>
        <v>0</v>
      </c>
      <c r="X358" s="317">
        <f>P358+R358+T358+V358</f>
        <v>860.4</v>
      </c>
      <c r="Y358" s="317">
        <f>Q358+S358+U358+W358</f>
        <v>860.4</v>
      </c>
      <c r="Z358" s="317">
        <f>G358-X358</f>
        <v>4249.6500000000005</v>
      </c>
      <c r="AA358" s="317">
        <f>G358-Y358</f>
        <v>4249.6500000000005</v>
      </c>
      <c r="AB358" s="317">
        <f>X358*100/G358</f>
        <v>16.837408635923328</v>
      </c>
      <c r="AC358" s="317"/>
    </row>
    <row r="359" spans="1:29" ht="15.75" customHeight="1">
      <c r="A359" s="318"/>
      <c r="B359" s="309"/>
      <c r="C359" s="309"/>
      <c r="D359" s="309"/>
      <c r="E359" s="319"/>
      <c r="F359" s="320"/>
      <c r="G359" s="317"/>
      <c r="H359" s="312"/>
      <c r="I359" s="320"/>
      <c r="J359" s="320"/>
      <c r="K359" s="346"/>
      <c r="L359" s="341"/>
      <c r="M359" s="209"/>
      <c r="N359" s="209"/>
      <c r="O359" s="341"/>
      <c r="P359" s="317"/>
      <c r="Q359" s="317"/>
      <c r="R359" s="317"/>
      <c r="S359" s="317"/>
      <c r="T359" s="317"/>
      <c r="U359" s="317"/>
      <c r="V359" s="317"/>
      <c r="W359" s="317"/>
      <c r="X359" s="317"/>
      <c r="Y359" s="317"/>
      <c r="Z359" s="317"/>
      <c r="AA359" s="317"/>
      <c r="AB359" s="317"/>
      <c r="AC359" s="317"/>
    </row>
    <row r="360" spans="1:29" ht="15.75" customHeight="1">
      <c r="A360" s="318"/>
      <c r="B360" s="309"/>
      <c r="C360" s="309"/>
      <c r="D360" s="309"/>
      <c r="E360" s="319"/>
      <c r="F360" s="320"/>
      <c r="G360" s="317"/>
      <c r="H360" s="312"/>
      <c r="I360" s="320"/>
      <c r="J360" s="320" t="s">
        <v>370</v>
      </c>
      <c r="K360" s="346"/>
      <c r="L360" s="341"/>
      <c r="M360" s="209"/>
      <c r="N360" s="209"/>
      <c r="O360" s="346"/>
      <c r="P360" s="317"/>
      <c r="Q360" s="317"/>
      <c r="R360" s="317"/>
      <c r="S360" s="317"/>
      <c r="T360" s="317"/>
      <c r="U360" s="317"/>
      <c r="V360" s="317"/>
      <c r="W360" s="317"/>
      <c r="X360" s="317"/>
      <c r="Y360" s="317"/>
      <c r="Z360" s="317"/>
      <c r="AA360" s="317"/>
      <c r="AB360" s="317"/>
      <c r="AC360" s="317"/>
    </row>
    <row r="361" spans="1:29" ht="15.75" customHeight="1">
      <c r="A361" s="318"/>
      <c r="B361" s="309"/>
      <c r="C361" s="309"/>
      <c r="D361" s="309"/>
      <c r="E361" s="319"/>
      <c r="F361" s="320"/>
      <c r="G361" s="317"/>
      <c r="H361" s="312"/>
      <c r="I361" s="320"/>
      <c r="J361" s="320"/>
      <c r="K361" s="346"/>
      <c r="L361" s="341"/>
      <c r="M361" s="209"/>
      <c r="N361" s="209"/>
      <c r="O361" s="346"/>
      <c r="P361" s="317"/>
      <c r="Q361" s="317"/>
      <c r="R361" s="317"/>
      <c r="S361" s="317"/>
      <c r="T361" s="317"/>
      <c r="U361" s="317"/>
      <c r="V361" s="317"/>
      <c r="W361" s="317"/>
      <c r="X361" s="317"/>
      <c r="Y361" s="317"/>
      <c r="Z361" s="317"/>
      <c r="AA361" s="317"/>
      <c r="AB361" s="317"/>
      <c r="AC361" s="317"/>
    </row>
    <row r="362" spans="1:29" ht="15.75" customHeight="1">
      <c r="A362" s="318"/>
      <c r="B362" s="309"/>
      <c r="C362" s="309"/>
      <c r="D362" s="309"/>
      <c r="E362" s="319"/>
      <c r="F362" s="320"/>
      <c r="G362" s="317"/>
      <c r="H362" s="312"/>
      <c r="I362" s="320"/>
      <c r="J362" s="320" t="s">
        <v>289</v>
      </c>
      <c r="K362" s="346"/>
      <c r="L362" s="341"/>
      <c r="M362" s="209"/>
      <c r="N362" s="214"/>
      <c r="O362" s="346"/>
      <c r="P362" s="317"/>
      <c r="Q362" s="317"/>
      <c r="R362" s="317"/>
      <c r="S362" s="317"/>
      <c r="T362" s="317"/>
      <c r="U362" s="317"/>
      <c r="V362" s="317"/>
      <c r="W362" s="317"/>
      <c r="X362" s="317"/>
      <c r="Y362" s="317"/>
      <c r="Z362" s="317"/>
      <c r="AA362" s="317"/>
      <c r="AB362" s="317"/>
      <c r="AC362" s="317"/>
    </row>
    <row r="363" spans="1:29" ht="15.75" customHeight="1">
      <c r="A363" s="318"/>
      <c r="B363" s="309"/>
      <c r="C363" s="309"/>
      <c r="D363" s="309"/>
      <c r="E363" s="319"/>
      <c r="F363" s="320"/>
      <c r="G363" s="317"/>
      <c r="H363" s="312"/>
      <c r="I363" s="320"/>
      <c r="J363" s="320"/>
      <c r="K363" s="346"/>
      <c r="L363" s="341"/>
      <c r="M363" s="209"/>
      <c r="N363" s="209"/>
      <c r="O363" s="346"/>
      <c r="P363" s="317"/>
      <c r="Q363" s="317"/>
      <c r="R363" s="317"/>
      <c r="S363" s="317"/>
      <c r="T363" s="317"/>
      <c r="U363" s="317"/>
      <c r="V363" s="317"/>
      <c r="W363" s="317"/>
      <c r="X363" s="317"/>
      <c r="Y363" s="317"/>
      <c r="Z363" s="317"/>
      <c r="AA363" s="317"/>
      <c r="AB363" s="317"/>
      <c r="AC363" s="317"/>
    </row>
    <row r="364" spans="1:29" ht="15.75" customHeight="1">
      <c r="A364" s="318"/>
      <c r="B364" s="309"/>
      <c r="C364" s="309"/>
      <c r="D364" s="309"/>
      <c r="E364" s="319"/>
      <c r="F364" s="320"/>
      <c r="G364" s="317"/>
      <c r="H364" s="312"/>
      <c r="I364" s="320"/>
      <c r="J364" s="320" t="s">
        <v>371</v>
      </c>
      <c r="K364" s="346"/>
      <c r="L364" s="341"/>
      <c r="M364" s="209"/>
      <c r="N364" s="214"/>
      <c r="O364" s="346"/>
      <c r="P364" s="317"/>
      <c r="Q364" s="317"/>
      <c r="R364" s="317"/>
      <c r="S364" s="317"/>
      <c r="T364" s="317"/>
      <c r="U364" s="317"/>
      <c r="V364" s="317"/>
      <c r="W364" s="317"/>
      <c r="X364" s="317"/>
      <c r="Y364" s="317"/>
      <c r="Z364" s="317"/>
      <c r="AA364" s="317"/>
      <c r="AB364" s="317"/>
      <c r="AC364" s="317"/>
    </row>
    <row r="365" spans="1:29" ht="16.5" customHeight="1">
      <c r="A365" s="318"/>
      <c r="B365" s="310"/>
      <c r="C365" s="310"/>
      <c r="D365" s="310"/>
      <c r="E365" s="319"/>
      <c r="F365" s="320"/>
      <c r="G365" s="317"/>
      <c r="H365" s="313"/>
      <c r="I365" s="320"/>
      <c r="J365" s="320"/>
      <c r="K365" s="346"/>
      <c r="L365" s="346"/>
      <c r="M365" s="214"/>
      <c r="N365" s="214"/>
      <c r="O365" s="346"/>
      <c r="P365" s="317"/>
      <c r="Q365" s="317"/>
      <c r="R365" s="317"/>
      <c r="S365" s="317"/>
      <c r="T365" s="317"/>
      <c r="U365" s="317"/>
      <c r="V365" s="317"/>
      <c r="W365" s="317"/>
      <c r="X365" s="317"/>
      <c r="Y365" s="317"/>
      <c r="Z365" s="317"/>
      <c r="AA365" s="317"/>
      <c r="AB365" s="317"/>
      <c r="AC365" s="317"/>
    </row>
    <row r="366" spans="1:29" ht="15.75" customHeight="1">
      <c r="A366" s="318">
        <v>33600000</v>
      </c>
      <c r="B366" s="308" t="s">
        <v>546</v>
      </c>
      <c r="C366" s="308" t="s">
        <v>489</v>
      </c>
      <c r="D366" s="308" t="s">
        <v>804</v>
      </c>
      <c r="E366" s="319" t="s">
        <v>803</v>
      </c>
      <c r="F366" s="320" t="s">
        <v>801</v>
      </c>
      <c r="G366" s="317">
        <v>147.08000000000001</v>
      </c>
      <c r="H366" s="311" t="s">
        <v>547</v>
      </c>
      <c r="I366" s="320" t="s">
        <v>527</v>
      </c>
      <c r="J366" s="320" t="s">
        <v>281</v>
      </c>
      <c r="K366" s="346" t="s">
        <v>1036</v>
      </c>
      <c r="L366" s="341" t="s">
        <v>880</v>
      </c>
      <c r="M366" s="209">
        <v>23.68</v>
      </c>
      <c r="N366" s="214">
        <v>23.68</v>
      </c>
      <c r="O366" s="346" t="s">
        <v>1002</v>
      </c>
      <c r="P366" s="317">
        <f>SUM(M366:M367)</f>
        <v>23.68</v>
      </c>
      <c r="Q366" s="317">
        <f>SUM(N366:N367)</f>
        <v>23.68</v>
      </c>
      <c r="R366" s="317">
        <f>SUM(M368:M369)</f>
        <v>0</v>
      </c>
      <c r="S366" s="317">
        <f>SUM(N368:N369)</f>
        <v>0</v>
      </c>
      <c r="T366" s="317">
        <f>SUM(M370:M371)</f>
        <v>0</v>
      </c>
      <c r="U366" s="317">
        <f>SUM(N370:N371)</f>
        <v>0</v>
      </c>
      <c r="V366" s="317">
        <f>SUM(M372:M373)</f>
        <v>0</v>
      </c>
      <c r="W366" s="317">
        <f>SUM(N372:N373)</f>
        <v>0</v>
      </c>
      <c r="X366" s="317">
        <f>P366+R366+T366+V366</f>
        <v>23.68</v>
      </c>
      <c r="Y366" s="317">
        <f>Q366+S366+U366+W366</f>
        <v>23.68</v>
      </c>
      <c r="Z366" s="317">
        <f>G366-X366</f>
        <v>123.4</v>
      </c>
      <c r="AA366" s="317">
        <f>G366-Y366</f>
        <v>123.4</v>
      </c>
      <c r="AB366" s="317">
        <f>X366*100/G366</f>
        <v>16.100081588251289</v>
      </c>
      <c r="AC366" s="317"/>
    </row>
    <row r="367" spans="1:29" ht="15.75" customHeight="1">
      <c r="A367" s="318"/>
      <c r="B367" s="309"/>
      <c r="C367" s="309"/>
      <c r="D367" s="309"/>
      <c r="E367" s="319"/>
      <c r="F367" s="320"/>
      <c r="G367" s="317"/>
      <c r="H367" s="312"/>
      <c r="I367" s="320"/>
      <c r="J367" s="320"/>
      <c r="K367" s="346"/>
      <c r="L367" s="341"/>
      <c r="M367" s="209"/>
      <c r="N367" s="209"/>
      <c r="O367" s="341"/>
      <c r="P367" s="317"/>
      <c r="Q367" s="317"/>
      <c r="R367" s="317"/>
      <c r="S367" s="317"/>
      <c r="T367" s="317"/>
      <c r="U367" s="317"/>
      <c r="V367" s="317"/>
      <c r="W367" s="317"/>
      <c r="X367" s="317"/>
      <c r="Y367" s="317"/>
      <c r="Z367" s="317"/>
      <c r="AA367" s="317"/>
      <c r="AB367" s="317"/>
      <c r="AC367" s="317"/>
    </row>
    <row r="368" spans="1:29" ht="15.75" customHeight="1">
      <c r="A368" s="318"/>
      <c r="B368" s="309"/>
      <c r="C368" s="309"/>
      <c r="D368" s="309"/>
      <c r="E368" s="319"/>
      <c r="F368" s="320"/>
      <c r="G368" s="317"/>
      <c r="H368" s="312"/>
      <c r="I368" s="320"/>
      <c r="J368" s="320" t="s">
        <v>370</v>
      </c>
      <c r="K368" s="346"/>
      <c r="L368" s="341"/>
      <c r="M368" s="209"/>
      <c r="N368" s="209"/>
      <c r="O368" s="346"/>
      <c r="P368" s="317"/>
      <c r="Q368" s="317"/>
      <c r="R368" s="317"/>
      <c r="S368" s="317"/>
      <c r="T368" s="317"/>
      <c r="U368" s="317"/>
      <c r="V368" s="317"/>
      <c r="W368" s="317"/>
      <c r="X368" s="317"/>
      <c r="Y368" s="317"/>
      <c r="Z368" s="317"/>
      <c r="AA368" s="317"/>
      <c r="AB368" s="317"/>
      <c r="AC368" s="317"/>
    </row>
    <row r="369" spans="1:29" ht="15.75" customHeight="1">
      <c r="A369" s="318"/>
      <c r="B369" s="309"/>
      <c r="C369" s="309"/>
      <c r="D369" s="309"/>
      <c r="E369" s="319"/>
      <c r="F369" s="320"/>
      <c r="G369" s="317"/>
      <c r="H369" s="312"/>
      <c r="I369" s="320"/>
      <c r="J369" s="320"/>
      <c r="K369" s="346"/>
      <c r="L369" s="341"/>
      <c r="M369" s="209"/>
      <c r="N369" s="209"/>
      <c r="O369" s="346"/>
      <c r="P369" s="317"/>
      <c r="Q369" s="317"/>
      <c r="R369" s="317"/>
      <c r="S369" s="317"/>
      <c r="T369" s="317"/>
      <c r="U369" s="317"/>
      <c r="V369" s="317"/>
      <c r="W369" s="317"/>
      <c r="X369" s="317"/>
      <c r="Y369" s="317"/>
      <c r="Z369" s="317"/>
      <c r="AA369" s="317"/>
      <c r="AB369" s="317"/>
      <c r="AC369" s="317"/>
    </row>
    <row r="370" spans="1:29" ht="15.75" customHeight="1">
      <c r="A370" s="318"/>
      <c r="B370" s="309"/>
      <c r="C370" s="309"/>
      <c r="D370" s="309"/>
      <c r="E370" s="319"/>
      <c r="F370" s="320"/>
      <c r="G370" s="317"/>
      <c r="H370" s="312"/>
      <c r="I370" s="320"/>
      <c r="J370" s="320" t="s">
        <v>289</v>
      </c>
      <c r="K370" s="346"/>
      <c r="L370" s="341"/>
      <c r="M370" s="209"/>
      <c r="N370" s="214"/>
      <c r="O370" s="346"/>
      <c r="P370" s="317"/>
      <c r="Q370" s="317"/>
      <c r="R370" s="317"/>
      <c r="S370" s="317"/>
      <c r="T370" s="317"/>
      <c r="U370" s="317"/>
      <c r="V370" s="317"/>
      <c r="W370" s="317"/>
      <c r="X370" s="317"/>
      <c r="Y370" s="317"/>
      <c r="Z370" s="317"/>
      <c r="AA370" s="317"/>
      <c r="AB370" s="317"/>
      <c r="AC370" s="317"/>
    </row>
    <row r="371" spans="1:29" ht="15.75" customHeight="1">
      <c r="A371" s="318"/>
      <c r="B371" s="309"/>
      <c r="C371" s="309"/>
      <c r="D371" s="309"/>
      <c r="E371" s="319"/>
      <c r="F371" s="320"/>
      <c r="G371" s="317"/>
      <c r="H371" s="312"/>
      <c r="I371" s="320"/>
      <c r="J371" s="320"/>
      <c r="K371" s="346"/>
      <c r="L371" s="341"/>
      <c r="M371" s="209"/>
      <c r="N371" s="209"/>
      <c r="O371" s="346"/>
      <c r="P371" s="317"/>
      <c r="Q371" s="317"/>
      <c r="R371" s="317"/>
      <c r="S371" s="317"/>
      <c r="T371" s="317"/>
      <c r="U371" s="317"/>
      <c r="V371" s="317"/>
      <c r="W371" s="317"/>
      <c r="X371" s="317"/>
      <c r="Y371" s="317"/>
      <c r="Z371" s="317"/>
      <c r="AA371" s="317"/>
      <c r="AB371" s="317"/>
      <c r="AC371" s="317"/>
    </row>
    <row r="372" spans="1:29" ht="15.75" customHeight="1">
      <c r="A372" s="318"/>
      <c r="B372" s="309"/>
      <c r="C372" s="309"/>
      <c r="D372" s="309"/>
      <c r="E372" s="319"/>
      <c r="F372" s="320"/>
      <c r="G372" s="317"/>
      <c r="H372" s="312"/>
      <c r="I372" s="320"/>
      <c r="J372" s="320" t="s">
        <v>371</v>
      </c>
      <c r="K372" s="346"/>
      <c r="L372" s="341"/>
      <c r="M372" s="209"/>
      <c r="N372" s="214"/>
      <c r="O372" s="346"/>
      <c r="P372" s="317"/>
      <c r="Q372" s="317"/>
      <c r="R372" s="317"/>
      <c r="S372" s="317"/>
      <c r="T372" s="317"/>
      <c r="U372" s="317"/>
      <c r="V372" s="317"/>
      <c r="W372" s="317"/>
      <c r="X372" s="317"/>
      <c r="Y372" s="317"/>
      <c r="Z372" s="317"/>
      <c r="AA372" s="317"/>
      <c r="AB372" s="317"/>
      <c r="AC372" s="317"/>
    </row>
    <row r="373" spans="1:29" ht="16.5" customHeight="1">
      <c r="A373" s="318"/>
      <c r="B373" s="310"/>
      <c r="C373" s="310"/>
      <c r="D373" s="310"/>
      <c r="E373" s="319"/>
      <c r="F373" s="320"/>
      <c r="G373" s="317"/>
      <c r="H373" s="313"/>
      <c r="I373" s="320"/>
      <c r="J373" s="320"/>
      <c r="K373" s="346"/>
      <c r="L373" s="346"/>
      <c r="M373" s="214"/>
      <c r="N373" s="214"/>
      <c r="O373" s="346"/>
      <c r="P373" s="317"/>
      <c r="Q373" s="317"/>
      <c r="R373" s="317"/>
      <c r="S373" s="317"/>
      <c r="T373" s="317"/>
      <c r="U373" s="317"/>
      <c r="V373" s="317"/>
      <c r="W373" s="317"/>
      <c r="X373" s="317"/>
      <c r="Y373" s="317"/>
      <c r="Z373" s="317"/>
      <c r="AA373" s="317"/>
      <c r="AB373" s="317"/>
      <c r="AC373" s="317"/>
    </row>
    <row r="374" spans="1:29" ht="15.75" customHeight="1">
      <c r="A374" s="318">
        <v>33600000</v>
      </c>
      <c r="B374" s="308" t="s">
        <v>546</v>
      </c>
      <c r="C374" s="308" t="s">
        <v>489</v>
      </c>
      <c r="D374" s="308" t="s">
        <v>806</v>
      </c>
      <c r="E374" s="319" t="s">
        <v>805</v>
      </c>
      <c r="F374" s="320" t="s">
        <v>801</v>
      </c>
      <c r="G374" s="317">
        <v>7031.4</v>
      </c>
      <c r="H374" s="324" t="s">
        <v>547</v>
      </c>
      <c r="I374" s="320" t="s">
        <v>527</v>
      </c>
      <c r="J374" s="320" t="s">
        <v>281</v>
      </c>
      <c r="K374" s="346" t="s">
        <v>1037</v>
      </c>
      <c r="L374" s="341" t="s">
        <v>880</v>
      </c>
      <c r="M374" s="209">
        <v>343.8</v>
      </c>
      <c r="N374" s="214">
        <v>343.7</v>
      </c>
      <c r="O374" s="346" t="s">
        <v>1002</v>
      </c>
      <c r="P374" s="317">
        <f>SUM(M374:M375)</f>
        <v>343.8</v>
      </c>
      <c r="Q374" s="317">
        <f>SUM(N374:N375)</f>
        <v>343.7</v>
      </c>
      <c r="R374" s="317">
        <f>SUM(M376:M377)</f>
        <v>0</v>
      </c>
      <c r="S374" s="317">
        <f>SUM(N376:N377)</f>
        <v>0</v>
      </c>
      <c r="T374" s="317">
        <f>SUM(M378:M379)</f>
        <v>0</v>
      </c>
      <c r="U374" s="317">
        <f>SUM(N378:N379)</f>
        <v>0</v>
      </c>
      <c r="V374" s="317">
        <f>SUM(M380:M382)</f>
        <v>0</v>
      </c>
      <c r="W374" s="317">
        <f>SUM(N380:N382)</f>
        <v>0</v>
      </c>
      <c r="X374" s="317">
        <f>P374+R374+T374+V374</f>
        <v>343.8</v>
      </c>
      <c r="Y374" s="317">
        <f>Q374+S374+U374+W374</f>
        <v>343.7</v>
      </c>
      <c r="Z374" s="317">
        <f>G374-X374</f>
        <v>6687.5999999999995</v>
      </c>
      <c r="AA374" s="317">
        <f>G374-Y374</f>
        <v>6687.7</v>
      </c>
      <c r="AB374" s="317">
        <f>X374*100/G374</f>
        <v>4.8894956907585971</v>
      </c>
      <c r="AC374" s="317"/>
    </row>
    <row r="375" spans="1:29" ht="15.75" customHeight="1">
      <c r="A375" s="318"/>
      <c r="B375" s="309"/>
      <c r="C375" s="309"/>
      <c r="D375" s="309"/>
      <c r="E375" s="319"/>
      <c r="F375" s="320"/>
      <c r="G375" s="317"/>
      <c r="H375" s="325"/>
      <c r="I375" s="320"/>
      <c r="J375" s="320"/>
      <c r="K375" s="346"/>
      <c r="L375" s="341"/>
      <c r="M375" s="209"/>
      <c r="N375" s="209"/>
      <c r="O375" s="341"/>
      <c r="P375" s="317"/>
      <c r="Q375" s="317"/>
      <c r="R375" s="317"/>
      <c r="S375" s="317"/>
      <c r="T375" s="317"/>
      <c r="U375" s="317"/>
      <c r="V375" s="317"/>
      <c r="W375" s="317"/>
      <c r="X375" s="317"/>
      <c r="Y375" s="317"/>
      <c r="Z375" s="317"/>
      <c r="AA375" s="317"/>
      <c r="AB375" s="317"/>
      <c r="AC375" s="317"/>
    </row>
    <row r="376" spans="1:29" ht="15.75" customHeight="1">
      <c r="A376" s="318"/>
      <c r="B376" s="309"/>
      <c r="C376" s="309"/>
      <c r="D376" s="309"/>
      <c r="E376" s="319"/>
      <c r="F376" s="320"/>
      <c r="G376" s="317"/>
      <c r="H376" s="325"/>
      <c r="I376" s="320"/>
      <c r="J376" s="320" t="s">
        <v>370</v>
      </c>
      <c r="K376" s="346"/>
      <c r="L376" s="341"/>
      <c r="M376" s="209"/>
      <c r="N376" s="209"/>
      <c r="O376" s="346"/>
      <c r="P376" s="317"/>
      <c r="Q376" s="317"/>
      <c r="R376" s="317"/>
      <c r="S376" s="317"/>
      <c r="T376" s="317"/>
      <c r="U376" s="317"/>
      <c r="V376" s="317"/>
      <c r="W376" s="317"/>
      <c r="X376" s="317"/>
      <c r="Y376" s="317"/>
      <c r="Z376" s="317"/>
      <c r="AA376" s="317"/>
      <c r="AB376" s="317"/>
      <c r="AC376" s="317"/>
    </row>
    <row r="377" spans="1:29" ht="15.75" customHeight="1">
      <c r="A377" s="318"/>
      <c r="B377" s="309"/>
      <c r="C377" s="309"/>
      <c r="D377" s="309"/>
      <c r="E377" s="319"/>
      <c r="F377" s="320"/>
      <c r="G377" s="317"/>
      <c r="H377" s="325"/>
      <c r="I377" s="320"/>
      <c r="J377" s="320"/>
      <c r="K377" s="346"/>
      <c r="L377" s="341"/>
      <c r="M377" s="209"/>
      <c r="N377" s="209"/>
      <c r="O377" s="346"/>
      <c r="P377" s="317"/>
      <c r="Q377" s="317"/>
      <c r="R377" s="317"/>
      <c r="S377" s="317"/>
      <c r="T377" s="317"/>
      <c r="U377" s="317"/>
      <c r="V377" s="317"/>
      <c r="W377" s="317"/>
      <c r="X377" s="317"/>
      <c r="Y377" s="317"/>
      <c r="Z377" s="317"/>
      <c r="AA377" s="317"/>
      <c r="AB377" s="317"/>
      <c r="AC377" s="317"/>
    </row>
    <row r="378" spans="1:29" ht="15.75" customHeight="1">
      <c r="A378" s="318"/>
      <c r="B378" s="309"/>
      <c r="C378" s="309"/>
      <c r="D378" s="309"/>
      <c r="E378" s="319"/>
      <c r="F378" s="320"/>
      <c r="G378" s="317"/>
      <c r="H378" s="325"/>
      <c r="I378" s="320"/>
      <c r="J378" s="320" t="s">
        <v>289</v>
      </c>
      <c r="K378" s="346"/>
      <c r="L378" s="341"/>
      <c r="M378" s="209"/>
      <c r="N378" s="214"/>
      <c r="O378" s="346"/>
      <c r="P378" s="317"/>
      <c r="Q378" s="317"/>
      <c r="R378" s="317"/>
      <c r="S378" s="317"/>
      <c r="T378" s="317"/>
      <c r="U378" s="317"/>
      <c r="V378" s="317"/>
      <c r="W378" s="317"/>
      <c r="X378" s="317"/>
      <c r="Y378" s="317"/>
      <c r="Z378" s="317"/>
      <c r="AA378" s="317"/>
      <c r="AB378" s="317"/>
      <c r="AC378" s="317"/>
    </row>
    <row r="379" spans="1:29" ht="15.75" customHeight="1">
      <c r="A379" s="318"/>
      <c r="B379" s="309"/>
      <c r="C379" s="309"/>
      <c r="D379" s="309"/>
      <c r="E379" s="319"/>
      <c r="F379" s="320"/>
      <c r="G379" s="317"/>
      <c r="H379" s="325"/>
      <c r="I379" s="320"/>
      <c r="J379" s="320"/>
      <c r="K379" s="346"/>
      <c r="L379" s="341"/>
      <c r="M379" s="209"/>
      <c r="N379" s="209"/>
      <c r="O379" s="346"/>
      <c r="P379" s="317"/>
      <c r="Q379" s="317"/>
      <c r="R379" s="317"/>
      <c r="S379" s="317"/>
      <c r="T379" s="317"/>
      <c r="U379" s="317"/>
      <c r="V379" s="317"/>
      <c r="W379" s="317"/>
      <c r="X379" s="317"/>
      <c r="Y379" s="317"/>
      <c r="Z379" s="317"/>
      <c r="AA379" s="317"/>
      <c r="AB379" s="317"/>
      <c r="AC379" s="317"/>
    </row>
    <row r="380" spans="1:29" ht="15.75" customHeight="1">
      <c r="A380" s="318"/>
      <c r="B380" s="309"/>
      <c r="C380" s="309"/>
      <c r="D380" s="309"/>
      <c r="E380" s="319"/>
      <c r="F380" s="320"/>
      <c r="G380" s="317"/>
      <c r="H380" s="325"/>
      <c r="I380" s="320"/>
      <c r="J380" s="320" t="s">
        <v>371</v>
      </c>
      <c r="K380" s="346"/>
      <c r="L380" s="341"/>
      <c r="M380" s="209"/>
      <c r="N380" s="214"/>
      <c r="O380" s="346"/>
      <c r="P380" s="317"/>
      <c r="Q380" s="317"/>
      <c r="R380" s="317"/>
      <c r="S380" s="317"/>
      <c r="T380" s="317"/>
      <c r="U380" s="317"/>
      <c r="V380" s="317"/>
      <c r="W380" s="317"/>
      <c r="X380" s="317"/>
      <c r="Y380" s="317"/>
      <c r="Z380" s="317"/>
      <c r="AA380" s="317"/>
      <c r="AB380" s="317"/>
      <c r="AC380" s="317"/>
    </row>
    <row r="381" spans="1:29" ht="15.75" customHeight="1">
      <c r="A381" s="318"/>
      <c r="B381" s="309"/>
      <c r="C381" s="309"/>
      <c r="D381" s="309"/>
      <c r="E381" s="319"/>
      <c r="F381" s="320"/>
      <c r="G381" s="317"/>
      <c r="H381" s="325"/>
      <c r="I381" s="320"/>
      <c r="J381" s="320"/>
      <c r="K381" s="346"/>
      <c r="L381" s="341"/>
      <c r="M381" s="209"/>
      <c r="N381" s="214"/>
      <c r="O381" s="346"/>
      <c r="P381" s="317"/>
      <c r="Q381" s="317"/>
      <c r="R381" s="317"/>
      <c r="S381" s="317"/>
      <c r="T381" s="317"/>
      <c r="U381" s="317"/>
      <c r="V381" s="317"/>
      <c r="W381" s="317"/>
      <c r="X381" s="317"/>
      <c r="Y381" s="317"/>
      <c r="Z381" s="317"/>
      <c r="AA381" s="317"/>
      <c r="AB381" s="317"/>
      <c r="AC381" s="317"/>
    </row>
    <row r="382" spans="1:29" ht="13.5" customHeight="1">
      <c r="A382" s="318"/>
      <c r="B382" s="310"/>
      <c r="C382" s="310"/>
      <c r="D382" s="310"/>
      <c r="E382" s="319"/>
      <c r="F382" s="320"/>
      <c r="G382" s="317"/>
      <c r="H382" s="326"/>
      <c r="I382" s="320"/>
      <c r="J382" s="320"/>
      <c r="K382" s="346"/>
      <c r="L382" s="346"/>
      <c r="M382" s="214"/>
      <c r="N382" s="214"/>
      <c r="O382" s="346"/>
      <c r="P382" s="317"/>
      <c r="Q382" s="317"/>
      <c r="R382" s="317"/>
      <c r="S382" s="317"/>
      <c r="T382" s="317"/>
      <c r="U382" s="317"/>
      <c r="V382" s="317"/>
      <c r="W382" s="317"/>
      <c r="X382" s="317"/>
      <c r="Y382" s="317"/>
      <c r="Z382" s="317"/>
      <c r="AA382" s="317"/>
      <c r="AB382" s="317"/>
      <c r="AC382" s="317"/>
    </row>
    <row r="383" spans="1:29" ht="15.75" customHeight="1">
      <c r="A383" s="318">
        <v>33600000</v>
      </c>
      <c r="B383" s="308" t="s">
        <v>546</v>
      </c>
      <c r="C383" s="308" t="s">
        <v>489</v>
      </c>
      <c r="D383" s="308" t="s">
        <v>808</v>
      </c>
      <c r="E383" s="319" t="s">
        <v>807</v>
      </c>
      <c r="F383" s="320" t="s">
        <v>702</v>
      </c>
      <c r="G383" s="317">
        <v>1481.2</v>
      </c>
      <c r="H383" s="324" t="s">
        <v>547</v>
      </c>
      <c r="I383" s="320" t="s">
        <v>527</v>
      </c>
      <c r="J383" s="320" t="s">
        <v>281</v>
      </c>
      <c r="K383" s="346"/>
      <c r="L383" s="341"/>
      <c r="M383" s="209"/>
      <c r="N383" s="214"/>
      <c r="O383" s="346"/>
      <c r="P383" s="317">
        <f>SUM(M383:M384)</f>
        <v>0</v>
      </c>
      <c r="Q383" s="317">
        <f>SUM(N383:N384)</f>
        <v>0</v>
      </c>
      <c r="R383" s="317">
        <f>SUM(M385:M386)</f>
        <v>0</v>
      </c>
      <c r="S383" s="317">
        <f>SUM(N385:N386)</f>
        <v>0</v>
      </c>
      <c r="T383" s="317">
        <f>SUM(M387:M388)</f>
        <v>0</v>
      </c>
      <c r="U383" s="317">
        <f>SUM(N387:N388)</f>
        <v>0</v>
      </c>
      <c r="V383" s="317">
        <f>SUM(M389:M390)</f>
        <v>0</v>
      </c>
      <c r="W383" s="317">
        <f>SUM(N389:N390)</f>
        <v>0</v>
      </c>
      <c r="X383" s="317">
        <f>P383+R383+T383+V383</f>
        <v>0</v>
      </c>
      <c r="Y383" s="317">
        <f>Q383+S383+U383+W383</f>
        <v>0</v>
      </c>
      <c r="Z383" s="317">
        <f>G383-X383</f>
        <v>1481.2</v>
      </c>
      <c r="AA383" s="317">
        <f>G383-Y383</f>
        <v>1481.2</v>
      </c>
      <c r="AB383" s="317">
        <f>X383*100/G383</f>
        <v>0</v>
      </c>
      <c r="AC383" s="317"/>
    </row>
    <row r="384" spans="1:29" ht="15.75" customHeight="1">
      <c r="A384" s="318"/>
      <c r="B384" s="309"/>
      <c r="C384" s="309"/>
      <c r="D384" s="309"/>
      <c r="E384" s="319"/>
      <c r="F384" s="320"/>
      <c r="G384" s="317"/>
      <c r="H384" s="325"/>
      <c r="I384" s="320"/>
      <c r="J384" s="320"/>
      <c r="K384" s="346"/>
      <c r="L384" s="341"/>
      <c r="M384" s="209"/>
      <c r="N384" s="209"/>
      <c r="O384" s="341"/>
      <c r="P384" s="317"/>
      <c r="Q384" s="317"/>
      <c r="R384" s="317"/>
      <c r="S384" s="317"/>
      <c r="T384" s="317"/>
      <c r="U384" s="317"/>
      <c r="V384" s="317"/>
      <c r="W384" s="317"/>
      <c r="X384" s="317"/>
      <c r="Y384" s="317"/>
      <c r="Z384" s="317"/>
      <c r="AA384" s="317"/>
      <c r="AB384" s="317"/>
      <c r="AC384" s="317"/>
    </row>
    <row r="385" spans="1:29" ht="15.75" customHeight="1">
      <c r="A385" s="318"/>
      <c r="B385" s="309"/>
      <c r="C385" s="309"/>
      <c r="D385" s="309"/>
      <c r="E385" s="319"/>
      <c r="F385" s="320"/>
      <c r="G385" s="317"/>
      <c r="H385" s="325"/>
      <c r="I385" s="320"/>
      <c r="J385" s="320" t="s">
        <v>370</v>
      </c>
      <c r="K385" s="346"/>
      <c r="L385" s="341"/>
      <c r="M385" s="209"/>
      <c r="N385" s="209"/>
      <c r="O385" s="346"/>
      <c r="P385" s="317"/>
      <c r="Q385" s="317"/>
      <c r="R385" s="317"/>
      <c r="S385" s="317"/>
      <c r="T385" s="317"/>
      <c r="U385" s="317"/>
      <c r="V385" s="317"/>
      <c r="W385" s="317"/>
      <c r="X385" s="317"/>
      <c r="Y385" s="317"/>
      <c r="Z385" s="317"/>
      <c r="AA385" s="317"/>
      <c r="AB385" s="317"/>
      <c r="AC385" s="317"/>
    </row>
    <row r="386" spans="1:29" ht="15.75" customHeight="1">
      <c r="A386" s="318"/>
      <c r="B386" s="309"/>
      <c r="C386" s="309"/>
      <c r="D386" s="309"/>
      <c r="E386" s="319"/>
      <c r="F386" s="320"/>
      <c r="G386" s="317"/>
      <c r="H386" s="325"/>
      <c r="I386" s="320"/>
      <c r="J386" s="320"/>
      <c r="K386" s="346"/>
      <c r="L386" s="341"/>
      <c r="M386" s="209"/>
      <c r="N386" s="209"/>
      <c r="O386" s="346"/>
      <c r="P386" s="317"/>
      <c r="Q386" s="317"/>
      <c r="R386" s="317"/>
      <c r="S386" s="317"/>
      <c r="T386" s="317"/>
      <c r="U386" s="317"/>
      <c r="V386" s="317"/>
      <c r="W386" s="317"/>
      <c r="X386" s="317"/>
      <c r="Y386" s="317"/>
      <c r="Z386" s="317"/>
      <c r="AA386" s="317"/>
      <c r="AB386" s="317"/>
      <c r="AC386" s="317"/>
    </row>
    <row r="387" spans="1:29" ht="15.75" customHeight="1">
      <c r="A387" s="318"/>
      <c r="B387" s="309"/>
      <c r="C387" s="309"/>
      <c r="D387" s="309"/>
      <c r="E387" s="319"/>
      <c r="F387" s="320"/>
      <c r="G387" s="317"/>
      <c r="H387" s="325"/>
      <c r="I387" s="320"/>
      <c r="J387" s="320" t="s">
        <v>289</v>
      </c>
      <c r="K387" s="346"/>
      <c r="L387" s="341"/>
      <c r="M387" s="209"/>
      <c r="N387" s="214"/>
      <c r="O387" s="346"/>
      <c r="P387" s="317"/>
      <c r="Q387" s="317"/>
      <c r="R387" s="317"/>
      <c r="S387" s="317"/>
      <c r="T387" s="317"/>
      <c r="U387" s="317"/>
      <c r="V387" s="317"/>
      <c r="W387" s="317"/>
      <c r="X387" s="317"/>
      <c r="Y387" s="317"/>
      <c r="Z387" s="317"/>
      <c r="AA387" s="317"/>
      <c r="AB387" s="317"/>
      <c r="AC387" s="317"/>
    </row>
    <row r="388" spans="1:29" ht="15.75" customHeight="1">
      <c r="A388" s="318"/>
      <c r="B388" s="309"/>
      <c r="C388" s="309"/>
      <c r="D388" s="309"/>
      <c r="E388" s="319"/>
      <c r="F388" s="320"/>
      <c r="G388" s="317"/>
      <c r="H388" s="325"/>
      <c r="I388" s="320"/>
      <c r="J388" s="320"/>
      <c r="K388" s="346"/>
      <c r="L388" s="341"/>
      <c r="M388" s="209"/>
      <c r="N388" s="209"/>
      <c r="O388" s="346"/>
      <c r="P388" s="317"/>
      <c r="Q388" s="317"/>
      <c r="R388" s="317"/>
      <c r="S388" s="317"/>
      <c r="T388" s="317"/>
      <c r="U388" s="317"/>
      <c r="V388" s="317"/>
      <c r="W388" s="317"/>
      <c r="X388" s="317"/>
      <c r="Y388" s="317"/>
      <c r="Z388" s="317"/>
      <c r="AA388" s="317"/>
      <c r="AB388" s="317"/>
      <c r="AC388" s="317"/>
    </row>
    <row r="389" spans="1:29" ht="15.75" customHeight="1">
      <c r="A389" s="318"/>
      <c r="B389" s="309"/>
      <c r="C389" s="309"/>
      <c r="D389" s="309"/>
      <c r="E389" s="319"/>
      <c r="F389" s="320"/>
      <c r="G389" s="317"/>
      <c r="H389" s="325"/>
      <c r="I389" s="320"/>
      <c r="J389" s="320" t="s">
        <v>371</v>
      </c>
      <c r="K389" s="346"/>
      <c r="L389" s="341"/>
      <c r="M389" s="209"/>
      <c r="N389" s="214"/>
      <c r="O389" s="346"/>
      <c r="P389" s="317"/>
      <c r="Q389" s="317"/>
      <c r="R389" s="317"/>
      <c r="S389" s="317"/>
      <c r="T389" s="317"/>
      <c r="U389" s="317"/>
      <c r="V389" s="317"/>
      <c r="W389" s="317"/>
      <c r="X389" s="317"/>
      <c r="Y389" s="317"/>
      <c r="Z389" s="317"/>
      <c r="AA389" s="317"/>
      <c r="AB389" s="317"/>
      <c r="AC389" s="317"/>
    </row>
    <row r="390" spans="1:29" ht="16.5" customHeight="1">
      <c r="A390" s="318"/>
      <c r="B390" s="310"/>
      <c r="C390" s="310"/>
      <c r="D390" s="310"/>
      <c r="E390" s="319"/>
      <c r="F390" s="320"/>
      <c r="G390" s="317"/>
      <c r="H390" s="326"/>
      <c r="I390" s="320"/>
      <c r="J390" s="320"/>
      <c r="K390" s="346"/>
      <c r="L390" s="346"/>
      <c r="M390" s="214"/>
      <c r="N390" s="214"/>
      <c r="O390" s="346"/>
      <c r="P390" s="317"/>
      <c r="Q390" s="317"/>
      <c r="R390" s="317"/>
      <c r="S390" s="317"/>
      <c r="T390" s="317"/>
      <c r="U390" s="317"/>
      <c r="V390" s="317"/>
      <c r="W390" s="317"/>
      <c r="X390" s="317"/>
      <c r="Y390" s="317"/>
      <c r="Z390" s="317"/>
      <c r="AA390" s="317"/>
      <c r="AB390" s="317"/>
      <c r="AC390" s="317"/>
    </row>
    <row r="391" spans="1:29" ht="15.75" customHeight="1">
      <c r="A391" s="318">
        <v>33600000</v>
      </c>
      <c r="B391" s="308" t="s">
        <v>546</v>
      </c>
      <c r="C391" s="308" t="s">
        <v>489</v>
      </c>
      <c r="D391" s="308" t="s">
        <v>809</v>
      </c>
      <c r="E391" s="319" t="s">
        <v>1047</v>
      </c>
      <c r="F391" s="320" t="s">
        <v>810</v>
      </c>
      <c r="G391" s="317">
        <v>59.88</v>
      </c>
      <c r="H391" s="324" t="s">
        <v>557</v>
      </c>
      <c r="I391" s="320" t="s">
        <v>527</v>
      </c>
      <c r="J391" s="320" t="s">
        <v>281</v>
      </c>
      <c r="K391" s="346"/>
      <c r="L391" s="341"/>
      <c r="M391" s="209"/>
      <c r="N391" s="214"/>
      <c r="O391" s="346"/>
      <c r="P391" s="317">
        <f>SUM(M391:M392)</f>
        <v>0</v>
      </c>
      <c r="Q391" s="317">
        <f>SUM(N391:N392)</f>
        <v>0</v>
      </c>
      <c r="R391" s="317">
        <f>SUM(M393:M394)</f>
        <v>0</v>
      </c>
      <c r="S391" s="317">
        <f>SUM(N393:N394)</f>
        <v>0</v>
      </c>
      <c r="T391" s="317">
        <f>SUM(M395:M396)</f>
        <v>0</v>
      </c>
      <c r="U391" s="317">
        <f>SUM(N395:N396)</f>
        <v>0</v>
      </c>
      <c r="V391" s="317">
        <f>SUM(M397:M398)</f>
        <v>0</v>
      </c>
      <c r="W391" s="317">
        <f>SUM(N397:N398)</f>
        <v>0</v>
      </c>
      <c r="X391" s="317">
        <f>P391+R391+T391+V391</f>
        <v>0</v>
      </c>
      <c r="Y391" s="317">
        <f>Q391+S391+U391+W391</f>
        <v>0</v>
      </c>
      <c r="Z391" s="317">
        <f>G391-X391</f>
        <v>59.88</v>
      </c>
      <c r="AA391" s="317">
        <f>G391-Y391</f>
        <v>59.88</v>
      </c>
      <c r="AB391" s="317">
        <f>X391*100/G391</f>
        <v>0</v>
      </c>
      <c r="AC391" s="317"/>
    </row>
    <row r="392" spans="1:29" ht="15.75" customHeight="1">
      <c r="A392" s="318"/>
      <c r="B392" s="309"/>
      <c r="C392" s="309"/>
      <c r="D392" s="309"/>
      <c r="E392" s="319"/>
      <c r="F392" s="320"/>
      <c r="G392" s="317"/>
      <c r="H392" s="325"/>
      <c r="I392" s="320"/>
      <c r="J392" s="320"/>
      <c r="K392" s="346"/>
      <c r="L392" s="341"/>
      <c r="M392" s="209"/>
      <c r="N392" s="209"/>
      <c r="O392" s="341"/>
      <c r="P392" s="317"/>
      <c r="Q392" s="317"/>
      <c r="R392" s="317"/>
      <c r="S392" s="317"/>
      <c r="T392" s="317"/>
      <c r="U392" s="317"/>
      <c r="V392" s="317"/>
      <c r="W392" s="317"/>
      <c r="X392" s="317"/>
      <c r="Y392" s="317"/>
      <c r="Z392" s="317"/>
      <c r="AA392" s="317"/>
      <c r="AB392" s="317"/>
      <c r="AC392" s="317"/>
    </row>
    <row r="393" spans="1:29" ht="15.75" customHeight="1">
      <c r="A393" s="318"/>
      <c r="B393" s="309"/>
      <c r="C393" s="309"/>
      <c r="D393" s="309"/>
      <c r="E393" s="319"/>
      <c r="F393" s="320"/>
      <c r="G393" s="317"/>
      <c r="H393" s="325"/>
      <c r="I393" s="320"/>
      <c r="J393" s="320" t="s">
        <v>370</v>
      </c>
      <c r="K393" s="346"/>
      <c r="L393" s="341"/>
      <c r="M393" s="209"/>
      <c r="N393" s="209"/>
      <c r="O393" s="346"/>
      <c r="P393" s="317"/>
      <c r="Q393" s="317"/>
      <c r="R393" s="317"/>
      <c r="S393" s="317"/>
      <c r="T393" s="317"/>
      <c r="U393" s="317"/>
      <c r="V393" s="317"/>
      <c r="W393" s="317"/>
      <c r="X393" s="317"/>
      <c r="Y393" s="317"/>
      <c r="Z393" s="317"/>
      <c r="AA393" s="317"/>
      <c r="AB393" s="317"/>
      <c r="AC393" s="317"/>
    </row>
    <row r="394" spans="1:29" ht="15.75" customHeight="1">
      <c r="A394" s="318"/>
      <c r="B394" s="309"/>
      <c r="C394" s="309"/>
      <c r="D394" s="309"/>
      <c r="E394" s="319"/>
      <c r="F394" s="320"/>
      <c r="G394" s="317"/>
      <c r="H394" s="325"/>
      <c r="I394" s="320"/>
      <c r="J394" s="320"/>
      <c r="K394" s="346"/>
      <c r="L394" s="341"/>
      <c r="M394" s="209"/>
      <c r="N394" s="209"/>
      <c r="O394" s="346"/>
      <c r="P394" s="317"/>
      <c r="Q394" s="317"/>
      <c r="R394" s="317"/>
      <c r="S394" s="317"/>
      <c r="T394" s="317"/>
      <c r="U394" s="317"/>
      <c r="V394" s="317"/>
      <c r="W394" s="317"/>
      <c r="X394" s="317"/>
      <c r="Y394" s="317"/>
      <c r="Z394" s="317"/>
      <c r="AA394" s="317"/>
      <c r="AB394" s="317"/>
      <c r="AC394" s="317"/>
    </row>
    <row r="395" spans="1:29" ht="15.75" customHeight="1">
      <c r="A395" s="318"/>
      <c r="B395" s="309"/>
      <c r="C395" s="309"/>
      <c r="D395" s="309"/>
      <c r="E395" s="319"/>
      <c r="F395" s="320"/>
      <c r="G395" s="317"/>
      <c r="H395" s="325"/>
      <c r="I395" s="320"/>
      <c r="J395" s="320" t="s">
        <v>289</v>
      </c>
      <c r="K395" s="346"/>
      <c r="L395" s="341"/>
      <c r="M395" s="209"/>
      <c r="N395" s="214"/>
      <c r="O395" s="346"/>
      <c r="P395" s="317"/>
      <c r="Q395" s="317"/>
      <c r="R395" s="317"/>
      <c r="S395" s="317"/>
      <c r="T395" s="317"/>
      <c r="U395" s="317"/>
      <c r="V395" s="317"/>
      <c r="W395" s="317"/>
      <c r="X395" s="317"/>
      <c r="Y395" s="317"/>
      <c r="Z395" s="317"/>
      <c r="AA395" s="317"/>
      <c r="AB395" s="317"/>
      <c r="AC395" s="317"/>
    </row>
    <row r="396" spans="1:29" ht="15.75" customHeight="1">
      <c r="A396" s="318"/>
      <c r="B396" s="309"/>
      <c r="C396" s="309"/>
      <c r="D396" s="309"/>
      <c r="E396" s="319"/>
      <c r="F396" s="320"/>
      <c r="G396" s="317"/>
      <c r="H396" s="325"/>
      <c r="I396" s="320"/>
      <c r="J396" s="320"/>
      <c r="K396" s="346"/>
      <c r="L396" s="341"/>
      <c r="M396" s="209"/>
      <c r="N396" s="209"/>
      <c r="O396" s="346"/>
      <c r="P396" s="317"/>
      <c r="Q396" s="317"/>
      <c r="R396" s="317"/>
      <c r="S396" s="317"/>
      <c r="T396" s="317"/>
      <c r="U396" s="317"/>
      <c r="V396" s="317"/>
      <c r="W396" s="317"/>
      <c r="X396" s="317"/>
      <c r="Y396" s="317"/>
      <c r="Z396" s="317"/>
      <c r="AA396" s="317"/>
      <c r="AB396" s="317"/>
      <c r="AC396" s="317"/>
    </row>
    <row r="397" spans="1:29" ht="15.75" customHeight="1">
      <c r="A397" s="318"/>
      <c r="B397" s="309"/>
      <c r="C397" s="309"/>
      <c r="D397" s="309"/>
      <c r="E397" s="319"/>
      <c r="F397" s="320"/>
      <c r="G397" s="317"/>
      <c r="H397" s="325"/>
      <c r="I397" s="320"/>
      <c r="J397" s="320" t="s">
        <v>371</v>
      </c>
      <c r="K397" s="346"/>
      <c r="L397" s="341"/>
      <c r="M397" s="209"/>
      <c r="N397" s="214"/>
      <c r="O397" s="346"/>
      <c r="P397" s="317"/>
      <c r="Q397" s="317"/>
      <c r="R397" s="317"/>
      <c r="S397" s="317"/>
      <c r="T397" s="317"/>
      <c r="U397" s="317"/>
      <c r="V397" s="317"/>
      <c r="W397" s="317"/>
      <c r="X397" s="317"/>
      <c r="Y397" s="317"/>
      <c r="Z397" s="317"/>
      <c r="AA397" s="317"/>
      <c r="AB397" s="317"/>
      <c r="AC397" s="317"/>
    </row>
    <row r="398" spans="1:29" ht="16.5" customHeight="1">
      <c r="A398" s="318"/>
      <c r="B398" s="310"/>
      <c r="C398" s="310"/>
      <c r="D398" s="310"/>
      <c r="E398" s="319"/>
      <c r="F398" s="320"/>
      <c r="G398" s="317"/>
      <c r="H398" s="326"/>
      <c r="I398" s="320"/>
      <c r="J398" s="320"/>
      <c r="K398" s="346"/>
      <c r="L398" s="346"/>
      <c r="M398" s="214"/>
      <c r="N398" s="214"/>
      <c r="O398" s="346"/>
      <c r="P398" s="317"/>
      <c r="Q398" s="317"/>
      <c r="R398" s="317"/>
      <c r="S398" s="317"/>
      <c r="T398" s="317"/>
      <c r="U398" s="317"/>
      <c r="V398" s="317"/>
      <c r="W398" s="317"/>
      <c r="X398" s="317"/>
      <c r="Y398" s="317"/>
      <c r="Z398" s="317"/>
      <c r="AA398" s="317"/>
      <c r="AB398" s="317"/>
      <c r="AC398" s="317"/>
    </row>
    <row r="399" spans="1:29" ht="15.75" customHeight="1">
      <c r="A399" s="318">
        <v>33600000</v>
      </c>
      <c r="B399" s="308" t="s">
        <v>546</v>
      </c>
      <c r="C399" s="308" t="s">
        <v>489</v>
      </c>
      <c r="D399" s="308" t="s">
        <v>811</v>
      </c>
      <c r="E399" s="319" t="s">
        <v>812</v>
      </c>
      <c r="F399" s="320" t="s">
        <v>810</v>
      </c>
      <c r="G399" s="317">
        <v>588</v>
      </c>
      <c r="H399" s="324" t="s">
        <v>557</v>
      </c>
      <c r="I399" s="320" t="s">
        <v>527</v>
      </c>
      <c r="J399" s="320" t="s">
        <v>281</v>
      </c>
      <c r="K399" s="346"/>
      <c r="L399" s="341"/>
      <c r="M399" s="209"/>
      <c r="N399" s="214"/>
      <c r="O399" s="346"/>
      <c r="P399" s="317">
        <f>SUM(M399:M400)</f>
        <v>0</v>
      </c>
      <c r="Q399" s="317">
        <f>SUM(N399:N400)</f>
        <v>0</v>
      </c>
      <c r="R399" s="317">
        <f>SUM(M401:M402)</f>
        <v>0</v>
      </c>
      <c r="S399" s="317">
        <f>SUM(N401:N402)</f>
        <v>0</v>
      </c>
      <c r="T399" s="317">
        <f>SUM(M403:M404)</f>
        <v>0</v>
      </c>
      <c r="U399" s="317">
        <f>SUM(N403:N404)</f>
        <v>0</v>
      </c>
      <c r="V399" s="317">
        <f>SUM(M405:M406)</f>
        <v>0</v>
      </c>
      <c r="W399" s="317">
        <f>SUM(N405:N406)</f>
        <v>0</v>
      </c>
      <c r="X399" s="317">
        <f>P399+R399+T399+V399</f>
        <v>0</v>
      </c>
      <c r="Y399" s="317">
        <f>Q399+S399+U399+W399</f>
        <v>0</v>
      </c>
      <c r="Z399" s="317">
        <f>G399-X399</f>
        <v>588</v>
      </c>
      <c r="AA399" s="317">
        <f>G399-Y399</f>
        <v>588</v>
      </c>
      <c r="AB399" s="317">
        <f>X399*100/G399</f>
        <v>0</v>
      </c>
      <c r="AC399" s="317"/>
    </row>
    <row r="400" spans="1:29" ht="15.75" customHeight="1">
      <c r="A400" s="318"/>
      <c r="B400" s="309"/>
      <c r="C400" s="309"/>
      <c r="D400" s="309"/>
      <c r="E400" s="319"/>
      <c r="F400" s="320"/>
      <c r="G400" s="317"/>
      <c r="H400" s="325"/>
      <c r="I400" s="320"/>
      <c r="J400" s="320"/>
      <c r="K400" s="346"/>
      <c r="L400" s="341"/>
      <c r="M400" s="209"/>
      <c r="N400" s="209"/>
      <c r="O400" s="341"/>
      <c r="P400" s="317"/>
      <c r="Q400" s="317"/>
      <c r="R400" s="317"/>
      <c r="S400" s="317"/>
      <c r="T400" s="317"/>
      <c r="U400" s="317"/>
      <c r="V400" s="317"/>
      <c r="W400" s="317"/>
      <c r="X400" s="317"/>
      <c r="Y400" s="317"/>
      <c r="Z400" s="317"/>
      <c r="AA400" s="317"/>
      <c r="AB400" s="317"/>
      <c r="AC400" s="317"/>
    </row>
    <row r="401" spans="1:29" ht="15.75" customHeight="1">
      <c r="A401" s="318"/>
      <c r="B401" s="309"/>
      <c r="C401" s="309"/>
      <c r="D401" s="309"/>
      <c r="E401" s="319"/>
      <c r="F401" s="320"/>
      <c r="G401" s="317"/>
      <c r="H401" s="325"/>
      <c r="I401" s="320"/>
      <c r="J401" s="320" t="s">
        <v>370</v>
      </c>
      <c r="K401" s="346"/>
      <c r="L401" s="341"/>
      <c r="M401" s="209"/>
      <c r="N401" s="209"/>
      <c r="O401" s="346"/>
      <c r="P401" s="317"/>
      <c r="Q401" s="317"/>
      <c r="R401" s="317"/>
      <c r="S401" s="317"/>
      <c r="T401" s="317"/>
      <c r="U401" s="317"/>
      <c r="V401" s="317"/>
      <c r="W401" s="317"/>
      <c r="X401" s="317"/>
      <c r="Y401" s="317"/>
      <c r="Z401" s="317"/>
      <c r="AA401" s="317"/>
      <c r="AB401" s="317"/>
      <c r="AC401" s="317"/>
    </row>
    <row r="402" spans="1:29" ht="15.75" customHeight="1">
      <c r="A402" s="318"/>
      <c r="B402" s="309"/>
      <c r="C402" s="309"/>
      <c r="D402" s="309"/>
      <c r="E402" s="319"/>
      <c r="F402" s="320"/>
      <c r="G402" s="317"/>
      <c r="H402" s="325"/>
      <c r="I402" s="320"/>
      <c r="J402" s="320"/>
      <c r="K402" s="346"/>
      <c r="L402" s="341"/>
      <c r="M402" s="209"/>
      <c r="N402" s="209"/>
      <c r="O402" s="346"/>
      <c r="P402" s="317"/>
      <c r="Q402" s="317"/>
      <c r="R402" s="317"/>
      <c r="S402" s="317"/>
      <c r="T402" s="317"/>
      <c r="U402" s="317"/>
      <c r="V402" s="317"/>
      <c r="W402" s="317"/>
      <c r="X402" s="317"/>
      <c r="Y402" s="317"/>
      <c r="Z402" s="317"/>
      <c r="AA402" s="317"/>
      <c r="AB402" s="317"/>
      <c r="AC402" s="317"/>
    </row>
    <row r="403" spans="1:29" ht="15.75" customHeight="1">
      <c r="A403" s="318"/>
      <c r="B403" s="309"/>
      <c r="C403" s="309"/>
      <c r="D403" s="309"/>
      <c r="E403" s="319"/>
      <c r="F403" s="320"/>
      <c r="G403" s="317"/>
      <c r="H403" s="325"/>
      <c r="I403" s="320"/>
      <c r="J403" s="320" t="s">
        <v>289</v>
      </c>
      <c r="K403" s="346"/>
      <c r="L403" s="341"/>
      <c r="M403" s="209"/>
      <c r="N403" s="214"/>
      <c r="O403" s="346"/>
      <c r="P403" s="317"/>
      <c r="Q403" s="317"/>
      <c r="R403" s="317"/>
      <c r="S403" s="317"/>
      <c r="T403" s="317"/>
      <c r="U403" s="317"/>
      <c r="V403" s="317"/>
      <c r="W403" s="317"/>
      <c r="X403" s="317"/>
      <c r="Y403" s="317"/>
      <c r="Z403" s="317"/>
      <c r="AA403" s="317"/>
      <c r="AB403" s="317"/>
      <c r="AC403" s="317"/>
    </row>
    <row r="404" spans="1:29" ht="15.75" customHeight="1">
      <c r="A404" s="318"/>
      <c r="B404" s="309"/>
      <c r="C404" s="309"/>
      <c r="D404" s="309"/>
      <c r="E404" s="319"/>
      <c r="F404" s="320"/>
      <c r="G404" s="317"/>
      <c r="H404" s="325"/>
      <c r="I404" s="320"/>
      <c r="J404" s="320"/>
      <c r="K404" s="346"/>
      <c r="L404" s="341"/>
      <c r="M404" s="209"/>
      <c r="N404" s="209"/>
      <c r="O404" s="346"/>
      <c r="P404" s="317"/>
      <c r="Q404" s="317"/>
      <c r="R404" s="317"/>
      <c r="S404" s="317"/>
      <c r="T404" s="317"/>
      <c r="U404" s="317"/>
      <c r="V404" s="317"/>
      <c r="W404" s="317"/>
      <c r="X404" s="317"/>
      <c r="Y404" s="317"/>
      <c r="Z404" s="317"/>
      <c r="AA404" s="317"/>
      <c r="AB404" s="317"/>
      <c r="AC404" s="317"/>
    </row>
    <row r="405" spans="1:29" ht="15.75" customHeight="1">
      <c r="A405" s="318"/>
      <c r="B405" s="309"/>
      <c r="C405" s="309"/>
      <c r="D405" s="309"/>
      <c r="E405" s="319"/>
      <c r="F405" s="320"/>
      <c r="G405" s="317"/>
      <c r="H405" s="325"/>
      <c r="I405" s="320"/>
      <c r="J405" s="320" t="s">
        <v>371</v>
      </c>
      <c r="K405" s="346"/>
      <c r="L405" s="341"/>
      <c r="M405" s="209"/>
      <c r="N405" s="214"/>
      <c r="O405" s="346"/>
      <c r="P405" s="317"/>
      <c r="Q405" s="317"/>
      <c r="R405" s="317"/>
      <c r="S405" s="317"/>
      <c r="T405" s="317"/>
      <c r="U405" s="317"/>
      <c r="V405" s="317"/>
      <c r="W405" s="317"/>
      <c r="X405" s="317"/>
      <c r="Y405" s="317"/>
      <c r="Z405" s="317"/>
      <c r="AA405" s="317"/>
      <c r="AB405" s="317"/>
      <c r="AC405" s="317"/>
    </row>
    <row r="406" spans="1:29" ht="16.5" customHeight="1">
      <c r="A406" s="318"/>
      <c r="B406" s="310"/>
      <c r="C406" s="310"/>
      <c r="D406" s="310"/>
      <c r="E406" s="319"/>
      <c r="F406" s="320"/>
      <c r="G406" s="317"/>
      <c r="H406" s="326"/>
      <c r="I406" s="320"/>
      <c r="J406" s="320"/>
      <c r="K406" s="346"/>
      <c r="L406" s="346"/>
      <c r="M406" s="214"/>
      <c r="N406" s="214"/>
      <c r="O406" s="346"/>
      <c r="P406" s="317"/>
      <c r="Q406" s="317"/>
      <c r="R406" s="317"/>
      <c r="S406" s="317"/>
      <c r="T406" s="317"/>
      <c r="U406" s="317"/>
      <c r="V406" s="317"/>
      <c r="W406" s="317"/>
      <c r="X406" s="317"/>
      <c r="Y406" s="317"/>
      <c r="Z406" s="317"/>
      <c r="AA406" s="317"/>
      <c r="AB406" s="317"/>
      <c r="AC406" s="317"/>
    </row>
    <row r="407" spans="1:29" ht="15.75" customHeight="1">
      <c r="A407" s="318">
        <v>33600000</v>
      </c>
      <c r="B407" s="308" t="s">
        <v>546</v>
      </c>
      <c r="C407" s="308" t="s">
        <v>489</v>
      </c>
      <c r="D407" s="308" t="s">
        <v>813</v>
      </c>
      <c r="E407" s="319" t="s">
        <v>814</v>
      </c>
      <c r="F407" s="320" t="s">
        <v>810</v>
      </c>
      <c r="G407" s="317">
        <v>48.9</v>
      </c>
      <c r="H407" s="324" t="s">
        <v>557</v>
      </c>
      <c r="I407" s="320" t="s">
        <v>527</v>
      </c>
      <c r="J407" s="320" t="s">
        <v>281</v>
      </c>
      <c r="K407" s="346"/>
      <c r="L407" s="341"/>
      <c r="M407" s="209"/>
      <c r="N407" s="214"/>
      <c r="O407" s="346"/>
      <c r="P407" s="317">
        <f>SUM(M407:M408)</f>
        <v>0</v>
      </c>
      <c r="Q407" s="317">
        <f>SUM(N407:N408)</f>
        <v>0</v>
      </c>
      <c r="R407" s="317">
        <f>SUM(M409:M410)</f>
        <v>0</v>
      </c>
      <c r="S407" s="317">
        <f>SUM(N409:N410)</f>
        <v>0</v>
      </c>
      <c r="T407" s="317">
        <f>SUM(M411:M412)</f>
        <v>0</v>
      </c>
      <c r="U407" s="317">
        <f>SUM(N411:N412)</f>
        <v>0</v>
      </c>
      <c r="V407" s="317">
        <f>SUM(M413:M414)</f>
        <v>0</v>
      </c>
      <c r="W407" s="317">
        <f>SUM(N413:N414)</f>
        <v>0</v>
      </c>
      <c r="X407" s="317">
        <f>P407+R407+T407+V407</f>
        <v>0</v>
      </c>
      <c r="Y407" s="317">
        <f>Q407+S407+U407+W407</f>
        <v>0</v>
      </c>
      <c r="Z407" s="317">
        <f>G407-X407</f>
        <v>48.9</v>
      </c>
      <c r="AA407" s="317">
        <f>G407-Y407</f>
        <v>48.9</v>
      </c>
      <c r="AB407" s="317">
        <f>X407*100/G407</f>
        <v>0</v>
      </c>
      <c r="AC407" s="317"/>
    </row>
    <row r="408" spans="1:29" ht="15.75" customHeight="1">
      <c r="A408" s="318"/>
      <c r="B408" s="309"/>
      <c r="C408" s="309"/>
      <c r="D408" s="309"/>
      <c r="E408" s="319"/>
      <c r="F408" s="320"/>
      <c r="G408" s="317"/>
      <c r="H408" s="325"/>
      <c r="I408" s="320"/>
      <c r="J408" s="320"/>
      <c r="K408" s="346"/>
      <c r="L408" s="341"/>
      <c r="M408" s="209"/>
      <c r="N408" s="209"/>
      <c r="O408" s="341"/>
      <c r="P408" s="317"/>
      <c r="Q408" s="317"/>
      <c r="R408" s="317"/>
      <c r="S408" s="317"/>
      <c r="T408" s="317"/>
      <c r="U408" s="317"/>
      <c r="V408" s="317"/>
      <c r="W408" s="317"/>
      <c r="X408" s="317"/>
      <c r="Y408" s="317"/>
      <c r="Z408" s="317"/>
      <c r="AA408" s="317"/>
      <c r="AB408" s="317"/>
      <c r="AC408" s="317"/>
    </row>
    <row r="409" spans="1:29" ht="15.75" customHeight="1">
      <c r="A409" s="318"/>
      <c r="B409" s="309"/>
      <c r="C409" s="309"/>
      <c r="D409" s="309"/>
      <c r="E409" s="319"/>
      <c r="F409" s="320"/>
      <c r="G409" s="317"/>
      <c r="H409" s="325"/>
      <c r="I409" s="320"/>
      <c r="J409" s="320" t="s">
        <v>370</v>
      </c>
      <c r="K409" s="346"/>
      <c r="L409" s="341"/>
      <c r="M409" s="209"/>
      <c r="N409" s="209"/>
      <c r="O409" s="346"/>
      <c r="P409" s="317"/>
      <c r="Q409" s="317"/>
      <c r="R409" s="317"/>
      <c r="S409" s="317"/>
      <c r="T409" s="317"/>
      <c r="U409" s="317"/>
      <c r="V409" s="317"/>
      <c r="W409" s="317"/>
      <c r="X409" s="317"/>
      <c r="Y409" s="317"/>
      <c r="Z409" s="317"/>
      <c r="AA409" s="317"/>
      <c r="AB409" s="317"/>
      <c r="AC409" s="317"/>
    </row>
    <row r="410" spans="1:29" ht="15.75" customHeight="1">
      <c r="A410" s="318"/>
      <c r="B410" s="309"/>
      <c r="C410" s="309"/>
      <c r="D410" s="309"/>
      <c r="E410" s="319"/>
      <c r="F410" s="320"/>
      <c r="G410" s="317"/>
      <c r="H410" s="325"/>
      <c r="I410" s="320"/>
      <c r="J410" s="320"/>
      <c r="K410" s="346"/>
      <c r="L410" s="341"/>
      <c r="M410" s="209"/>
      <c r="N410" s="209"/>
      <c r="O410" s="346"/>
      <c r="P410" s="317"/>
      <c r="Q410" s="317"/>
      <c r="R410" s="317"/>
      <c r="S410" s="317"/>
      <c r="T410" s="317"/>
      <c r="U410" s="317"/>
      <c r="V410" s="317"/>
      <c r="W410" s="317"/>
      <c r="X410" s="317"/>
      <c r="Y410" s="317"/>
      <c r="Z410" s="317"/>
      <c r="AA410" s="317"/>
      <c r="AB410" s="317"/>
      <c r="AC410" s="317"/>
    </row>
    <row r="411" spans="1:29" ht="15.75" customHeight="1">
      <c r="A411" s="318"/>
      <c r="B411" s="309"/>
      <c r="C411" s="309"/>
      <c r="D411" s="309"/>
      <c r="E411" s="319"/>
      <c r="F411" s="320"/>
      <c r="G411" s="317"/>
      <c r="H411" s="325"/>
      <c r="I411" s="320"/>
      <c r="J411" s="320" t="s">
        <v>289</v>
      </c>
      <c r="K411" s="346"/>
      <c r="L411" s="341"/>
      <c r="M411" s="209"/>
      <c r="N411" s="214"/>
      <c r="O411" s="346"/>
      <c r="P411" s="317"/>
      <c r="Q411" s="317"/>
      <c r="R411" s="317"/>
      <c r="S411" s="317"/>
      <c r="T411" s="317"/>
      <c r="U411" s="317"/>
      <c r="V411" s="317"/>
      <c r="W411" s="317"/>
      <c r="X411" s="317"/>
      <c r="Y411" s="317"/>
      <c r="Z411" s="317"/>
      <c r="AA411" s="317"/>
      <c r="AB411" s="317"/>
      <c r="AC411" s="317"/>
    </row>
    <row r="412" spans="1:29" ht="15.75" customHeight="1">
      <c r="A412" s="318"/>
      <c r="B412" s="309"/>
      <c r="C412" s="309"/>
      <c r="D412" s="309"/>
      <c r="E412" s="319"/>
      <c r="F412" s="320"/>
      <c r="G412" s="317"/>
      <c r="H412" s="325"/>
      <c r="I412" s="320"/>
      <c r="J412" s="320"/>
      <c r="K412" s="346"/>
      <c r="L412" s="341"/>
      <c r="M412" s="209"/>
      <c r="N412" s="209"/>
      <c r="O412" s="346"/>
      <c r="P412" s="317"/>
      <c r="Q412" s="317"/>
      <c r="R412" s="317"/>
      <c r="S412" s="317"/>
      <c r="T412" s="317"/>
      <c r="U412" s="317"/>
      <c r="V412" s="317"/>
      <c r="W412" s="317"/>
      <c r="X412" s="317"/>
      <c r="Y412" s="317"/>
      <c r="Z412" s="317"/>
      <c r="AA412" s="317"/>
      <c r="AB412" s="317"/>
      <c r="AC412" s="317"/>
    </row>
    <row r="413" spans="1:29" ht="15.75" customHeight="1">
      <c r="A413" s="318"/>
      <c r="B413" s="309"/>
      <c r="C413" s="309"/>
      <c r="D413" s="309"/>
      <c r="E413" s="319"/>
      <c r="F413" s="320"/>
      <c r="G413" s="317"/>
      <c r="H413" s="325"/>
      <c r="I413" s="320"/>
      <c r="J413" s="320" t="s">
        <v>371</v>
      </c>
      <c r="K413" s="346"/>
      <c r="L413" s="341"/>
      <c r="M413" s="209"/>
      <c r="N413" s="214"/>
      <c r="O413" s="346"/>
      <c r="P413" s="317"/>
      <c r="Q413" s="317"/>
      <c r="R413" s="317"/>
      <c r="S413" s="317"/>
      <c r="T413" s="317"/>
      <c r="U413" s="317"/>
      <c r="V413" s="317"/>
      <c r="W413" s="317"/>
      <c r="X413" s="317"/>
      <c r="Y413" s="317"/>
      <c r="Z413" s="317"/>
      <c r="AA413" s="317"/>
      <c r="AB413" s="317"/>
      <c r="AC413" s="317"/>
    </row>
    <row r="414" spans="1:29" ht="16.5" customHeight="1">
      <c r="A414" s="318"/>
      <c r="B414" s="310"/>
      <c r="C414" s="310"/>
      <c r="D414" s="310"/>
      <c r="E414" s="319"/>
      <c r="F414" s="320"/>
      <c r="G414" s="317"/>
      <c r="H414" s="326"/>
      <c r="I414" s="320"/>
      <c r="J414" s="320"/>
      <c r="K414" s="346"/>
      <c r="L414" s="346"/>
      <c r="M414" s="214"/>
      <c r="N414" s="214"/>
      <c r="O414" s="346"/>
      <c r="P414" s="317"/>
      <c r="Q414" s="317"/>
      <c r="R414" s="317"/>
      <c r="S414" s="317"/>
      <c r="T414" s="317"/>
      <c r="U414" s="317"/>
      <c r="V414" s="317"/>
      <c r="W414" s="317"/>
      <c r="X414" s="317"/>
      <c r="Y414" s="317"/>
      <c r="Z414" s="317"/>
      <c r="AA414" s="317"/>
      <c r="AB414" s="317"/>
      <c r="AC414" s="317"/>
    </row>
    <row r="415" spans="1:29" ht="15.75" customHeight="1">
      <c r="A415" s="318">
        <v>33600000</v>
      </c>
      <c r="B415" s="308" t="s">
        <v>546</v>
      </c>
      <c r="C415" s="308" t="s">
        <v>489</v>
      </c>
      <c r="D415" s="308" t="s">
        <v>816</v>
      </c>
      <c r="E415" s="319" t="s">
        <v>815</v>
      </c>
      <c r="F415" s="320" t="s">
        <v>810</v>
      </c>
      <c r="G415" s="317">
        <v>60.4</v>
      </c>
      <c r="H415" s="324" t="s">
        <v>557</v>
      </c>
      <c r="I415" s="320" t="s">
        <v>527</v>
      </c>
      <c r="J415" s="320" t="s">
        <v>281</v>
      </c>
      <c r="K415" s="346"/>
      <c r="L415" s="341"/>
      <c r="M415" s="209"/>
      <c r="N415" s="214"/>
      <c r="O415" s="346"/>
      <c r="P415" s="317">
        <f>SUM(M415:M416)</f>
        <v>0</v>
      </c>
      <c r="Q415" s="317">
        <f>SUM(N415:N416)</f>
        <v>0</v>
      </c>
      <c r="R415" s="317">
        <f>SUM(M417:M421)</f>
        <v>0</v>
      </c>
      <c r="S415" s="317">
        <f>SUM(N417:N421)</f>
        <v>0</v>
      </c>
      <c r="T415" s="317">
        <f>SUM(M422:M426)</f>
        <v>0</v>
      </c>
      <c r="U415" s="317">
        <f>SUM(N422:N426)</f>
        <v>0</v>
      </c>
      <c r="V415" s="317">
        <f>SUM(M427:M430)</f>
        <v>0</v>
      </c>
      <c r="W415" s="317">
        <f>SUM(N427:N430)</f>
        <v>0</v>
      </c>
      <c r="X415" s="317">
        <f>P415+R415+T415+V415</f>
        <v>0</v>
      </c>
      <c r="Y415" s="317">
        <f>Q415+S415+U415+W415</f>
        <v>0</v>
      </c>
      <c r="Z415" s="317">
        <f>G415-X415</f>
        <v>60.4</v>
      </c>
      <c r="AA415" s="317">
        <f>G415-Y415</f>
        <v>60.4</v>
      </c>
      <c r="AB415" s="317">
        <f>X415*100/G415</f>
        <v>0</v>
      </c>
      <c r="AC415" s="317"/>
    </row>
    <row r="416" spans="1:29" ht="15.75" customHeight="1">
      <c r="A416" s="318"/>
      <c r="B416" s="309"/>
      <c r="C416" s="309"/>
      <c r="D416" s="309"/>
      <c r="E416" s="319"/>
      <c r="F416" s="320"/>
      <c r="G416" s="317"/>
      <c r="H416" s="325"/>
      <c r="I416" s="320"/>
      <c r="J416" s="320"/>
      <c r="K416" s="346"/>
      <c r="L416" s="341"/>
      <c r="M416" s="209"/>
      <c r="N416" s="209"/>
      <c r="O416" s="341"/>
      <c r="P416" s="317"/>
      <c r="Q416" s="317"/>
      <c r="R416" s="317"/>
      <c r="S416" s="317"/>
      <c r="T416" s="317"/>
      <c r="U416" s="317"/>
      <c r="V416" s="317"/>
      <c r="W416" s="317"/>
      <c r="X416" s="317"/>
      <c r="Y416" s="317"/>
      <c r="Z416" s="317"/>
      <c r="AA416" s="317"/>
      <c r="AB416" s="317"/>
      <c r="AC416" s="317"/>
    </row>
    <row r="417" spans="1:29" ht="15.75" customHeight="1">
      <c r="A417" s="318"/>
      <c r="B417" s="309"/>
      <c r="C417" s="309"/>
      <c r="D417" s="309"/>
      <c r="E417" s="319"/>
      <c r="F417" s="320"/>
      <c r="G417" s="317"/>
      <c r="H417" s="325"/>
      <c r="I417" s="320"/>
      <c r="J417" s="320" t="s">
        <v>370</v>
      </c>
      <c r="K417" s="346"/>
      <c r="L417" s="341"/>
      <c r="M417" s="209"/>
      <c r="N417" s="209"/>
      <c r="O417" s="346"/>
      <c r="P417" s="317"/>
      <c r="Q417" s="317"/>
      <c r="R417" s="317"/>
      <c r="S417" s="317"/>
      <c r="T417" s="317"/>
      <c r="U417" s="317"/>
      <c r="V417" s="317"/>
      <c r="W417" s="317"/>
      <c r="X417" s="317"/>
      <c r="Y417" s="317"/>
      <c r="Z417" s="317"/>
      <c r="AA417" s="317"/>
      <c r="AB417" s="317"/>
      <c r="AC417" s="317"/>
    </row>
    <row r="418" spans="1:29" ht="15.75" customHeight="1">
      <c r="A418" s="318"/>
      <c r="B418" s="309"/>
      <c r="C418" s="309"/>
      <c r="D418" s="309"/>
      <c r="E418" s="319"/>
      <c r="F418" s="320"/>
      <c r="G418" s="317"/>
      <c r="H418" s="325"/>
      <c r="I418" s="320"/>
      <c r="J418" s="320"/>
      <c r="K418" s="346"/>
      <c r="L418" s="341"/>
      <c r="M418" s="209"/>
      <c r="N418" s="209"/>
      <c r="O418" s="346"/>
      <c r="P418" s="317"/>
      <c r="Q418" s="317"/>
      <c r="R418" s="317"/>
      <c r="S418" s="317"/>
      <c r="T418" s="317"/>
      <c r="U418" s="317"/>
      <c r="V418" s="317"/>
      <c r="W418" s="317"/>
      <c r="X418" s="317"/>
      <c r="Y418" s="317"/>
      <c r="Z418" s="317"/>
      <c r="AA418" s="317"/>
      <c r="AB418" s="317"/>
      <c r="AC418" s="317"/>
    </row>
    <row r="419" spans="1:29" ht="15.75" customHeight="1">
      <c r="A419" s="318"/>
      <c r="B419" s="309"/>
      <c r="C419" s="309"/>
      <c r="D419" s="309"/>
      <c r="E419" s="319"/>
      <c r="F419" s="320"/>
      <c r="G419" s="317"/>
      <c r="H419" s="325"/>
      <c r="I419" s="320"/>
      <c r="J419" s="320"/>
      <c r="K419" s="346"/>
      <c r="L419" s="341"/>
      <c r="M419" s="209"/>
      <c r="N419" s="209"/>
      <c r="O419" s="346"/>
      <c r="P419" s="317"/>
      <c r="Q419" s="317"/>
      <c r="R419" s="317"/>
      <c r="S419" s="317"/>
      <c r="T419" s="317"/>
      <c r="U419" s="317"/>
      <c r="V419" s="317"/>
      <c r="W419" s="317"/>
      <c r="X419" s="317"/>
      <c r="Y419" s="317"/>
      <c r="Z419" s="317"/>
      <c r="AA419" s="317"/>
      <c r="AB419" s="317"/>
      <c r="AC419" s="317"/>
    </row>
    <row r="420" spans="1:29" ht="15.75" customHeight="1">
      <c r="A420" s="318"/>
      <c r="B420" s="309"/>
      <c r="C420" s="309"/>
      <c r="D420" s="309"/>
      <c r="E420" s="319"/>
      <c r="F420" s="320"/>
      <c r="G420" s="317"/>
      <c r="H420" s="325"/>
      <c r="I420" s="320"/>
      <c r="J420" s="320"/>
      <c r="K420" s="346"/>
      <c r="L420" s="341"/>
      <c r="M420" s="209"/>
      <c r="N420" s="209"/>
      <c r="O420" s="346"/>
      <c r="P420" s="317"/>
      <c r="Q420" s="317"/>
      <c r="R420" s="317"/>
      <c r="S420" s="317"/>
      <c r="T420" s="317"/>
      <c r="U420" s="317"/>
      <c r="V420" s="317"/>
      <c r="W420" s="317"/>
      <c r="X420" s="317"/>
      <c r="Y420" s="317"/>
      <c r="Z420" s="317"/>
      <c r="AA420" s="317"/>
      <c r="AB420" s="317"/>
      <c r="AC420" s="317"/>
    </row>
    <row r="421" spans="1:29" ht="15.75" customHeight="1">
      <c r="A421" s="318"/>
      <c r="B421" s="309"/>
      <c r="C421" s="309"/>
      <c r="D421" s="309"/>
      <c r="E421" s="319"/>
      <c r="F421" s="320"/>
      <c r="G421" s="317"/>
      <c r="H421" s="325"/>
      <c r="I421" s="320"/>
      <c r="J421" s="320"/>
      <c r="K421" s="346"/>
      <c r="L421" s="341"/>
      <c r="M421" s="209"/>
      <c r="N421" s="209"/>
      <c r="O421" s="346"/>
      <c r="P421" s="317"/>
      <c r="Q421" s="317"/>
      <c r="R421" s="317"/>
      <c r="S421" s="317"/>
      <c r="T421" s="317"/>
      <c r="U421" s="317"/>
      <c r="V421" s="317"/>
      <c r="W421" s="317"/>
      <c r="X421" s="317"/>
      <c r="Y421" s="317"/>
      <c r="Z421" s="317"/>
      <c r="AA421" s="317"/>
      <c r="AB421" s="317"/>
      <c r="AC421" s="317"/>
    </row>
    <row r="422" spans="1:29" ht="15.75" customHeight="1">
      <c r="A422" s="318"/>
      <c r="B422" s="309"/>
      <c r="C422" s="309"/>
      <c r="D422" s="309"/>
      <c r="E422" s="319"/>
      <c r="F422" s="320"/>
      <c r="G422" s="317"/>
      <c r="H422" s="325"/>
      <c r="I422" s="320"/>
      <c r="J422" s="320" t="s">
        <v>289</v>
      </c>
      <c r="K422" s="346"/>
      <c r="L422" s="341"/>
      <c r="M422" s="209"/>
      <c r="N422" s="214"/>
      <c r="O422" s="346"/>
      <c r="P422" s="317"/>
      <c r="Q422" s="317"/>
      <c r="R422" s="317"/>
      <c r="S422" s="317"/>
      <c r="T422" s="317"/>
      <c r="U422" s="317"/>
      <c r="V422" s="317"/>
      <c r="W422" s="317"/>
      <c r="X422" s="317"/>
      <c r="Y422" s="317"/>
      <c r="Z422" s="317"/>
      <c r="AA422" s="317"/>
      <c r="AB422" s="317"/>
      <c r="AC422" s="317"/>
    </row>
    <row r="423" spans="1:29" ht="15.75" customHeight="1">
      <c r="A423" s="318"/>
      <c r="B423" s="309"/>
      <c r="C423" s="309"/>
      <c r="D423" s="309"/>
      <c r="E423" s="319"/>
      <c r="F423" s="320"/>
      <c r="G423" s="317"/>
      <c r="H423" s="325"/>
      <c r="I423" s="320"/>
      <c r="J423" s="320"/>
      <c r="K423" s="346"/>
      <c r="L423" s="341"/>
      <c r="M423" s="209"/>
      <c r="N423" s="214"/>
      <c r="O423" s="346"/>
      <c r="P423" s="317"/>
      <c r="Q423" s="317"/>
      <c r="R423" s="317"/>
      <c r="S423" s="317"/>
      <c r="T423" s="317"/>
      <c r="U423" s="317"/>
      <c r="V423" s="317"/>
      <c r="W423" s="317"/>
      <c r="X423" s="317"/>
      <c r="Y423" s="317"/>
      <c r="Z423" s="317"/>
      <c r="AA423" s="317"/>
      <c r="AB423" s="317"/>
      <c r="AC423" s="317"/>
    </row>
    <row r="424" spans="1:29" ht="3" customHeight="1">
      <c r="A424" s="318"/>
      <c r="B424" s="309"/>
      <c r="C424" s="309"/>
      <c r="D424" s="309"/>
      <c r="E424" s="319"/>
      <c r="F424" s="320"/>
      <c r="G424" s="317"/>
      <c r="H424" s="325"/>
      <c r="I424" s="320"/>
      <c r="J424" s="320"/>
      <c r="K424" s="346"/>
      <c r="L424" s="341"/>
      <c r="M424" s="209"/>
      <c r="N424" s="214"/>
      <c r="O424" s="346"/>
      <c r="P424" s="317"/>
      <c r="Q424" s="317"/>
      <c r="R424" s="317"/>
      <c r="S424" s="317"/>
      <c r="T424" s="317"/>
      <c r="U424" s="317"/>
      <c r="V424" s="317"/>
      <c r="W424" s="317"/>
      <c r="X424" s="317"/>
      <c r="Y424" s="317"/>
      <c r="Z424" s="317"/>
      <c r="AA424" s="317"/>
      <c r="AB424" s="317"/>
      <c r="AC424" s="317"/>
    </row>
    <row r="425" spans="1:29" ht="15.75" hidden="1" customHeight="1">
      <c r="A425" s="318"/>
      <c r="B425" s="309"/>
      <c r="C425" s="309"/>
      <c r="D425" s="309"/>
      <c r="E425" s="319"/>
      <c r="F425" s="320"/>
      <c r="G425" s="317"/>
      <c r="H425" s="325"/>
      <c r="I425" s="320"/>
      <c r="J425" s="320"/>
      <c r="K425" s="346"/>
      <c r="L425" s="341"/>
      <c r="M425" s="209"/>
      <c r="N425" s="214"/>
      <c r="O425" s="346"/>
      <c r="P425" s="317"/>
      <c r="Q425" s="317"/>
      <c r="R425" s="317"/>
      <c r="S425" s="317"/>
      <c r="T425" s="317"/>
      <c r="U425" s="317"/>
      <c r="V425" s="317"/>
      <c r="W425" s="317"/>
      <c r="X425" s="317"/>
      <c r="Y425" s="317"/>
      <c r="Z425" s="317"/>
      <c r="AA425" s="317"/>
      <c r="AB425" s="317"/>
      <c r="AC425" s="317"/>
    </row>
    <row r="426" spans="1:29" ht="15.75" hidden="1" customHeight="1">
      <c r="A426" s="318"/>
      <c r="B426" s="309"/>
      <c r="C426" s="309"/>
      <c r="D426" s="309"/>
      <c r="E426" s="319"/>
      <c r="F426" s="320"/>
      <c r="G426" s="317"/>
      <c r="H426" s="325"/>
      <c r="I426" s="320"/>
      <c r="J426" s="320"/>
      <c r="K426" s="346"/>
      <c r="L426" s="341"/>
      <c r="M426" s="209"/>
      <c r="N426" s="209"/>
      <c r="O426" s="346"/>
      <c r="P426" s="317"/>
      <c r="Q426" s="317"/>
      <c r="R426" s="317"/>
      <c r="S426" s="317"/>
      <c r="T426" s="317"/>
      <c r="U426" s="317"/>
      <c r="V426" s="317"/>
      <c r="W426" s="317"/>
      <c r="X426" s="317"/>
      <c r="Y426" s="317"/>
      <c r="Z426" s="317"/>
      <c r="AA426" s="317"/>
      <c r="AB426" s="317"/>
      <c r="AC426" s="317"/>
    </row>
    <row r="427" spans="1:29" ht="15.75" hidden="1" customHeight="1">
      <c r="A427" s="318"/>
      <c r="B427" s="309"/>
      <c r="C427" s="309"/>
      <c r="D427" s="309"/>
      <c r="E427" s="319"/>
      <c r="F427" s="320"/>
      <c r="G427" s="317"/>
      <c r="H427" s="325"/>
      <c r="I427" s="320"/>
      <c r="J427" s="320" t="s">
        <v>371</v>
      </c>
      <c r="K427" s="346"/>
      <c r="L427" s="341"/>
      <c r="M427" s="209"/>
      <c r="N427" s="214"/>
      <c r="O427" s="346"/>
      <c r="P427" s="317"/>
      <c r="Q427" s="317"/>
      <c r="R427" s="317"/>
      <c r="S427" s="317"/>
      <c r="T427" s="317"/>
      <c r="U427" s="317"/>
      <c r="V427" s="317"/>
      <c r="W427" s="317"/>
      <c r="X427" s="317"/>
      <c r="Y427" s="317"/>
      <c r="Z427" s="317"/>
      <c r="AA427" s="317"/>
      <c r="AB427" s="317"/>
      <c r="AC427" s="317"/>
    </row>
    <row r="428" spans="1:29" ht="15.75" hidden="1" customHeight="1">
      <c r="A428" s="318"/>
      <c r="B428" s="309"/>
      <c r="C428" s="309"/>
      <c r="D428" s="309"/>
      <c r="E428" s="319"/>
      <c r="F428" s="320"/>
      <c r="G428" s="317"/>
      <c r="H428" s="325"/>
      <c r="I428" s="320"/>
      <c r="J428" s="320"/>
      <c r="K428" s="346"/>
      <c r="L428" s="341"/>
      <c r="M428" s="209"/>
      <c r="N428" s="214"/>
      <c r="O428" s="346"/>
      <c r="P428" s="317"/>
      <c r="Q428" s="317"/>
      <c r="R428" s="317"/>
      <c r="S428" s="317"/>
      <c r="T428" s="317"/>
      <c r="U428" s="317"/>
      <c r="V428" s="317"/>
      <c r="W428" s="317"/>
      <c r="X428" s="317"/>
      <c r="Y428" s="317"/>
      <c r="Z428" s="317"/>
      <c r="AA428" s="317"/>
      <c r="AB428" s="317"/>
      <c r="AC428" s="317"/>
    </row>
    <row r="429" spans="1:29" ht="15.75" hidden="1" customHeight="1">
      <c r="A429" s="318"/>
      <c r="B429" s="309"/>
      <c r="C429" s="309"/>
      <c r="D429" s="309"/>
      <c r="E429" s="319"/>
      <c r="F429" s="320"/>
      <c r="G429" s="317"/>
      <c r="H429" s="325"/>
      <c r="I429" s="320"/>
      <c r="J429" s="320"/>
      <c r="K429" s="346"/>
      <c r="L429" s="341"/>
      <c r="M429" s="209"/>
      <c r="N429" s="214"/>
      <c r="O429" s="346"/>
      <c r="P429" s="317"/>
      <c r="Q429" s="317"/>
      <c r="R429" s="317"/>
      <c r="S429" s="317"/>
      <c r="T429" s="317"/>
      <c r="U429" s="317"/>
      <c r="V429" s="317"/>
      <c r="W429" s="317"/>
      <c r="X429" s="317"/>
      <c r="Y429" s="317"/>
      <c r="Z429" s="317"/>
      <c r="AA429" s="317"/>
      <c r="AB429" s="317"/>
      <c r="AC429" s="317"/>
    </row>
    <row r="430" spans="1:29" ht="16.5" hidden="1" customHeight="1">
      <c r="A430" s="318"/>
      <c r="B430" s="310"/>
      <c r="C430" s="310"/>
      <c r="D430" s="310"/>
      <c r="E430" s="319"/>
      <c r="F430" s="320"/>
      <c r="G430" s="317"/>
      <c r="H430" s="326"/>
      <c r="I430" s="320"/>
      <c r="J430" s="320"/>
      <c r="K430" s="346"/>
      <c r="L430" s="346"/>
      <c r="M430" s="214"/>
      <c r="N430" s="214"/>
      <c r="O430" s="346"/>
      <c r="P430" s="317"/>
      <c r="Q430" s="317"/>
      <c r="R430" s="317"/>
      <c r="S430" s="317"/>
      <c r="T430" s="317"/>
      <c r="U430" s="317"/>
      <c r="V430" s="317"/>
      <c r="W430" s="317"/>
      <c r="X430" s="317"/>
      <c r="Y430" s="317"/>
      <c r="Z430" s="317"/>
      <c r="AA430" s="317"/>
      <c r="AB430" s="317"/>
      <c r="AC430" s="317"/>
    </row>
    <row r="431" spans="1:29" ht="15.75" customHeight="1">
      <c r="A431" s="318">
        <v>33600000</v>
      </c>
      <c r="B431" s="308" t="s">
        <v>546</v>
      </c>
      <c r="C431" s="308" t="s">
        <v>489</v>
      </c>
      <c r="D431" s="308" t="s">
        <v>818</v>
      </c>
      <c r="E431" s="319" t="s">
        <v>817</v>
      </c>
      <c r="F431" s="320" t="s">
        <v>810</v>
      </c>
      <c r="G431" s="317">
        <v>194.29</v>
      </c>
      <c r="H431" s="324" t="s">
        <v>557</v>
      </c>
      <c r="I431" s="320" t="s">
        <v>527</v>
      </c>
      <c r="J431" s="320" t="s">
        <v>281</v>
      </c>
      <c r="K431" s="346"/>
      <c r="L431" s="341"/>
      <c r="M431" s="209"/>
      <c r="N431" s="214"/>
      <c r="O431" s="346"/>
      <c r="P431" s="317">
        <f>SUM(M431:M432)</f>
        <v>0</v>
      </c>
      <c r="Q431" s="317">
        <f>SUM(N431:N432)</f>
        <v>0</v>
      </c>
      <c r="R431" s="317">
        <f>SUM(M433:M434)</f>
        <v>0</v>
      </c>
      <c r="S431" s="317">
        <f>SUM(N433:N434)</f>
        <v>0</v>
      </c>
      <c r="T431" s="317">
        <f>SUM(M435:M436)</f>
        <v>0</v>
      </c>
      <c r="U431" s="317">
        <f>SUM(N435:N436)</f>
        <v>0</v>
      </c>
      <c r="V431" s="317">
        <f>SUM(M437:M438)</f>
        <v>0</v>
      </c>
      <c r="W431" s="317">
        <f>SUM(N437:N438)</f>
        <v>0</v>
      </c>
      <c r="X431" s="317">
        <f>P431+R431+T431+V431</f>
        <v>0</v>
      </c>
      <c r="Y431" s="317">
        <f>Q431+S431+U431+W431</f>
        <v>0</v>
      </c>
      <c r="Z431" s="317">
        <f>G431-X431</f>
        <v>194.29</v>
      </c>
      <c r="AA431" s="317">
        <f>G431-Y431</f>
        <v>194.29</v>
      </c>
      <c r="AB431" s="317">
        <f>X431*100/G431</f>
        <v>0</v>
      </c>
      <c r="AC431" s="317"/>
    </row>
    <row r="432" spans="1:29" ht="15.75" customHeight="1">
      <c r="A432" s="318"/>
      <c r="B432" s="309"/>
      <c r="C432" s="309"/>
      <c r="D432" s="309"/>
      <c r="E432" s="319"/>
      <c r="F432" s="320"/>
      <c r="G432" s="317"/>
      <c r="H432" s="325"/>
      <c r="I432" s="320"/>
      <c r="J432" s="320"/>
      <c r="K432" s="346"/>
      <c r="L432" s="341"/>
      <c r="M432" s="209"/>
      <c r="N432" s="209"/>
      <c r="O432" s="341"/>
      <c r="P432" s="317"/>
      <c r="Q432" s="317"/>
      <c r="R432" s="317"/>
      <c r="S432" s="317"/>
      <c r="T432" s="317"/>
      <c r="U432" s="317"/>
      <c r="V432" s="317"/>
      <c r="W432" s="317"/>
      <c r="X432" s="317"/>
      <c r="Y432" s="317"/>
      <c r="Z432" s="317"/>
      <c r="AA432" s="317"/>
      <c r="AB432" s="317"/>
      <c r="AC432" s="317"/>
    </row>
    <row r="433" spans="1:29" ht="15.75" customHeight="1">
      <c r="A433" s="318"/>
      <c r="B433" s="309"/>
      <c r="C433" s="309"/>
      <c r="D433" s="309"/>
      <c r="E433" s="319"/>
      <c r="F433" s="320"/>
      <c r="G433" s="317"/>
      <c r="H433" s="325"/>
      <c r="I433" s="320"/>
      <c r="J433" s="320" t="s">
        <v>370</v>
      </c>
      <c r="K433" s="346"/>
      <c r="L433" s="341"/>
      <c r="M433" s="209"/>
      <c r="N433" s="209"/>
      <c r="O433" s="346"/>
      <c r="P433" s="317"/>
      <c r="Q433" s="317"/>
      <c r="R433" s="317"/>
      <c r="S433" s="317"/>
      <c r="T433" s="317"/>
      <c r="U433" s="317"/>
      <c r="V433" s="317"/>
      <c r="W433" s="317"/>
      <c r="X433" s="317"/>
      <c r="Y433" s="317"/>
      <c r="Z433" s="317"/>
      <c r="AA433" s="317"/>
      <c r="AB433" s="317"/>
      <c r="AC433" s="317"/>
    </row>
    <row r="434" spans="1:29" ht="15.75" customHeight="1">
      <c r="A434" s="318"/>
      <c r="B434" s="309"/>
      <c r="C434" s="309"/>
      <c r="D434" s="309"/>
      <c r="E434" s="319"/>
      <c r="F434" s="320"/>
      <c r="G434" s="317"/>
      <c r="H434" s="325"/>
      <c r="I434" s="320"/>
      <c r="J434" s="320"/>
      <c r="K434" s="346"/>
      <c r="L434" s="341"/>
      <c r="M434" s="209"/>
      <c r="N434" s="209"/>
      <c r="O434" s="346"/>
      <c r="P434" s="317"/>
      <c r="Q434" s="317"/>
      <c r="R434" s="317"/>
      <c r="S434" s="317"/>
      <c r="T434" s="317"/>
      <c r="U434" s="317"/>
      <c r="V434" s="317"/>
      <c r="W434" s="317"/>
      <c r="X434" s="317"/>
      <c r="Y434" s="317"/>
      <c r="Z434" s="317"/>
      <c r="AA434" s="317"/>
      <c r="AB434" s="317"/>
      <c r="AC434" s="317"/>
    </row>
    <row r="435" spans="1:29" ht="15.75" customHeight="1">
      <c r="A435" s="318"/>
      <c r="B435" s="309"/>
      <c r="C435" s="309"/>
      <c r="D435" s="309"/>
      <c r="E435" s="319"/>
      <c r="F435" s="320"/>
      <c r="G435" s="317"/>
      <c r="H435" s="325"/>
      <c r="I435" s="320"/>
      <c r="J435" s="320" t="s">
        <v>289</v>
      </c>
      <c r="K435" s="346"/>
      <c r="L435" s="341"/>
      <c r="M435" s="209"/>
      <c r="N435" s="214"/>
      <c r="O435" s="346"/>
      <c r="P435" s="317"/>
      <c r="Q435" s="317"/>
      <c r="R435" s="317"/>
      <c r="S435" s="317"/>
      <c r="T435" s="317"/>
      <c r="U435" s="317"/>
      <c r="V435" s="317"/>
      <c r="W435" s="317"/>
      <c r="X435" s="317"/>
      <c r="Y435" s="317"/>
      <c r="Z435" s="317"/>
      <c r="AA435" s="317"/>
      <c r="AB435" s="317"/>
      <c r="AC435" s="317"/>
    </row>
    <row r="436" spans="1:29" ht="15.75" customHeight="1">
      <c r="A436" s="318"/>
      <c r="B436" s="309"/>
      <c r="C436" s="309"/>
      <c r="D436" s="309"/>
      <c r="E436" s="319"/>
      <c r="F436" s="320"/>
      <c r="G436" s="317"/>
      <c r="H436" s="325"/>
      <c r="I436" s="320"/>
      <c r="J436" s="320"/>
      <c r="K436" s="346"/>
      <c r="L436" s="341"/>
      <c r="M436" s="209"/>
      <c r="N436" s="209"/>
      <c r="O436" s="346"/>
      <c r="P436" s="317"/>
      <c r="Q436" s="317"/>
      <c r="R436" s="317"/>
      <c r="S436" s="317"/>
      <c r="T436" s="317"/>
      <c r="U436" s="317"/>
      <c r="V436" s="317"/>
      <c r="W436" s="317"/>
      <c r="X436" s="317"/>
      <c r="Y436" s="317"/>
      <c r="Z436" s="317"/>
      <c r="AA436" s="317"/>
      <c r="AB436" s="317"/>
      <c r="AC436" s="317"/>
    </row>
    <row r="437" spans="1:29" ht="15.75" customHeight="1">
      <c r="A437" s="318"/>
      <c r="B437" s="309"/>
      <c r="C437" s="309"/>
      <c r="D437" s="309"/>
      <c r="E437" s="319"/>
      <c r="F437" s="320"/>
      <c r="G437" s="317"/>
      <c r="H437" s="325"/>
      <c r="I437" s="320"/>
      <c r="J437" s="320" t="s">
        <v>371</v>
      </c>
      <c r="K437" s="346"/>
      <c r="L437" s="341"/>
      <c r="M437" s="209"/>
      <c r="N437" s="214"/>
      <c r="O437" s="346"/>
      <c r="P437" s="317"/>
      <c r="Q437" s="317"/>
      <c r="R437" s="317"/>
      <c r="S437" s="317"/>
      <c r="T437" s="317"/>
      <c r="U437" s="317"/>
      <c r="V437" s="317"/>
      <c r="W437" s="317"/>
      <c r="X437" s="317"/>
      <c r="Y437" s="317"/>
      <c r="Z437" s="317"/>
      <c r="AA437" s="317"/>
      <c r="AB437" s="317"/>
      <c r="AC437" s="317"/>
    </row>
    <row r="438" spans="1:29" ht="16.5" customHeight="1">
      <c r="A438" s="318"/>
      <c r="B438" s="310"/>
      <c r="C438" s="310"/>
      <c r="D438" s="310"/>
      <c r="E438" s="319"/>
      <c r="F438" s="320"/>
      <c r="G438" s="317"/>
      <c r="H438" s="326"/>
      <c r="I438" s="320"/>
      <c r="J438" s="320"/>
      <c r="K438" s="346"/>
      <c r="L438" s="346"/>
      <c r="M438" s="214"/>
      <c r="N438" s="214"/>
      <c r="O438" s="346"/>
      <c r="P438" s="317"/>
      <c r="Q438" s="317"/>
      <c r="R438" s="317"/>
      <c r="S438" s="317"/>
      <c r="T438" s="317"/>
      <c r="U438" s="317"/>
      <c r="V438" s="317"/>
      <c r="W438" s="317"/>
      <c r="X438" s="317"/>
      <c r="Y438" s="317"/>
      <c r="Z438" s="317"/>
      <c r="AA438" s="317"/>
      <c r="AB438" s="317"/>
      <c r="AC438" s="317"/>
    </row>
    <row r="439" spans="1:29" ht="15.75" customHeight="1">
      <c r="A439" s="318">
        <v>33600000</v>
      </c>
      <c r="B439" s="308" t="s">
        <v>546</v>
      </c>
      <c r="C439" s="308" t="s">
        <v>489</v>
      </c>
      <c r="D439" s="308" t="s">
        <v>820</v>
      </c>
      <c r="E439" s="319" t="s">
        <v>819</v>
      </c>
      <c r="F439" s="320" t="s">
        <v>810</v>
      </c>
      <c r="G439" s="317">
        <v>179.4</v>
      </c>
      <c r="H439" s="324" t="s">
        <v>557</v>
      </c>
      <c r="I439" s="320" t="s">
        <v>527</v>
      </c>
      <c r="J439" s="320" t="s">
        <v>281</v>
      </c>
      <c r="K439" s="346"/>
      <c r="L439" s="341"/>
      <c r="M439" s="209"/>
      <c r="N439" s="214"/>
      <c r="O439" s="346"/>
      <c r="P439" s="317">
        <f>SUM(M439:M440)</f>
        <v>0</v>
      </c>
      <c r="Q439" s="317">
        <f>SUM(N439:N440)</f>
        <v>0</v>
      </c>
      <c r="R439" s="317">
        <f>SUM(M441:M442)</f>
        <v>0</v>
      </c>
      <c r="S439" s="317">
        <f>SUM(N441:N442)</f>
        <v>0</v>
      </c>
      <c r="T439" s="317">
        <f>SUM(M443:M446)</f>
        <v>0</v>
      </c>
      <c r="U439" s="317">
        <f>SUM(N443:N446)</f>
        <v>0</v>
      </c>
      <c r="V439" s="317">
        <f>SUM(M447:M449)</f>
        <v>0</v>
      </c>
      <c r="W439" s="317">
        <f>SUM(N447:N449)</f>
        <v>0</v>
      </c>
      <c r="X439" s="317">
        <f>P439+R439+T439+V439</f>
        <v>0</v>
      </c>
      <c r="Y439" s="317">
        <f>Q439+S439+U439+W439</f>
        <v>0</v>
      </c>
      <c r="Z439" s="317">
        <f>G439-X439</f>
        <v>179.4</v>
      </c>
      <c r="AA439" s="317">
        <f>G439-Y439</f>
        <v>179.4</v>
      </c>
      <c r="AB439" s="317">
        <f>X439*100/G439</f>
        <v>0</v>
      </c>
      <c r="AC439" s="317"/>
    </row>
    <row r="440" spans="1:29" ht="15.75" customHeight="1">
      <c r="A440" s="318"/>
      <c r="B440" s="309"/>
      <c r="C440" s="309"/>
      <c r="D440" s="309"/>
      <c r="E440" s="319"/>
      <c r="F440" s="320"/>
      <c r="G440" s="317"/>
      <c r="H440" s="325"/>
      <c r="I440" s="320"/>
      <c r="J440" s="320"/>
      <c r="K440" s="346"/>
      <c r="L440" s="341"/>
      <c r="M440" s="209"/>
      <c r="N440" s="209"/>
      <c r="O440" s="341"/>
      <c r="P440" s="317"/>
      <c r="Q440" s="317"/>
      <c r="R440" s="317"/>
      <c r="S440" s="317"/>
      <c r="T440" s="317"/>
      <c r="U440" s="317"/>
      <c r="V440" s="317"/>
      <c r="W440" s="317"/>
      <c r="X440" s="317"/>
      <c r="Y440" s="317"/>
      <c r="Z440" s="317"/>
      <c r="AA440" s="317"/>
      <c r="AB440" s="317"/>
      <c r="AC440" s="317"/>
    </row>
    <row r="441" spans="1:29" ht="15.75" customHeight="1">
      <c r="A441" s="318"/>
      <c r="B441" s="309"/>
      <c r="C441" s="309"/>
      <c r="D441" s="309"/>
      <c r="E441" s="319"/>
      <c r="F441" s="320"/>
      <c r="G441" s="317"/>
      <c r="H441" s="325"/>
      <c r="I441" s="320"/>
      <c r="J441" s="320" t="s">
        <v>370</v>
      </c>
      <c r="K441" s="346"/>
      <c r="L441" s="341"/>
      <c r="M441" s="209"/>
      <c r="N441" s="209"/>
      <c r="O441" s="346"/>
      <c r="P441" s="317"/>
      <c r="Q441" s="317"/>
      <c r="R441" s="317"/>
      <c r="S441" s="317"/>
      <c r="T441" s="317"/>
      <c r="U441" s="317"/>
      <c r="V441" s="317"/>
      <c r="W441" s="317"/>
      <c r="X441" s="317"/>
      <c r="Y441" s="317"/>
      <c r="Z441" s="317"/>
      <c r="AA441" s="317"/>
      <c r="AB441" s="317"/>
      <c r="AC441" s="317"/>
    </row>
    <row r="442" spans="1:29" ht="15.75" customHeight="1">
      <c r="A442" s="318"/>
      <c r="B442" s="309"/>
      <c r="C442" s="309"/>
      <c r="D442" s="309"/>
      <c r="E442" s="319"/>
      <c r="F442" s="320"/>
      <c r="G442" s="317"/>
      <c r="H442" s="325"/>
      <c r="I442" s="320"/>
      <c r="J442" s="320"/>
      <c r="K442" s="346"/>
      <c r="L442" s="341"/>
      <c r="M442" s="209"/>
      <c r="N442" s="209"/>
      <c r="O442" s="346"/>
      <c r="P442" s="317"/>
      <c r="Q442" s="317"/>
      <c r="R442" s="317"/>
      <c r="S442" s="317"/>
      <c r="T442" s="317"/>
      <c r="U442" s="317"/>
      <c r="V442" s="317"/>
      <c r="W442" s="317"/>
      <c r="X442" s="317"/>
      <c r="Y442" s="317"/>
      <c r="Z442" s="317"/>
      <c r="AA442" s="317"/>
      <c r="AB442" s="317"/>
      <c r="AC442" s="317"/>
    </row>
    <row r="443" spans="1:29" ht="15.75" customHeight="1">
      <c r="A443" s="318"/>
      <c r="B443" s="309"/>
      <c r="C443" s="309"/>
      <c r="D443" s="309"/>
      <c r="E443" s="319"/>
      <c r="F443" s="320"/>
      <c r="G443" s="317"/>
      <c r="H443" s="325"/>
      <c r="I443" s="320"/>
      <c r="J443" s="320" t="s">
        <v>289</v>
      </c>
      <c r="K443" s="346"/>
      <c r="L443" s="341"/>
      <c r="M443" s="209"/>
      <c r="N443" s="214"/>
      <c r="O443" s="346"/>
      <c r="P443" s="317"/>
      <c r="Q443" s="317"/>
      <c r="R443" s="317"/>
      <c r="S443" s="317"/>
      <c r="T443" s="317"/>
      <c r="U443" s="317"/>
      <c r="V443" s="317"/>
      <c r="W443" s="317"/>
      <c r="X443" s="317"/>
      <c r="Y443" s="317"/>
      <c r="Z443" s="317"/>
      <c r="AA443" s="317"/>
      <c r="AB443" s="317"/>
      <c r="AC443" s="317"/>
    </row>
    <row r="444" spans="1:29" ht="15.75" customHeight="1">
      <c r="A444" s="318"/>
      <c r="B444" s="309"/>
      <c r="C444" s="309"/>
      <c r="D444" s="309"/>
      <c r="E444" s="319"/>
      <c r="F444" s="320"/>
      <c r="G444" s="317"/>
      <c r="H444" s="325"/>
      <c r="I444" s="320"/>
      <c r="J444" s="320"/>
      <c r="K444" s="346"/>
      <c r="L444" s="341"/>
      <c r="M444" s="209"/>
      <c r="N444" s="214"/>
      <c r="O444" s="346"/>
      <c r="P444" s="317"/>
      <c r="Q444" s="317"/>
      <c r="R444" s="317"/>
      <c r="S444" s="317"/>
      <c r="T444" s="317"/>
      <c r="U444" s="317"/>
      <c r="V444" s="317"/>
      <c r="W444" s="317"/>
      <c r="X444" s="317"/>
      <c r="Y444" s="317"/>
      <c r="Z444" s="317"/>
      <c r="AA444" s="317"/>
      <c r="AB444" s="317"/>
      <c r="AC444" s="317"/>
    </row>
    <row r="445" spans="1:29" ht="15.75" customHeight="1">
      <c r="A445" s="318"/>
      <c r="B445" s="309"/>
      <c r="C445" s="309"/>
      <c r="D445" s="309"/>
      <c r="E445" s="319"/>
      <c r="F445" s="320"/>
      <c r="G445" s="317"/>
      <c r="H445" s="325"/>
      <c r="I445" s="320"/>
      <c r="J445" s="320"/>
      <c r="K445" s="346"/>
      <c r="L445" s="341"/>
      <c r="M445" s="209"/>
      <c r="N445" s="214"/>
      <c r="O445" s="346"/>
      <c r="P445" s="317"/>
      <c r="Q445" s="317"/>
      <c r="R445" s="317"/>
      <c r="S445" s="317"/>
      <c r="T445" s="317"/>
      <c r="U445" s="317"/>
      <c r="V445" s="317"/>
      <c r="W445" s="317"/>
      <c r="X445" s="317"/>
      <c r="Y445" s="317"/>
      <c r="Z445" s="317"/>
      <c r="AA445" s="317"/>
      <c r="AB445" s="317"/>
      <c r="AC445" s="317"/>
    </row>
    <row r="446" spans="1:29" ht="15.75" customHeight="1">
      <c r="A446" s="318"/>
      <c r="B446" s="309"/>
      <c r="C446" s="309"/>
      <c r="D446" s="309"/>
      <c r="E446" s="319"/>
      <c r="F446" s="320"/>
      <c r="G446" s="317"/>
      <c r="H446" s="325"/>
      <c r="I446" s="320"/>
      <c r="J446" s="320"/>
      <c r="K446" s="346"/>
      <c r="L446" s="341"/>
      <c r="M446" s="209"/>
      <c r="N446" s="209"/>
      <c r="O446" s="346"/>
      <c r="P446" s="317"/>
      <c r="Q446" s="317"/>
      <c r="R446" s="317"/>
      <c r="S446" s="317"/>
      <c r="T446" s="317"/>
      <c r="U446" s="317"/>
      <c r="V446" s="317"/>
      <c r="W446" s="317"/>
      <c r="X446" s="317"/>
      <c r="Y446" s="317"/>
      <c r="Z446" s="317"/>
      <c r="AA446" s="317"/>
      <c r="AB446" s="317"/>
      <c r="AC446" s="317"/>
    </row>
    <row r="447" spans="1:29" ht="15.75" customHeight="1">
      <c r="A447" s="318"/>
      <c r="B447" s="309"/>
      <c r="C447" s="309"/>
      <c r="D447" s="309"/>
      <c r="E447" s="319"/>
      <c r="F447" s="320"/>
      <c r="G447" s="317"/>
      <c r="H447" s="325"/>
      <c r="I447" s="320"/>
      <c r="J447" s="320" t="s">
        <v>371</v>
      </c>
      <c r="K447" s="346"/>
      <c r="L447" s="341"/>
      <c r="M447" s="209"/>
      <c r="N447" s="214"/>
      <c r="O447" s="346"/>
      <c r="P447" s="317"/>
      <c r="Q447" s="317"/>
      <c r="R447" s="317"/>
      <c r="S447" s="317"/>
      <c r="T447" s="317"/>
      <c r="U447" s="317"/>
      <c r="V447" s="317"/>
      <c r="W447" s="317"/>
      <c r="X447" s="317"/>
      <c r="Y447" s="317"/>
      <c r="Z447" s="317"/>
      <c r="AA447" s="317"/>
      <c r="AB447" s="317"/>
      <c r="AC447" s="317"/>
    </row>
    <row r="448" spans="1:29" ht="15.75" customHeight="1">
      <c r="A448" s="318"/>
      <c r="B448" s="309"/>
      <c r="C448" s="309"/>
      <c r="D448" s="309"/>
      <c r="E448" s="319"/>
      <c r="F448" s="320"/>
      <c r="G448" s="317"/>
      <c r="H448" s="325"/>
      <c r="I448" s="320"/>
      <c r="J448" s="320"/>
      <c r="K448" s="346"/>
      <c r="L448" s="341"/>
      <c r="M448" s="209"/>
      <c r="N448" s="214"/>
      <c r="O448" s="346"/>
      <c r="P448" s="317"/>
      <c r="Q448" s="317"/>
      <c r="R448" s="317"/>
      <c r="S448" s="317"/>
      <c r="T448" s="317"/>
      <c r="U448" s="317"/>
      <c r="V448" s="317"/>
      <c r="W448" s="317"/>
      <c r="X448" s="317"/>
      <c r="Y448" s="317"/>
      <c r="Z448" s="317"/>
      <c r="AA448" s="317"/>
      <c r="AB448" s="317"/>
      <c r="AC448" s="317"/>
    </row>
    <row r="449" spans="1:29" ht="19.5" customHeight="1">
      <c r="A449" s="318"/>
      <c r="B449" s="310"/>
      <c r="C449" s="310"/>
      <c r="D449" s="310"/>
      <c r="E449" s="319"/>
      <c r="F449" s="320"/>
      <c r="G449" s="317"/>
      <c r="H449" s="326"/>
      <c r="I449" s="320"/>
      <c r="J449" s="320"/>
      <c r="K449" s="346"/>
      <c r="L449" s="346"/>
      <c r="M449" s="214"/>
      <c r="N449" s="214"/>
      <c r="O449" s="346"/>
      <c r="P449" s="317"/>
      <c r="Q449" s="317"/>
      <c r="R449" s="317"/>
      <c r="S449" s="317"/>
      <c r="T449" s="317"/>
      <c r="U449" s="317"/>
      <c r="V449" s="317"/>
      <c r="W449" s="317"/>
      <c r="X449" s="317"/>
      <c r="Y449" s="317"/>
      <c r="Z449" s="317"/>
      <c r="AA449" s="317"/>
      <c r="AB449" s="317"/>
      <c r="AC449" s="317"/>
    </row>
    <row r="450" spans="1:29" ht="15.75" customHeight="1">
      <c r="A450" s="318">
        <v>33600000</v>
      </c>
      <c r="B450" s="308" t="s">
        <v>546</v>
      </c>
      <c r="C450" s="308" t="s">
        <v>489</v>
      </c>
      <c r="D450" s="308" t="s">
        <v>821</v>
      </c>
      <c r="E450" s="319" t="s">
        <v>822</v>
      </c>
      <c r="F450" s="320" t="s">
        <v>810</v>
      </c>
      <c r="G450" s="317">
        <v>1584</v>
      </c>
      <c r="H450" s="324" t="s">
        <v>557</v>
      </c>
      <c r="I450" s="320" t="s">
        <v>527</v>
      </c>
      <c r="J450" s="320" t="s">
        <v>281</v>
      </c>
      <c r="K450" s="346"/>
      <c r="L450" s="341"/>
      <c r="M450" s="209"/>
      <c r="N450" s="214"/>
      <c r="O450" s="346"/>
      <c r="P450" s="317">
        <f>SUM(M450:M451)</f>
        <v>0</v>
      </c>
      <c r="Q450" s="317">
        <f>SUM(N450:N451)</f>
        <v>0</v>
      </c>
      <c r="R450" s="317">
        <f>SUM(M452:M453)</f>
        <v>0</v>
      </c>
      <c r="S450" s="317">
        <f>SUM(N452:N453)</f>
        <v>0</v>
      </c>
      <c r="T450" s="317">
        <f>SUM(M454:M456)</f>
        <v>0</v>
      </c>
      <c r="U450" s="317">
        <f>SUM(N454:N456)</f>
        <v>0</v>
      </c>
      <c r="V450" s="317">
        <f>SUM(M457:M458)</f>
        <v>0</v>
      </c>
      <c r="W450" s="317">
        <f>SUM(N457:N458)</f>
        <v>0</v>
      </c>
      <c r="X450" s="317">
        <f>P450+R450+T450+V450</f>
        <v>0</v>
      </c>
      <c r="Y450" s="317">
        <f>Q450+S450+U450+W450</f>
        <v>0</v>
      </c>
      <c r="Z450" s="317">
        <f>G450-X450</f>
        <v>1584</v>
      </c>
      <c r="AA450" s="317">
        <f>G450-Y450</f>
        <v>1584</v>
      </c>
      <c r="AB450" s="317">
        <f>X450*100/G450</f>
        <v>0</v>
      </c>
      <c r="AC450" s="317"/>
    </row>
    <row r="451" spans="1:29" ht="15.75" customHeight="1">
      <c r="A451" s="318"/>
      <c r="B451" s="309"/>
      <c r="C451" s="309"/>
      <c r="D451" s="309"/>
      <c r="E451" s="319"/>
      <c r="F451" s="320"/>
      <c r="G451" s="317"/>
      <c r="H451" s="325"/>
      <c r="I451" s="320"/>
      <c r="J451" s="320"/>
      <c r="K451" s="346"/>
      <c r="L451" s="341"/>
      <c r="M451" s="209"/>
      <c r="N451" s="214"/>
      <c r="O451" s="346"/>
      <c r="P451" s="317"/>
      <c r="Q451" s="317"/>
      <c r="R451" s="317"/>
      <c r="S451" s="317"/>
      <c r="T451" s="317"/>
      <c r="U451" s="317"/>
      <c r="V451" s="317"/>
      <c r="W451" s="317"/>
      <c r="X451" s="317"/>
      <c r="Y451" s="317"/>
      <c r="Z451" s="317"/>
      <c r="AA451" s="317"/>
      <c r="AB451" s="317"/>
      <c r="AC451" s="317"/>
    </row>
    <row r="452" spans="1:29" ht="15.75" customHeight="1">
      <c r="A452" s="318"/>
      <c r="B452" s="309"/>
      <c r="C452" s="309"/>
      <c r="D452" s="309"/>
      <c r="E452" s="319"/>
      <c r="F452" s="320"/>
      <c r="G452" s="317"/>
      <c r="H452" s="325"/>
      <c r="I452" s="320"/>
      <c r="J452" s="320" t="s">
        <v>370</v>
      </c>
      <c r="K452" s="346"/>
      <c r="L452" s="341"/>
      <c r="M452" s="209"/>
      <c r="N452" s="209"/>
      <c r="O452" s="346"/>
      <c r="P452" s="317"/>
      <c r="Q452" s="317"/>
      <c r="R452" s="317"/>
      <c r="S452" s="317"/>
      <c r="T452" s="317"/>
      <c r="U452" s="317"/>
      <c r="V452" s="317"/>
      <c r="W452" s="317"/>
      <c r="X452" s="317"/>
      <c r="Y452" s="317"/>
      <c r="Z452" s="317"/>
      <c r="AA452" s="317"/>
      <c r="AB452" s="317"/>
      <c r="AC452" s="317"/>
    </row>
    <row r="453" spans="1:29" ht="15.75" customHeight="1">
      <c r="A453" s="318"/>
      <c r="B453" s="309"/>
      <c r="C453" s="309"/>
      <c r="D453" s="309"/>
      <c r="E453" s="319"/>
      <c r="F453" s="320"/>
      <c r="G453" s="317"/>
      <c r="H453" s="325"/>
      <c r="I453" s="320"/>
      <c r="J453" s="320"/>
      <c r="K453" s="346"/>
      <c r="L453" s="341"/>
      <c r="M453" s="209"/>
      <c r="N453" s="209"/>
      <c r="O453" s="346"/>
      <c r="P453" s="317"/>
      <c r="Q453" s="317"/>
      <c r="R453" s="317"/>
      <c r="S453" s="317"/>
      <c r="T453" s="317"/>
      <c r="U453" s="317"/>
      <c r="V453" s="317"/>
      <c r="W453" s="317"/>
      <c r="X453" s="317"/>
      <c r="Y453" s="317"/>
      <c r="Z453" s="317"/>
      <c r="AA453" s="317"/>
      <c r="AB453" s="317"/>
      <c r="AC453" s="317"/>
    </row>
    <row r="454" spans="1:29" ht="15.75" customHeight="1">
      <c r="A454" s="318"/>
      <c r="B454" s="309"/>
      <c r="C454" s="309"/>
      <c r="D454" s="309"/>
      <c r="E454" s="319"/>
      <c r="F454" s="320"/>
      <c r="G454" s="317"/>
      <c r="H454" s="325"/>
      <c r="I454" s="320"/>
      <c r="J454" s="320" t="s">
        <v>289</v>
      </c>
      <c r="K454" s="346"/>
      <c r="L454" s="341"/>
      <c r="M454" s="209"/>
      <c r="N454" s="214"/>
      <c r="O454" s="346"/>
      <c r="P454" s="317"/>
      <c r="Q454" s="317"/>
      <c r="R454" s="317"/>
      <c r="S454" s="317"/>
      <c r="T454" s="317"/>
      <c r="U454" s="317"/>
      <c r="V454" s="317"/>
      <c r="W454" s="317"/>
      <c r="X454" s="317"/>
      <c r="Y454" s="317"/>
      <c r="Z454" s="317"/>
      <c r="AA454" s="317"/>
      <c r="AB454" s="317"/>
      <c r="AC454" s="317"/>
    </row>
    <row r="455" spans="1:29" ht="15.75" customHeight="1">
      <c r="A455" s="318"/>
      <c r="B455" s="309"/>
      <c r="C455" s="309"/>
      <c r="D455" s="309"/>
      <c r="E455" s="319"/>
      <c r="F455" s="320"/>
      <c r="G455" s="317"/>
      <c r="H455" s="325"/>
      <c r="I455" s="320"/>
      <c r="J455" s="320"/>
      <c r="K455" s="346"/>
      <c r="L455" s="341"/>
      <c r="M455" s="209"/>
      <c r="N455" s="214"/>
      <c r="O455" s="346"/>
      <c r="P455" s="317"/>
      <c r="Q455" s="317"/>
      <c r="R455" s="317"/>
      <c r="S455" s="317"/>
      <c r="T455" s="317"/>
      <c r="U455" s="317"/>
      <c r="V455" s="317"/>
      <c r="W455" s="317"/>
      <c r="X455" s="317"/>
      <c r="Y455" s="317"/>
      <c r="Z455" s="317"/>
      <c r="AA455" s="317"/>
      <c r="AB455" s="317"/>
      <c r="AC455" s="317"/>
    </row>
    <row r="456" spans="1:29" ht="15.75" customHeight="1">
      <c r="A456" s="318"/>
      <c r="B456" s="309"/>
      <c r="C456" s="309"/>
      <c r="D456" s="309"/>
      <c r="E456" s="319"/>
      <c r="F456" s="320"/>
      <c r="G456" s="317"/>
      <c r="H456" s="325"/>
      <c r="I456" s="320"/>
      <c r="J456" s="320"/>
      <c r="K456" s="346"/>
      <c r="L456" s="341"/>
      <c r="M456" s="209"/>
      <c r="N456" s="209"/>
      <c r="O456" s="346"/>
      <c r="P456" s="317"/>
      <c r="Q456" s="317"/>
      <c r="R456" s="317"/>
      <c r="S456" s="317"/>
      <c r="T456" s="317"/>
      <c r="U456" s="317"/>
      <c r="V456" s="317"/>
      <c r="W456" s="317"/>
      <c r="X456" s="317"/>
      <c r="Y456" s="317"/>
      <c r="Z456" s="317"/>
      <c r="AA456" s="317"/>
      <c r="AB456" s="317"/>
      <c r="AC456" s="317"/>
    </row>
    <row r="457" spans="1:29" ht="15.75" customHeight="1">
      <c r="A457" s="318"/>
      <c r="B457" s="309"/>
      <c r="C457" s="309"/>
      <c r="D457" s="309"/>
      <c r="E457" s="319"/>
      <c r="F457" s="320"/>
      <c r="G457" s="317"/>
      <c r="H457" s="325"/>
      <c r="I457" s="320"/>
      <c r="J457" s="320" t="s">
        <v>371</v>
      </c>
      <c r="K457" s="346"/>
      <c r="L457" s="341"/>
      <c r="M457" s="209"/>
      <c r="N457" s="214"/>
      <c r="O457" s="346"/>
      <c r="P457" s="317"/>
      <c r="Q457" s="317"/>
      <c r="R457" s="317"/>
      <c r="S457" s="317"/>
      <c r="T457" s="317"/>
      <c r="U457" s="317"/>
      <c r="V457" s="317"/>
      <c r="W457" s="317"/>
      <c r="X457" s="317"/>
      <c r="Y457" s="317"/>
      <c r="Z457" s="317"/>
      <c r="AA457" s="317"/>
      <c r="AB457" s="317"/>
      <c r="AC457" s="317"/>
    </row>
    <row r="458" spans="1:29" ht="19.5" customHeight="1">
      <c r="A458" s="318"/>
      <c r="B458" s="310"/>
      <c r="C458" s="310"/>
      <c r="D458" s="310"/>
      <c r="E458" s="319"/>
      <c r="F458" s="320"/>
      <c r="G458" s="317"/>
      <c r="H458" s="326"/>
      <c r="I458" s="320"/>
      <c r="J458" s="320"/>
      <c r="K458" s="346"/>
      <c r="L458" s="346"/>
      <c r="M458" s="214"/>
      <c r="N458" s="214"/>
      <c r="O458" s="346"/>
      <c r="P458" s="317"/>
      <c r="Q458" s="317"/>
      <c r="R458" s="317"/>
      <c r="S458" s="317"/>
      <c r="T458" s="317"/>
      <c r="U458" s="317"/>
      <c r="V458" s="317"/>
      <c r="W458" s="317"/>
      <c r="X458" s="317"/>
      <c r="Y458" s="317"/>
      <c r="Z458" s="317"/>
      <c r="AA458" s="317"/>
      <c r="AB458" s="317"/>
      <c r="AC458" s="317"/>
    </row>
    <row r="459" spans="1:29" ht="15.75" customHeight="1">
      <c r="A459" s="318">
        <v>33600000</v>
      </c>
      <c r="B459" s="308" t="s">
        <v>546</v>
      </c>
      <c r="C459" s="308" t="s">
        <v>489</v>
      </c>
      <c r="D459" s="308" t="s">
        <v>824</v>
      </c>
      <c r="E459" s="319" t="s">
        <v>823</v>
      </c>
      <c r="F459" s="320" t="s">
        <v>825</v>
      </c>
      <c r="G459" s="317">
        <v>2185</v>
      </c>
      <c r="H459" s="324" t="s">
        <v>547</v>
      </c>
      <c r="I459" s="320" t="s">
        <v>527</v>
      </c>
      <c r="J459" s="320" t="s">
        <v>281</v>
      </c>
      <c r="K459" s="346"/>
      <c r="L459" s="341"/>
      <c r="M459" s="209"/>
      <c r="N459" s="214"/>
      <c r="O459" s="346"/>
      <c r="P459" s="317">
        <f>SUM(M459:M460)</f>
        <v>0</v>
      </c>
      <c r="Q459" s="317">
        <f>SUM(N459:N460)</f>
        <v>0</v>
      </c>
      <c r="R459" s="317">
        <f>SUM(M461:M462)</f>
        <v>0</v>
      </c>
      <c r="S459" s="317">
        <f>SUM(N461:N462)</f>
        <v>0</v>
      </c>
      <c r="T459" s="317">
        <f>SUM(M463:M464)</f>
        <v>0</v>
      </c>
      <c r="U459" s="317">
        <f>SUM(N463:N464)</f>
        <v>0</v>
      </c>
      <c r="V459" s="317">
        <f>SUM(M465:M466)</f>
        <v>0</v>
      </c>
      <c r="W459" s="317">
        <f>SUM(N465:N466)</f>
        <v>0</v>
      </c>
      <c r="X459" s="317">
        <f>P459+R459+T459+V459</f>
        <v>0</v>
      </c>
      <c r="Y459" s="317">
        <f>Q459+S459+U459+W459</f>
        <v>0</v>
      </c>
      <c r="Z459" s="317">
        <f>G459-X459</f>
        <v>2185</v>
      </c>
      <c r="AA459" s="317">
        <f>G459-Y459</f>
        <v>2185</v>
      </c>
      <c r="AB459" s="317">
        <f>X459*100/G459</f>
        <v>0</v>
      </c>
      <c r="AC459" s="317"/>
    </row>
    <row r="460" spans="1:29" ht="15.75" customHeight="1">
      <c r="A460" s="318"/>
      <c r="B460" s="309"/>
      <c r="C460" s="309"/>
      <c r="D460" s="309"/>
      <c r="E460" s="319"/>
      <c r="F460" s="320"/>
      <c r="G460" s="317"/>
      <c r="H460" s="325"/>
      <c r="I460" s="320"/>
      <c r="J460" s="320"/>
      <c r="K460" s="346"/>
      <c r="L460" s="341"/>
      <c r="M460" s="209"/>
      <c r="N460" s="214"/>
      <c r="O460" s="346"/>
      <c r="P460" s="317"/>
      <c r="Q460" s="317"/>
      <c r="R460" s="317"/>
      <c r="S460" s="317"/>
      <c r="T460" s="317"/>
      <c r="U460" s="317"/>
      <c r="V460" s="317"/>
      <c r="W460" s="317"/>
      <c r="X460" s="317"/>
      <c r="Y460" s="317"/>
      <c r="Z460" s="317"/>
      <c r="AA460" s="317"/>
      <c r="AB460" s="317"/>
      <c r="AC460" s="317"/>
    </row>
    <row r="461" spans="1:29" ht="15.75" customHeight="1">
      <c r="A461" s="318"/>
      <c r="B461" s="309"/>
      <c r="C461" s="309"/>
      <c r="D461" s="309"/>
      <c r="E461" s="319"/>
      <c r="F461" s="320"/>
      <c r="G461" s="317"/>
      <c r="H461" s="325"/>
      <c r="I461" s="320"/>
      <c r="J461" s="320" t="s">
        <v>370</v>
      </c>
      <c r="K461" s="346"/>
      <c r="L461" s="341"/>
      <c r="M461" s="209"/>
      <c r="N461" s="209"/>
      <c r="O461" s="346"/>
      <c r="P461" s="317"/>
      <c r="Q461" s="317"/>
      <c r="R461" s="317"/>
      <c r="S461" s="317"/>
      <c r="T461" s="317"/>
      <c r="U461" s="317"/>
      <c r="V461" s="317"/>
      <c r="W461" s="317"/>
      <c r="X461" s="317"/>
      <c r="Y461" s="317"/>
      <c r="Z461" s="317"/>
      <c r="AA461" s="317"/>
      <c r="AB461" s="317"/>
      <c r="AC461" s="317"/>
    </row>
    <row r="462" spans="1:29" ht="15.75" customHeight="1">
      <c r="A462" s="318"/>
      <c r="B462" s="309"/>
      <c r="C462" s="309"/>
      <c r="D462" s="309"/>
      <c r="E462" s="319"/>
      <c r="F462" s="320"/>
      <c r="G462" s="317"/>
      <c r="H462" s="325"/>
      <c r="I462" s="320"/>
      <c r="J462" s="320"/>
      <c r="K462" s="346"/>
      <c r="L462" s="341"/>
      <c r="M462" s="209"/>
      <c r="N462" s="209"/>
      <c r="O462" s="346"/>
      <c r="P462" s="317"/>
      <c r="Q462" s="317"/>
      <c r="R462" s="317"/>
      <c r="S462" s="317"/>
      <c r="T462" s="317"/>
      <c r="U462" s="317"/>
      <c r="V462" s="317"/>
      <c r="W462" s="317"/>
      <c r="X462" s="317"/>
      <c r="Y462" s="317"/>
      <c r="Z462" s="317"/>
      <c r="AA462" s="317"/>
      <c r="AB462" s="317"/>
      <c r="AC462" s="317"/>
    </row>
    <row r="463" spans="1:29" ht="15.75" customHeight="1">
      <c r="A463" s="318"/>
      <c r="B463" s="309"/>
      <c r="C463" s="309"/>
      <c r="D463" s="309"/>
      <c r="E463" s="319"/>
      <c r="F463" s="320"/>
      <c r="G463" s="317"/>
      <c r="H463" s="325"/>
      <c r="I463" s="320"/>
      <c r="J463" s="320" t="s">
        <v>289</v>
      </c>
      <c r="K463" s="346"/>
      <c r="L463" s="341"/>
      <c r="M463" s="209"/>
      <c r="N463" s="214"/>
      <c r="O463" s="346"/>
      <c r="P463" s="317"/>
      <c r="Q463" s="317"/>
      <c r="R463" s="317"/>
      <c r="S463" s="317"/>
      <c r="T463" s="317"/>
      <c r="U463" s="317"/>
      <c r="V463" s="317"/>
      <c r="W463" s="317"/>
      <c r="X463" s="317"/>
      <c r="Y463" s="317"/>
      <c r="Z463" s="317"/>
      <c r="AA463" s="317"/>
      <c r="AB463" s="317"/>
      <c r="AC463" s="317"/>
    </row>
    <row r="464" spans="1:29" ht="15.75" customHeight="1">
      <c r="A464" s="318"/>
      <c r="B464" s="309"/>
      <c r="C464" s="309"/>
      <c r="D464" s="309"/>
      <c r="E464" s="319"/>
      <c r="F464" s="320"/>
      <c r="G464" s="317"/>
      <c r="H464" s="325"/>
      <c r="I464" s="320"/>
      <c r="J464" s="320"/>
      <c r="K464" s="346"/>
      <c r="L464" s="341"/>
      <c r="M464" s="209"/>
      <c r="N464" s="209"/>
      <c r="O464" s="346"/>
      <c r="P464" s="317"/>
      <c r="Q464" s="317"/>
      <c r="R464" s="317"/>
      <c r="S464" s="317"/>
      <c r="T464" s="317"/>
      <c r="U464" s="317"/>
      <c r="V464" s="317"/>
      <c r="W464" s="317"/>
      <c r="X464" s="317"/>
      <c r="Y464" s="317"/>
      <c r="Z464" s="317"/>
      <c r="AA464" s="317"/>
      <c r="AB464" s="317"/>
      <c r="AC464" s="317"/>
    </row>
    <row r="465" spans="1:29" ht="15.75" customHeight="1">
      <c r="A465" s="318"/>
      <c r="B465" s="309"/>
      <c r="C465" s="309"/>
      <c r="D465" s="309"/>
      <c r="E465" s="319"/>
      <c r="F465" s="320"/>
      <c r="G465" s="317"/>
      <c r="H465" s="325"/>
      <c r="I465" s="320"/>
      <c r="J465" s="320" t="s">
        <v>371</v>
      </c>
      <c r="K465" s="346"/>
      <c r="L465" s="341"/>
      <c r="M465" s="209"/>
      <c r="N465" s="214"/>
      <c r="O465" s="346"/>
      <c r="P465" s="317"/>
      <c r="Q465" s="317"/>
      <c r="R465" s="317"/>
      <c r="S465" s="317"/>
      <c r="T465" s="317"/>
      <c r="U465" s="317"/>
      <c r="V465" s="317"/>
      <c r="W465" s="317"/>
      <c r="X465" s="317"/>
      <c r="Y465" s="317"/>
      <c r="Z465" s="317"/>
      <c r="AA465" s="317"/>
      <c r="AB465" s="317"/>
      <c r="AC465" s="317"/>
    </row>
    <row r="466" spans="1:29" ht="19.5" customHeight="1">
      <c r="A466" s="318"/>
      <c r="B466" s="310"/>
      <c r="C466" s="310"/>
      <c r="D466" s="310"/>
      <c r="E466" s="319"/>
      <c r="F466" s="320"/>
      <c r="G466" s="317"/>
      <c r="H466" s="326"/>
      <c r="I466" s="320"/>
      <c r="J466" s="320"/>
      <c r="K466" s="346"/>
      <c r="L466" s="346"/>
      <c r="M466" s="214"/>
      <c r="N466" s="214"/>
      <c r="O466" s="346"/>
      <c r="P466" s="317"/>
      <c r="Q466" s="317"/>
      <c r="R466" s="317"/>
      <c r="S466" s="317"/>
      <c r="T466" s="317"/>
      <c r="U466" s="317"/>
      <c r="V466" s="317"/>
      <c r="W466" s="317"/>
      <c r="X466" s="317"/>
      <c r="Y466" s="317"/>
      <c r="Z466" s="317"/>
      <c r="AA466" s="317"/>
      <c r="AB466" s="317"/>
      <c r="AC466" s="317"/>
    </row>
    <row r="467" spans="1:29" ht="15.75" customHeight="1">
      <c r="A467" s="318">
        <v>33600000</v>
      </c>
      <c r="B467" s="308" t="s">
        <v>546</v>
      </c>
      <c r="C467" s="308" t="s">
        <v>489</v>
      </c>
      <c r="D467" s="308" t="s">
        <v>827</v>
      </c>
      <c r="E467" s="319" t="s">
        <v>826</v>
      </c>
      <c r="F467" s="320" t="s">
        <v>825</v>
      </c>
      <c r="G467" s="317">
        <v>3320</v>
      </c>
      <c r="H467" s="324" t="s">
        <v>557</v>
      </c>
      <c r="I467" s="320" t="s">
        <v>527</v>
      </c>
      <c r="J467" s="320" t="s">
        <v>281</v>
      </c>
      <c r="K467" s="346" t="s">
        <v>1046</v>
      </c>
      <c r="L467" s="341" t="s">
        <v>622</v>
      </c>
      <c r="M467" s="209">
        <v>984</v>
      </c>
      <c r="N467" s="214">
        <v>984</v>
      </c>
      <c r="O467" s="346" t="s">
        <v>832</v>
      </c>
      <c r="P467" s="317">
        <f>SUM(M467:M468)</f>
        <v>984</v>
      </c>
      <c r="Q467" s="317">
        <f>SUM(N467:N468)</f>
        <v>984</v>
      </c>
      <c r="R467" s="317">
        <f>SUM(M469:M470)</f>
        <v>0</v>
      </c>
      <c r="S467" s="317">
        <f>SUM(N469:N470)</f>
        <v>0</v>
      </c>
      <c r="T467" s="317">
        <f>SUM(M471:M472)</f>
        <v>0</v>
      </c>
      <c r="U467" s="317">
        <f>SUM(N471:N472)</f>
        <v>0</v>
      </c>
      <c r="V467" s="317">
        <f>SUM(M473:M474)</f>
        <v>0</v>
      </c>
      <c r="W467" s="317">
        <f>SUM(N473:N474)</f>
        <v>0</v>
      </c>
      <c r="X467" s="317">
        <f>P467+R467+T467+V467</f>
        <v>984</v>
      </c>
      <c r="Y467" s="317">
        <f>Q467+S467+U467+W467</f>
        <v>984</v>
      </c>
      <c r="Z467" s="317">
        <f>G467-X467</f>
        <v>2336</v>
      </c>
      <c r="AA467" s="317">
        <f>G467-Y467</f>
        <v>2336</v>
      </c>
      <c r="AB467" s="317">
        <f>X467*100/G467</f>
        <v>29.638554216867469</v>
      </c>
      <c r="AC467" s="317"/>
    </row>
    <row r="468" spans="1:29" ht="15.75" customHeight="1">
      <c r="A468" s="318"/>
      <c r="B468" s="309"/>
      <c r="C468" s="309"/>
      <c r="D468" s="309"/>
      <c r="E468" s="319"/>
      <c r="F468" s="320"/>
      <c r="G468" s="317"/>
      <c r="H468" s="325"/>
      <c r="I468" s="320"/>
      <c r="J468" s="320"/>
      <c r="K468" s="346"/>
      <c r="L468" s="341"/>
      <c r="M468" s="209"/>
      <c r="N468" s="214"/>
      <c r="O468" s="346"/>
      <c r="P468" s="317"/>
      <c r="Q468" s="317"/>
      <c r="R468" s="317"/>
      <c r="S468" s="317"/>
      <c r="T468" s="317"/>
      <c r="U468" s="317"/>
      <c r="V468" s="317"/>
      <c r="W468" s="317"/>
      <c r="X468" s="317"/>
      <c r="Y468" s="317"/>
      <c r="Z468" s="317"/>
      <c r="AA468" s="317"/>
      <c r="AB468" s="317"/>
      <c r="AC468" s="317"/>
    </row>
    <row r="469" spans="1:29" ht="15.75" customHeight="1">
      <c r="A469" s="318"/>
      <c r="B469" s="309"/>
      <c r="C469" s="309"/>
      <c r="D469" s="309"/>
      <c r="E469" s="319"/>
      <c r="F469" s="320"/>
      <c r="G469" s="317"/>
      <c r="H469" s="325"/>
      <c r="I469" s="320"/>
      <c r="J469" s="320" t="s">
        <v>370</v>
      </c>
      <c r="K469" s="346"/>
      <c r="L469" s="341"/>
      <c r="M469" s="209"/>
      <c r="N469" s="209"/>
      <c r="O469" s="346"/>
      <c r="P469" s="317"/>
      <c r="Q469" s="317"/>
      <c r="R469" s="317"/>
      <c r="S469" s="317"/>
      <c r="T469" s="317"/>
      <c r="U469" s="317"/>
      <c r="V469" s="317"/>
      <c r="W469" s="317"/>
      <c r="X469" s="317"/>
      <c r="Y469" s="317"/>
      <c r="Z469" s="317"/>
      <c r="AA469" s="317"/>
      <c r="AB469" s="317"/>
      <c r="AC469" s="317"/>
    </row>
    <row r="470" spans="1:29" ht="15.75" customHeight="1">
      <c r="A470" s="318"/>
      <c r="B470" s="309"/>
      <c r="C470" s="309"/>
      <c r="D470" s="309"/>
      <c r="E470" s="319"/>
      <c r="F470" s="320"/>
      <c r="G470" s="317"/>
      <c r="H470" s="325"/>
      <c r="I470" s="320"/>
      <c r="J470" s="320"/>
      <c r="K470" s="346"/>
      <c r="L470" s="341"/>
      <c r="M470" s="209"/>
      <c r="N470" s="209"/>
      <c r="O470" s="346"/>
      <c r="P470" s="317"/>
      <c r="Q470" s="317"/>
      <c r="R470" s="317"/>
      <c r="S470" s="317"/>
      <c r="T470" s="317"/>
      <c r="U470" s="317"/>
      <c r="V470" s="317"/>
      <c r="W470" s="317"/>
      <c r="X470" s="317"/>
      <c r="Y470" s="317"/>
      <c r="Z470" s="317"/>
      <c r="AA470" s="317"/>
      <c r="AB470" s="317"/>
      <c r="AC470" s="317"/>
    </row>
    <row r="471" spans="1:29" ht="15.75" customHeight="1">
      <c r="A471" s="318"/>
      <c r="B471" s="309"/>
      <c r="C471" s="309"/>
      <c r="D471" s="309"/>
      <c r="E471" s="319"/>
      <c r="F471" s="320"/>
      <c r="G471" s="317"/>
      <c r="H471" s="325"/>
      <c r="I471" s="320"/>
      <c r="J471" s="320" t="s">
        <v>289</v>
      </c>
      <c r="K471" s="346"/>
      <c r="L471" s="341"/>
      <c r="M471" s="209"/>
      <c r="N471" s="214"/>
      <c r="O471" s="346"/>
      <c r="P471" s="317"/>
      <c r="Q471" s="317"/>
      <c r="R471" s="317"/>
      <c r="S471" s="317"/>
      <c r="T471" s="317"/>
      <c r="U471" s="317"/>
      <c r="V471" s="317"/>
      <c r="W471" s="317"/>
      <c r="X471" s="317"/>
      <c r="Y471" s="317"/>
      <c r="Z471" s="317"/>
      <c r="AA471" s="317"/>
      <c r="AB471" s="317"/>
      <c r="AC471" s="317"/>
    </row>
    <row r="472" spans="1:29" ht="15.75" customHeight="1">
      <c r="A472" s="318"/>
      <c r="B472" s="309"/>
      <c r="C472" s="309"/>
      <c r="D472" s="309"/>
      <c r="E472" s="319"/>
      <c r="F472" s="320"/>
      <c r="G472" s="317"/>
      <c r="H472" s="325"/>
      <c r="I472" s="320"/>
      <c r="J472" s="320"/>
      <c r="K472" s="346"/>
      <c r="L472" s="341"/>
      <c r="M472" s="209"/>
      <c r="N472" s="209"/>
      <c r="O472" s="346"/>
      <c r="P472" s="317"/>
      <c r="Q472" s="317"/>
      <c r="R472" s="317"/>
      <c r="S472" s="317"/>
      <c r="T472" s="317"/>
      <c r="U472" s="317"/>
      <c r="V472" s="317"/>
      <c r="W472" s="317"/>
      <c r="X472" s="317"/>
      <c r="Y472" s="317"/>
      <c r="Z472" s="317"/>
      <c r="AA472" s="317"/>
      <c r="AB472" s="317"/>
      <c r="AC472" s="317"/>
    </row>
    <row r="473" spans="1:29" ht="15.75" customHeight="1">
      <c r="A473" s="318"/>
      <c r="B473" s="309"/>
      <c r="C473" s="309"/>
      <c r="D473" s="309"/>
      <c r="E473" s="319"/>
      <c r="F473" s="320"/>
      <c r="G473" s="317"/>
      <c r="H473" s="325"/>
      <c r="I473" s="320"/>
      <c r="J473" s="320" t="s">
        <v>371</v>
      </c>
      <c r="K473" s="346"/>
      <c r="L473" s="341"/>
      <c r="M473" s="209"/>
      <c r="N473" s="214"/>
      <c r="O473" s="346"/>
      <c r="P473" s="317"/>
      <c r="Q473" s="317"/>
      <c r="R473" s="317"/>
      <c r="S473" s="317"/>
      <c r="T473" s="317"/>
      <c r="U473" s="317"/>
      <c r="V473" s="317"/>
      <c r="W473" s="317"/>
      <c r="X473" s="317"/>
      <c r="Y473" s="317"/>
      <c r="Z473" s="317"/>
      <c r="AA473" s="317"/>
      <c r="AB473" s="317"/>
      <c r="AC473" s="317"/>
    </row>
    <row r="474" spans="1:29" ht="19.5" customHeight="1">
      <c r="A474" s="318"/>
      <c r="B474" s="310"/>
      <c r="C474" s="310"/>
      <c r="D474" s="310"/>
      <c r="E474" s="319"/>
      <c r="F474" s="320"/>
      <c r="G474" s="317"/>
      <c r="H474" s="326"/>
      <c r="I474" s="320"/>
      <c r="J474" s="320"/>
      <c r="K474" s="346"/>
      <c r="L474" s="346"/>
      <c r="M474" s="214"/>
      <c r="N474" s="214"/>
      <c r="O474" s="346"/>
      <c r="P474" s="317"/>
      <c r="Q474" s="317"/>
      <c r="R474" s="317"/>
      <c r="S474" s="317"/>
      <c r="T474" s="317"/>
      <c r="U474" s="317"/>
      <c r="V474" s="317"/>
      <c r="W474" s="317"/>
      <c r="X474" s="317"/>
      <c r="Y474" s="317"/>
      <c r="Z474" s="317"/>
      <c r="AA474" s="317"/>
      <c r="AB474" s="317"/>
      <c r="AC474" s="317"/>
    </row>
    <row r="475" spans="1:29" ht="15.75" customHeight="1">
      <c r="A475" s="318">
        <v>33600000</v>
      </c>
      <c r="B475" s="308" t="s">
        <v>546</v>
      </c>
      <c r="C475" s="308" t="s">
        <v>489</v>
      </c>
      <c r="D475" s="308" t="s">
        <v>829</v>
      </c>
      <c r="E475" s="319" t="s">
        <v>828</v>
      </c>
      <c r="F475" s="320" t="s">
        <v>825</v>
      </c>
      <c r="G475" s="317">
        <v>1330</v>
      </c>
      <c r="H475" s="324" t="s">
        <v>547</v>
      </c>
      <c r="I475" s="320" t="s">
        <v>527</v>
      </c>
      <c r="J475" s="320" t="s">
        <v>281</v>
      </c>
      <c r="K475" s="346"/>
      <c r="L475" s="341"/>
      <c r="M475" s="209"/>
      <c r="N475" s="214"/>
      <c r="O475" s="346"/>
      <c r="P475" s="317">
        <f>SUM(M475:M476)</f>
        <v>125</v>
      </c>
      <c r="Q475" s="317">
        <f>SUM(N475:N476)</f>
        <v>125</v>
      </c>
      <c r="R475" s="317">
        <f>SUM(M477:M478)</f>
        <v>0</v>
      </c>
      <c r="S475" s="317">
        <f>SUM(N477:N478)</f>
        <v>0</v>
      </c>
      <c r="T475" s="317">
        <f>SUM(M479:M480)</f>
        <v>0</v>
      </c>
      <c r="U475" s="317">
        <f>SUM(N479:N480)</f>
        <v>0</v>
      </c>
      <c r="V475" s="317">
        <f>SUM(M481:M482)</f>
        <v>0</v>
      </c>
      <c r="W475" s="317">
        <f>SUM(N481:N482)</f>
        <v>0</v>
      </c>
      <c r="X475" s="317">
        <f>P475+R475+T475+V475</f>
        <v>125</v>
      </c>
      <c r="Y475" s="317">
        <f>Q475+S475+U475+W475</f>
        <v>125</v>
      </c>
      <c r="Z475" s="317">
        <f>G475-X475</f>
        <v>1205</v>
      </c>
      <c r="AA475" s="317">
        <f>G475-Y475</f>
        <v>1205</v>
      </c>
      <c r="AB475" s="317">
        <f>X475*100/G475</f>
        <v>9.3984962406015029</v>
      </c>
      <c r="AC475" s="317"/>
    </row>
    <row r="476" spans="1:29" ht="15.75" customHeight="1">
      <c r="A476" s="318"/>
      <c r="B476" s="309"/>
      <c r="C476" s="309"/>
      <c r="D476" s="309"/>
      <c r="E476" s="319"/>
      <c r="F476" s="320"/>
      <c r="G476" s="317"/>
      <c r="H476" s="325"/>
      <c r="I476" s="320"/>
      <c r="J476" s="320"/>
      <c r="K476" s="346" t="s">
        <v>1039</v>
      </c>
      <c r="L476" s="341" t="s">
        <v>825</v>
      </c>
      <c r="M476" s="209">
        <v>125</v>
      </c>
      <c r="N476" s="214">
        <v>125</v>
      </c>
      <c r="O476" s="346" t="s">
        <v>832</v>
      </c>
      <c r="P476" s="317"/>
      <c r="Q476" s="317"/>
      <c r="R476" s="317"/>
      <c r="S476" s="317"/>
      <c r="T476" s="317"/>
      <c r="U476" s="317"/>
      <c r="V476" s="317"/>
      <c r="W476" s="317"/>
      <c r="X476" s="317"/>
      <c r="Y476" s="317"/>
      <c r="Z476" s="317"/>
      <c r="AA476" s="317"/>
      <c r="AB476" s="317"/>
      <c r="AC476" s="317"/>
    </row>
    <row r="477" spans="1:29" ht="15.75" customHeight="1">
      <c r="A477" s="318"/>
      <c r="B477" s="309"/>
      <c r="C477" s="309"/>
      <c r="D477" s="309"/>
      <c r="E477" s="319"/>
      <c r="F477" s="320"/>
      <c r="G477" s="317"/>
      <c r="H477" s="325"/>
      <c r="I477" s="320"/>
      <c r="J477" s="320" t="s">
        <v>370</v>
      </c>
      <c r="K477" s="346"/>
      <c r="L477" s="341"/>
      <c r="M477" s="209"/>
      <c r="N477" s="209"/>
      <c r="O477" s="346"/>
      <c r="P477" s="317"/>
      <c r="Q477" s="317"/>
      <c r="R477" s="317"/>
      <c r="S477" s="317"/>
      <c r="T477" s="317"/>
      <c r="U477" s="317"/>
      <c r="V477" s="317"/>
      <c r="W477" s="317"/>
      <c r="X477" s="317"/>
      <c r="Y477" s="317"/>
      <c r="Z477" s="317"/>
      <c r="AA477" s="317"/>
      <c r="AB477" s="317"/>
      <c r="AC477" s="317"/>
    </row>
    <row r="478" spans="1:29" ht="15.75" customHeight="1">
      <c r="A478" s="318"/>
      <c r="B478" s="309"/>
      <c r="C478" s="309"/>
      <c r="D478" s="309"/>
      <c r="E478" s="319"/>
      <c r="F478" s="320"/>
      <c r="G478" s="317"/>
      <c r="H478" s="325"/>
      <c r="I478" s="320"/>
      <c r="J478" s="320"/>
      <c r="K478" s="346"/>
      <c r="L478" s="341"/>
      <c r="M478" s="209"/>
      <c r="N478" s="209"/>
      <c r="O478" s="346"/>
      <c r="P478" s="317"/>
      <c r="Q478" s="317"/>
      <c r="R478" s="317"/>
      <c r="S478" s="317"/>
      <c r="T478" s="317"/>
      <c r="U478" s="317"/>
      <c r="V478" s="317"/>
      <c r="W478" s="317"/>
      <c r="X478" s="317"/>
      <c r="Y478" s="317"/>
      <c r="Z478" s="317"/>
      <c r="AA478" s="317"/>
      <c r="AB478" s="317"/>
      <c r="AC478" s="317"/>
    </row>
    <row r="479" spans="1:29" ht="15.75" customHeight="1">
      <c r="A479" s="318"/>
      <c r="B479" s="309"/>
      <c r="C479" s="309"/>
      <c r="D479" s="309"/>
      <c r="E479" s="319"/>
      <c r="F479" s="320"/>
      <c r="G479" s="317"/>
      <c r="H479" s="325"/>
      <c r="I479" s="320"/>
      <c r="J479" s="320" t="s">
        <v>289</v>
      </c>
      <c r="K479" s="346"/>
      <c r="L479" s="341"/>
      <c r="M479" s="209"/>
      <c r="N479" s="214"/>
      <c r="O479" s="346"/>
      <c r="P479" s="317"/>
      <c r="Q479" s="317"/>
      <c r="R479" s="317"/>
      <c r="S479" s="317"/>
      <c r="T479" s="317"/>
      <c r="U479" s="317"/>
      <c r="V479" s="317"/>
      <c r="W479" s="317"/>
      <c r="X479" s="317"/>
      <c r="Y479" s="317"/>
      <c r="Z479" s="317"/>
      <c r="AA479" s="317"/>
      <c r="AB479" s="317"/>
      <c r="AC479" s="317"/>
    </row>
    <row r="480" spans="1:29" ht="15.75" customHeight="1">
      <c r="A480" s="318"/>
      <c r="B480" s="309"/>
      <c r="C480" s="309"/>
      <c r="D480" s="309"/>
      <c r="E480" s="319"/>
      <c r="F480" s="320"/>
      <c r="G480" s="317"/>
      <c r="H480" s="325"/>
      <c r="I480" s="320"/>
      <c r="J480" s="320"/>
      <c r="K480" s="346"/>
      <c r="L480" s="341"/>
      <c r="M480" s="209"/>
      <c r="N480" s="209"/>
      <c r="O480" s="346"/>
      <c r="P480" s="317"/>
      <c r="Q480" s="317"/>
      <c r="R480" s="317"/>
      <c r="S480" s="317"/>
      <c r="T480" s="317"/>
      <c r="U480" s="317"/>
      <c r="V480" s="317"/>
      <c r="W480" s="317"/>
      <c r="X480" s="317"/>
      <c r="Y480" s="317"/>
      <c r="Z480" s="317"/>
      <c r="AA480" s="317"/>
      <c r="AB480" s="317"/>
      <c r="AC480" s="317"/>
    </row>
    <row r="481" spans="1:29" ht="15.75" customHeight="1">
      <c r="A481" s="318"/>
      <c r="B481" s="309"/>
      <c r="C481" s="309"/>
      <c r="D481" s="309"/>
      <c r="E481" s="319"/>
      <c r="F481" s="320"/>
      <c r="G481" s="317"/>
      <c r="H481" s="325"/>
      <c r="I481" s="320"/>
      <c r="J481" s="320" t="s">
        <v>371</v>
      </c>
      <c r="K481" s="346"/>
      <c r="L481" s="341"/>
      <c r="M481" s="209"/>
      <c r="N481" s="214"/>
      <c r="O481" s="346"/>
      <c r="P481" s="317"/>
      <c r="Q481" s="317"/>
      <c r="R481" s="317"/>
      <c r="S481" s="317"/>
      <c r="T481" s="317"/>
      <c r="U481" s="317"/>
      <c r="V481" s="317"/>
      <c r="W481" s="317"/>
      <c r="X481" s="317"/>
      <c r="Y481" s="317"/>
      <c r="Z481" s="317"/>
      <c r="AA481" s="317"/>
      <c r="AB481" s="317"/>
      <c r="AC481" s="317"/>
    </row>
    <row r="482" spans="1:29" ht="19.5" customHeight="1">
      <c r="A482" s="318"/>
      <c r="B482" s="310"/>
      <c r="C482" s="310"/>
      <c r="D482" s="310"/>
      <c r="E482" s="319"/>
      <c r="F482" s="320"/>
      <c r="G482" s="317"/>
      <c r="H482" s="326"/>
      <c r="I482" s="320"/>
      <c r="J482" s="320"/>
      <c r="K482" s="346"/>
      <c r="L482" s="346"/>
      <c r="M482" s="214"/>
      <c r="N482" s="214"/>
      <c r="O482" s="346"/>
      <c r="P482" s="317"/>
      <c r="Q482" s="317"/>
      <c r="R482" s="317"/>
      <c r="S482" s="317"/>
      <c r="T482" s="317"/>
      <c r="U482" s="317"/>
      <c r="V482" s="317"/>
      <c r="W482" s="317"/>
      <c r="X482" s="317"/>
      <c r="Y482" s="317"/>
      <c r="Z482" s="317"/>
      <c r="AA482" s="317"/>
      <c r="AB482" s="317"/>
      <c r="AC482" s="317"/>
    </row>
    <row r="483" spans="1:29" ht="15.75" customHeight="1">
      <c r="A483" s="318">
        <v>33600000</v>
      </c>
      <c r="B483" s="308" t="s">
        <v>546</v>
      </c>
      <c r="C483" s="308" t="s">
        <v>489</v>
      </c>
      <c r="D483" s="308" t="s">
        <v>831</v>
      </c>
      <c r="E483" s="319" t="s">
        <v>830</v>
      </c>
      <c r="F483" s="320" t="s">
        <v>832</v>
      </c>
      <c r="G483" s="317">
        <v>800</v>
      </c>
      <c r="H483" s="324" t="s">
        <v>547</v>
      </c>
      <c r="I483" s="320" t="s">
        <v>527</v>
      </c>
      <c r="J483" s="320" t="s">
        <v>281</v>
      </c>
      <c r="K483" s="346"/>
      <c r="L483" s="341"/>
      <c r="M483" s="209"/>
      <c r="N483" s="214"/>
      <c r="O483" s="346"/>
      <c r="P483" s="317">
        <f>SUM(M483:M484)</f>
        <v>0</v>
      </c>
      <c r="Q483" s="317">
        <f>SUM(N483:N484)</f>
        <v>0</v>
      </c>
      <c r="R483" s="317">
        <f>SUM(M485:M486)</f>
        <v>0</v>
      </c>
      <c r="S483" s="317">
        <f>SUM(N485:N486)</f>
        <v>0</v>
      </c>
      <c r="T483" s="317">
        <f>SUM(M487:M489)</f>
        <v>0</v>
      </c>
      <c r="U483" s="317">
        <f>SUM(N487:N489)</f>
        <v>0</v>
      </c>
      <c r="V483" s="317">
        <f>SUM(M490:M493)</f>
        <v>0</v>
      </c>
      <c r="W483" s="317">
        <f>SUM(N490:N493)</f>
        <v>0</v>
      </c>
      <c r="X483" s="317">
        <f>P483+R483+T483+V483</f>
        <v>0</v>
      </c>
      <c r="Y483" s="317">
        <f>Q483+S483+U483+W483</f>
        <v>0</v>
      </c>
      <c r="Z483" s="317">
        <f>G483-X483</f>
        <v>800</v>
      </c>
      <c r="AA483" s="317">
        <f>G483-Y483</f>
        <v>800</v>
      </c>
      <c r="AB483" s="317">
        <f>X483*100/G483</f>
        <v>0</v>
      </c>
      <c r="AC483" s="317"/>
    </row>
    <row r="484" spans="1:29" ht="15.75" customHeight="1">
      <c r="A484" s="318"/>
      <c r="B484" s="309"/>
      <c r="C484" s="309"/>
      <c r="D484" s="309"/>
      <c r="E484" s="319"/>
      <c r="F484" s="320"/>
      <c r="G484" s="317"/>
      <c r="H484" s="325"/>
      <c r="I484" s="320"/>
      <c r="J484" s="320"/>
      <c r="K484" s="346"/>
      <c r="L484" s="341"/>
      <c r="M484" s="209"/>
      <c r="N484" s="214"/>
      <c r="O484" s="346"/>
      <c r="P484" s="317"/>
      <c r="Q484" s="317"/>
      <c r="R484" s="317"/>
      <c r="S484" s="317"/>
      <c r="T484" s="317"/>
      <c r="U484" s="317"/>
      <c r="V484" s="317"/>
      <c r="W484" s="317"/>
      <c r="X484" s="317"/>
      <c r="Y484" s="317"/>
      <c r="Z484" s="317"/>
      <c r="AA484" s="317"/>
      <c r="AB484" s="317"/>
      <c r="AC484" s="317"/>
    </row>
    <row r="485" spans="1:29" ht="15.75" customHeight="1">
      <c r="A485" s="318"/>
      <c r="B485" s="309"/>
      <c r="C485" s="309"/>
      <c r="D485" s="309"/>
      <c r="E485" s="319"/>
      <c r="F485" s="320"/>
      <c r="G485" s="317"/>
      <c r="H485" s="325"/>
      <c r="I485" s="320"/>
      <c r="J485" s="320" t="s">
        <v>370</v>
      </c>
      <c r="K485" s="346"/>
      <c r="L485" s="341"/>
      <c r="M485" s="209"/>
      <c r="N485" s="209"/>
      <c r="O485" s="346"/>
      <c r="P485" s="317"/>
      <c r="Q485" s="317"/>
      <c r="R485" s="317"/>
      <c r="S485" s="317"/>
      <c r="T485" s="317"/>
      <c r="U485" s="317"/>
      <c r="V485" s="317"/>
      <c r="W485" s="317"/>
      <c r="X485" s="317"/>
      <c r="Y485" s="317"/>
      <c r="Z485" s="317"/>
      <c r="AA485" s="317"/>
      <c r="AB485" s="317"/>
      <c r="AC485" s="317"/>
    </row>
    <row r="486" spans="1:29" ht="15.75" customHeight="1">
      <c r="A486" s="318"/>
      <c r="B486" s="309"/>
      <c r="C486" s="309"/>
      <c r="D486" s="309"/>
      <c r="E486" s="319"/>
      <c r="F486" s="320"/>
      <c r="G486" s="317"/>
      <c r="H486" s="325"/>
      <c r="I486" s="320"/>
      <c r="J486" s="320"/>
      <c r="K486" s="346"/>
      <c r="L486" s="341"/>
      <c r="M486" s="209"/>
      <c r="N486" s="209"/>
      <c r="O486" s="346"/>
      <c r="P486" s="317"/>
      <c r="Q486" s="317"/>
      <c r="R486" s="317"/>
      <c r="S486" s="317"/>
      <c r="T486" s="317"/>
      <c r="U486" s="317"/>
      <c r="V486" s="317"/>
      <c r="W486" s="317"/>
      <c r="X486" s="317"/>
      <c r="Y486" s="317"/>
      <c r="Z486" s="317"/>
      <c r="AA486" s="317"/>
      <c r="AB486" s="317"/>
      <c r="AC486" s="317"/>
    </row>
    <row r="487" spans="1:29" ht="15.75" customHeight="1">
      <c r="A487" s="318"/>
      <c r="B487" s="309"/>
      <c r="C487" s="309"/>
      <c r="D487" s="309"/>
      <c r="E487" s="319"/>
      <c r="F487" s="320"/>
      <c r="G487" s="317"/>
      <c r="H487" s="325"/>
      <c r="I487" s="320"/>
      <c r="J487" s="320" t="s">
        <v>289</v>
      </c>
      <c r="K487" s="346"/>
      <c r="L487" s="341"/>
      <c r="M487" s="209"/>
      <c r="N487" s="214"/>
      <c r="O487" s="346"/>
      <c r="P487" s="317"/>
      <c r="Q487" s="317"/>
      <c r="R487" s="317"/>
      <c r="S487" s="317"/>
      <c r="T487" s="317"/>
      <c r="U487" s="317"/>
      <c r="V487" s="317"/>
      <c r="W487" s="317"/>
      <c r="X487" s="317"/>
      <c r="Y487" s="317"/>
      <c r="Z487" s="317"/>
      <c r="AA487" s="317"/>
      <c r="AB487" s="317"/>
      <c r="AC487" s="317"/>
    </row>
    <row r="488" spans="1:29" ht="15.75" customHeight="1">
      <c r="A488" s="318"/>
      <c r="B488" s="309"/>
      <c r="C488" s="309"/>
      <c r="D488" s="309"/>
      <c r="E488" s="319"/>
      <c r="F488" s="320"/>
      <c r="G488" s="317"/>
      <c r="H488" s="325"/>
      <c r="I488" s="320"/>
      <c r="J488" s="320"/>
      <c r="K488" s="346"/>
      <c r="L488" s="341"/>
      <c r="M488" s="209"/>
      <c r="N488" s="214"/>
      <c r="O488" s="346"/>
      <c r="P488" s="317"/>
      <c r="Q488" s="317"/>
      <c r="R488" s="317"/>
      <c r="S488" s="317"/>
      <c r="T488" s="317"/>
      <c r="U488" s="317"/>
      <c r="V488" s="317"/>
      <c r="W488" s="317"/>
      <c r="X488" s="317"/>
      <c r="Y488" s="317"/>
      <c r="Z488" s="317"/>
      <c r="AA488" s="317"/>
      <c r="AB488" s="317"/>
      <c r="AC488" s="317"/>
    </row>
    <row r="489" spans="1:29" ht="15.75" customHeight="1">
      <c r="A489" s="318"/>
      <c r="B489" s="309"/>
      <c r="C489" s="309"/>
      <c r="D489" s="309"/>
      <c r="E489" s="319"/>
      <c r="F489" s="320"/>
      <c r="G489" s="317"/>
      <c r="H489" s="325"/>
      <c r="I489" s="320"/>
      <c r="J489" s="320"/>
      <c r="K489" s="346"/>
      <c r="L489" s="341"/>
      <c r="M489" s="209"/>
      <c r="N489" s="209"/>
      <c r="O489" s="346"/>
      <c r="P489" s="317"/>
      <c r="Q489" s="317"/>
      <c r="R489" s="317"/>
      <c r="S489" s="317"/>
      <c r="T489" s="317"/>
      <c r="U489" s="317"/>
      <c r="V489" s="317"/>
      <c r="W489" s="317"/>
      <c r="X489" s="317"/>
      <c r="Y489" s="317"/>
      <c r="Z489" s="317"/>
      <c r="AA489" s="317"/>
      <c r="AB489" s="317"/>
      <c r="AC489" s="317"/>
    </row>
    <row r="490" spans="1:29" ht="15.75" customHeight="1">
      <c r="A490" s="318"/>
      <c r="B490" s="309"/>
      <c r="C490" s="309"/>
      <c r="D490" s="309"/>
      <c r="E490" s="319"/>
      <c r="F490" s="320"/>
      <c r="G490" s="317"/>
      <c r="H490" s="325"/>
      <c r="I490" s="320"/>
      <c r="J490" s="320" t="s">
        <v>371</v>
      </c>
      <c r="K490" s="346"/>
      <c r="L490" s="341"/>
      <c r="M490" s="209"/>
      <c r="N490" s="214"/>
      <c r="O490" s="346"/>
      <c r="P490" s="317"/>
      <c r="Q490" s="317"/>
      <c r="R490" s="317"/>
      <c r="S490" s="317"/>
      <c r="T490" s="317"/>
      <c r="U490" s="317"/>
      <c r="V490" s="317"/>
      <c r="W490" s="317"/>
      <c r="X490" s="317"/>
      <c r="Y490" s="317"/>
      <c r="Z490" s="317"/>
      <c r="AA490" s="317"/>
      <c r="AB490" s="317"/>
      <c r="AC490" s="317"/>
    </row>
    <row r="491" spans="1:29" ht="15.75" customHeight="1">
      <c r="A491" s="318"/>
      <c r="B491" s="309"/>
      <c r="C491" s="309"/>
      <c r="D491" s="309"/>
      <c r="E491" s="319"/>
      <c r="F491" s="320"/>
      <c r="G491" s="317"/>
      <c r="H491" s="325"/>
      <c r="I491" s="320"/>
      <c r="J491" s="320"/>
      <c r="K491" s="346"/>
      <c r="L491" s="341"/>
      <c r="M491" s="209"/>
      <c r="N491" s="214"/>
      <c r="O491" s="346"/>
      <c r="P491" s="317"/>
      <c r="Q491" s="317"/>
      <c r="R491" s="317"/>
      <c r="S491" s="317"/>
      <c r="T491" s="317"/>
      <c r="U491" s="317"/>
      <c r="V491" s="317"/>
      <c r="W491" s="317"/>
      <c r="X491" s="317"/>
      <c r="Y491" s="317"/>
      <c r="Z491" s="317"/>
      <c r="AA491" s="317"/>
      <c r="AB491" s="317"/>
      <c r="AC491" s="317"/>
    </row>
    <row r="492" spans="1:29" ht="15.75" customHeight="1">
      <c r="A492" s="318"/>
      <c r="B492" s="309"/>
      <c r="C492" s="309"/>
      <c r="D492" s="309"/>
      <c r="E492" s="319"/>
      <c r="F492" s="320"/>
      <c r="G492" s="317"/>
      <c r="H492" s="325"/>
      <c r="I492" s="320"/>
      <c r="J492" s="320"/>
      <c r="K492" s="346"/>
      <c r="L492" s="341"/>
      <c r="M492" s="209"/>
      <c r="N492" s="214"/>
      <c r="O492" s="346"/>
      <c r="P492" s="317"/>
      <c r="Q492" s="317"/>
      <c r="R492" s="317"/>
      <c r="S492" s="317"/>
      <c r="T492" s="317"/>
      <c r="U492" s="317"/>
      <c r="V492" s="317"/>
      <c r="W492" s="317"/>
      <c r="X492" s="317"/>
      <c r="Y492" s="317"/>
      <c r="Z492" s="317"/>
      <c r="AA492" s="317"/>
      <c r="AB492" s="317"/>
      <c r="AC492" s="317"/>
    </row>
    <row r="493" spans="1:29" ht="19.5" customHeight="1">
      <c r="A493" s="318"/>
      <c r="B493" s="310"/>
      <c r="C493" s="310"/>
      <c r="D493" s="310"/>
      <c r="E493" s="319"/>
      <c r="F493" s="320"/>
      <c r="G493" s="317"/>
      <c r="H493" s="326"/>
      <c r="I493" s="320"/>
      <c r="J493" s="320"/>
      <c r="K493" s="346"/>
      <c r="L493" s="346"/>
      <c r="M493" s="214"/>
      <c r="N493" s="214"/>
      <c r="O493" s="346"/>
      <c r="P493" s="317"/>
      <c r="Q493" s="317"/>
      <c r="R493" s="317"/>
      <c r="S493" s="317"/>
      <c r="T493" s="317"/>
      <c r="U493" s="317"/>
      <c r="V493" s="317"/>
      <c r="W493" s="317"/>
      <c r="X493" s="317"/>
      <c r="Y493" s="317"/>
      <c r="Z493" s="317"/>
      <c r="AA493" s="317"/>
      <c r="AB493" s="317"/>
      <c r="AC493" s="317"/>
    </row>
    <row r="494" spans="1:29" ht="15.75" customHeight="1">
      <c r="A494" s="318">
        <v>33600000</v>
      </c>
      <c r="B494" s="308" t="s">
        <v>546</v>
      </c>
      <c r="C494" s="308" t="s">
        <v>489</v>
      </c>
      <c r="D494" s="308" t="s">
        <v>834</v>
      </c>
      <c r="E494" s="319" t="s">
        <v>833</v>
      </c>
      <c r="F494" s="320" t="s">
        <v>835</v>
      </c>
      <c r="G494" s="317">
        <v>7518</v>
      </c>
      <c r="H494" s="324" t="s">
        <v>557</v>
      </c>
      <c r="I494" s="320" t="s">
        <v>527</v>
      </c>
      <c r="J494" s="320" t="s">
        <v>281</v>
      </c>
      <c r="K494" s="346"/>
      <c r="L494" s="341"/>
      <c r="M494" s="209"/>
      <c r="N494" s="214"/>
      <c r="O494" s="346"/>
      <c r="P494" s="317">
        <f>SUM(M494:M495)</f>
        <v>0</v>
      </c>
      <c r="Q494" s="317">
        <f>SUM(N494:N495)</f>
        <v>0</v>
      </c>
      <c r="R494" s="317">
        <f>SUM(M496:M497)</f>
        <v>0</v>
      </c>
      <c r="S494" s="317">
        <f>SUM(N496:N497)</f>
        <v>0</v>
      </c>
      <c r="T494" s="317">
        <f>SUM(M498:M499)</f>
        <v>0</v>
      </c>
      <c r="U494" s="317">
        <f>SUM(N498:N499)</f>
        <v>0</v>
      </c>
      <c r="V494" s="317">
        <f>SUM(M500:M501)</f>
        <v>0</v>
      </c>
      <c r="W494" s="317">
        <f>SUM(N500:N501)</f>
        <v>0</v>
      </c>
      <c r="X494" s="317">
        <f>P494+R494+T494+V494</f>
        <v>0</v>
      </c>
      <c r="Y494" s="317">
        <f>Q494+S494+U494+W494</f>
        <v>0</v>
      </c>
      <c r="Z494" s="317">
        <f>G494-X494</f>
        <v>7518</v>
      </c>
      <c r="AA494" s="317">
        <f>G494-Y494</f>
        <v>7518</v>
      </c>
      <c r="AB494" s="317">
        <f>X494*100/G494</f>
        <v>0</v>
      </c>
      <c r="AC494" s="317"/>
    </row>
    <row r="495" spans="1:29" ht="15.75" customHeight="1">
      <c r="A495" s="318"/>
      <c r="B495" s="309"/>
      <c r="C495" s="309"/>
      <c r="D495" s="309"/>
      <c r="E495" s="319"/>
      <c r="F495" s="320"/>
      <c r="G495" s="317"/>
      <c r="H495" s="325"/>
      <c r="I495" s="320"/>
      <c r="J495" s="320"/>
      <c r="K495" s="346"/>
      <c r="L495" s="341"/>
      <c r="M495" s="209"/>
      <c r="N495" s="214"/>
      <c r="O495" s="346"/>
      <c r="P495" s="317"/>
      <c r="Q495" s="317"/>
      <c r="R495" s="317"/>
      <c r="S495" s="317"/>
      <c r="T495" s="317"/>
      <c r="U495" s="317"/>
      <c r="V495" s="317"/>
      <c r="W495" s="317"/>
      <c r="X495" s="317"/>
      <c r="Y495" s="317"/>
      <c r="Z495" s="317"/>
      <c r="AA495" s="317"/>
      <c r="AB495" s="317"/>
      <c r="AC495" s="317"/>
    </row>
    <row r="496" spans="1:29" ht="15.75" customHeight="1">
      <c r="A496" s="318"/>
      <c r="B496" s="309"/>
      <c r="C496" s="309"/>
      <c r="D496" s="309"/>
      <c r="E496" s="319"/>
      <c r="F496" s="320"/>
      <c r="G496" s="317"/>
      <c r="H496" s="325"/>
      <c r="I496" s="320"/>
      <c r="J496" s="320" t="s">
        <v>370</v>
      </c>
      <c r="K496" s="346"/>
      <c r="L496" s="341"/>
      <c r="M496" s="209"/>
      <c r="N496" s="209"/>
      <c r="O496" s="346"/>
      <c r="P496" s="317"/>
      <c r="Q496" s="317"/>
      <c r="R496" s="317"/>
      <c r="S496" s="317"/>
      <c r="T496" s="317"/>
      <c r="U496" s="317"/>
      <c r="V496" s="317"/>
      <c r="W496" s="317"/>
      <c r="X496" s="317"/>
      <c r="Y496" s="317"/>
      <c r="Z496" s="317"/>
      <c r="AA496" s="317"/>
      <c r="AB496" s="317"/>
      <c r="AC496" s="317"/>
    </row>
    <row r="497" spans="1:29" ht="15.75" customHeight="1">
      <c r="A497" s="318"/>
      <c r="B497" s="309"/>
      <c r="C497" s="309"/>
      <c r="D497" s="309"/>
      <c r="E497" s="319"/>
      <c r="F497" s="320"/>
      <c r="G497" s="317"/>
      <c r="H497" s="325"/>
      <c r="I497" s="320"/>
      <c r="J497" s="320"/>
      <c r="K497" s="346"/>
      <c r="L497" s="341"/>
      <c r="M497" s="209"/>
      <c r="N497" s="209"/>
      <c r="O497" s="346"/>
      <c r="P497" s="317"/>
      <c r="Q497" s="317"/>
      <c r="R497" s="317"/>
      <c r="S497" s="317"/>
      <c r="T497" s="317"/>
      <c r="U497" s="317"/>
      <c r="V497" s="317"/>
      <c r="W497" s="317"/>
      <c r="X497" s="317"/>
      <c r="Y497" s="317"/>
      <c r="Z497" s="317"/>
      <c r="AA497" s="317"/>
      <c r="AB497" s="317"/>
      <c r="AC497" s="317"/>
    </row>
    <row r="498" spans="1:29" ht="15.75" customHeight="1">
      <c r="A498" s="318"/>
      <c r="B498" s="309"/>
      <c r="C498" s="309"/>
      <c r="D498" s="309"/>
      <c r="E498" s="319"/>
      <c r="F498" s="320"/>
      <c r="G498" s="317"/>
      <c r="H498" s="325"/>
      <c r="I498" s="320"/>
      <c r="J498" s="320" t="s">
        <v>289</v>
      </c>
      <c r="K498" s="346"/>
      <c r="L498" s="341"/>
      <c r="M498" s="209"/>
      <c r="N498" s="214"/>
      <c r="O498" s="346"/>
      <c r="P498" s="317"/>
      <c r="Q498" s="317"/>
      <c r="R498" s="317"/>
      <c r="S498" s="317"/>
      <c r="T498" s="317"/>
      <c r="U498" s="317"/>
      <c r="V498" s="317"/>
      <c r="W498" s="317"/>
      <c r="X498" s="317"/>
      <c r="Y498" s="317"/>
      <c r="Z498" s="317"/>
      <c r="AA498" s="317"/>
      <c r="AB498" s="317"/>
      <c r="AC498" s="317"/>
    </row>
    <row r="499" spans="1:29" ht="15.75" customHeight="1">
      <c r="A499" s="318"/>
      <c r="B499" s="309"/>
      <c r="C499" s="309"/>
      <c r="D499" s="309"/>
      <c r="E499" s="319"/>
      <c r="F499" s="320"/>
      <c r="G499" s="317"/>
      <c r="H499" s="325"/>
      <c r="I499" s="320"/>
      <c r="J499" s="320"/>
      <c r="K499" s="346"/>
      <c r="L499" s="341"/>
      <c r="M499" s="209"/>
      <c r="N499" s="209"/>
      <c r="O499" s="346"/>
      <c r="P499" s="317"/>
      <c r="Q499" s="317"/>
      <c r="R499" s="317"/>
      <c r="S499" s="317"/>
      <c r="T499" s="317"/>
      <c r="U499" s="317"/>
      <c r="V499" s="317"/>
      <c r="W499" s="317"/>
      <c r="X499" s="317"/>
      <c r="Y499" s="317"/>
      <c r="Z499" s="317"/>
      <c r="AA499" s="317"/>
      <c r="AB499" s="317"/>
      <c r="AC499" s="317"/>
    </row>
    <row r="500" spans="1:29" ht="15.75" customHeight="1">
      <c r="A500" s="318"/>
      <c r="B500" s="309"/>
      <c r="C500" s="309"/>
      <c r="D500" s="309"/>
      <c r="E500" s="319"/>
      <c r="F500" s="320"/>
      <c r="G500" s="317"/>
      <c r="H500" s="325"/>
      <c r="I500" s="320"/>
      <c r="J500" s="320" t="s">
        <v>371</v>
      </c>
      <c r="K500" s="346"/>
      <c r="L500" s="341"/>
      <c r="M500" s="209"/>
      <c r="N500" s="214"/>
      <c r="O500" s="346"/>
      <c r="P500" s="317"/>
      <c r="Q500" s="317"/>
      <c r="R500" s="317"/>
      <c r="S500" s="317"/>
      <c r="T500" s="317"/>
      <c r="U500" s="317"/>
      <c r="V500" s="317"/>
      <c r="W500" s="317"/>
      <c r="X500" s="317"/>
      <c r="Y500" s="317"/>
      <c r="Z500" s="317"/>
      <c r="AA500" s="317"/>
      <c r="AB500" s="317"/>
      <c r="AC500" s="317"/>
    </row>
    <row r="501" spans="1:29" ht="19.5" customHeight="1">
      <c r="A501" s="318"/>
      <c r="B501" s="310"/>
      <c r="C501" s="310"/>
      <c r="D501" s="310"/>
      <c r="E501" s="319"/>
      <c r="F501" s="320"/>
      <c r="G501" s="317"/>
      <c r="H501" s="326"/>
      <c r="I501" s="320"/>
      <c r="J501" s="320"/>
      <c r="K501" s="346"/>
      <c r="L501" s="346"/>
      <c r="M501" s="214"/>
      <c r="N501" s="214"/>
      <c r="O501" s="346"/>
      <c r="P501" s="317"/>
      <c r="Q501" s="317"/>
      <c r="R501" s="317"/>
      <c r="S501" s="317"/>
      <c r="T501" s="317"/>
      <c r="U501" s="317"/>
      <c r="V501" s="317"/>
      <c r="W501" s="317"/>
      <c r="X501" s="317"/>
      <c r="Y501" s="317"/>
      <c r="Z501" s="317"/>
      <c r="AA501" s="317"/>
      <c r="AB501" s="317"/>
      <c r="AC501" s="317"/>
    </row>
    <row r="502" spans="1:29" ht="15.75" customHeight="1">
      <c r="A502" s="318">
        <v>33600000</v>
      </c>
      <c r="B502" s="308" t="s">
        <v>546</v>
      </c>
      <c r="C502" s="308" t="s">
        <v>489</v>
      </c>
      <c r="D502" s="308" t="s">
        <v>836</v>
      </c>
      <c r="E502" s="319" t="s">
        <v>837</v>
      </c>
      <c r="F502" s="320" t="s">
        <v>835</v>
      </c>
      <c r="G502" s="317">
        <v>26.7</v>
      </c>
      <c r="H502" s="324" t="s">
        <v>557</v>
      </c>
      <c r="I502" s="320" t="s">
        <v>527</v>
      </c>
      <c r="J502" s="320" t="s">
        <v>281</v>
      </c>
      <c r="K502" s="346"/>
      <c r="L502" s="341"/>
      <c r="M502" s="209"/>
      <c r="N502" s="214"/>
      <c r="O502" s="346"/>
      <c r="P502" s="317">
        <f>SUM(M502:M503)</f>
        <v>0</v>
      </c>
      <c r="Q502" s="317">
        <f>SUM(N502:N503)</f>
        <v>0</v>
      </c>
      <c r="R502" s="317">
        <f>SUM(M504:M505)</f>
        <v>0</v>
      </c>
      <c r="S502" s="317">
        <f>SUM(N504:N505)</f>
        <v>0</v>
      </c>
      <c r="T502" s="317">
        <f>SUM(M506:M507)</f>
        <v>0</v>
      </c>
      <c r="U502" s="317">
        <f>SUM(N506:N507)</f>
        <v>0</v>
      </c>
      <c r="V502" s="317">
        <f>SUM(M508:M509)</f>
        <v>0</v>
      </c>
      <c r="W502" s="317">
        <f>SUM(N508:N509)</f>
        <v>0</v>
      </c>
      <c r="X502" s="317">
        <f>P502+R502+T502+V502</f>
        <v>0</v>
      </c>
      <c r="Y502" s="317">
        <f>Q502+S502+U502+W502</f>
        <v>0</v>
      </c>
      <c r="Z502" s="317">
        <f>G502-X502</f>
        <v>26.7</v>
      </c>
      <c r="AA502" s="317">
        <f>G502-Y502</f>
        <v>26.7</v>
      </c>
      <c r="AB502" s="317">
        <f>X502*100/G502</f>
        <v>0</v>
      </c>
      <c r="AC502" s="317"/>
    </row>
    <row r="503" spans="1:29" ht="15.75" customHeight="1">
      <c r="A503" s="318"/>
      <c r="B503" s="309"/>
      <c r="C503" s="309"/>
      <c r="D503" s="309"/>
      <c r="E503" s="319"/>
      <c r="F503" s="320"/>
      <c r="G503" s="317"/>
      <c r="H503" s="325"/>
      <c r="I503" s="320"/>
      <c r="J503" s="320"/>
      <c r="K503" s="346"/>
      <c r="L503" s="341"/>
      <c r="M503" s="209"/>
      <c r="N503" s="214"/>
      <c r="O503" s="346"/>
      <c r="P503" s="317"/>
      <c r="Q503" s="317"/>
      <c r="R503" s="317"/>
      <c r="S503" s="317"/>
      <c r="T503" s="317"/>
      <c r="U503" s="317"/>
      <c r="V503" s="317"/>
      <c r="W503" s="317"/>
      <c r="X503" s="317"/>
      <c r="Y503" s="317"/>
      <c r="Z503" s="317"/>
      <c r="AA503" s="317"/>
      <c r="AB503" s="317"/>
      <c r="AC503" s="317"/>
    </row>
    <row r="504" spans="1:29" ht="15.75" customHeight="1">
      <c r="A504" s="318"/>
      <c r="B504" s="309"/>
      <c r="C504" s="309"/>
      <c r="D504" s="309"/>
      <c r="E504" s="319"/>
      <c r="F504" s="320"/>
      <c r="G504" s="317"/>
      <c r="H504" s="325"/>
      <c r="I504" s="320"/>
      <c r="J504" s="320" t="s">
        <v>370</v>
      </c>
      <c r="K504" s="346"/>
      <c r="L504" s="341"/>
      <c r="M504" s="209"/>
      <c r="N504" s="209"/>
      <c r="O504" s="346"/>
      <c r="P504" s="317"/>
      <c r="Q504" s="317"/>
      <c r="R504" s="317"/>
      <c r="S504" s="317"/>
      <c r="T504" s="317"/>
      <c r="U504" s="317"/>
      <c r="V504" s="317"/>
      <c r="W504" s="317"/>
      <c r="X504" s="317"/>
      <c r="Y504" s="317"/>
      <c r="Z504" s="317"/>
      <c r="AA504" s="317"/>
      <c r="AB504" s="317"/>
      <c r="AC504" s="317"/>
    </row>
    <row r="505" spans="1:29" ht="15.75" customHeight="1">
      <c r="A505" s="318"/>
      <c r="B505" s="309"/>
      <c r="C505" s="309"/>
      <c r="D505" s="309"/>
      <c r="E505" s="319"/>
      <c r="F505" s="320"/>
      <c r="G505" s="317"/>
      <c r="H505" s="325"/>
      <c r="I505" s="320"/>
      <c r="J505" s="320"/>
      <c r="K505" s="346"/>
      <c r="L505" s="341"/>
      <c r="M505" s="209"/>
      <c r="N505" s="209"/>
      <c r="O505" s="346"/>
      <c r="P505" s="317"/>
      <c r="Q505" s="317"/>
      <c r="R505" s="317"/>
      <c r="S505" s="317"/>
      <c r="T505" s="317"/>
      <c r="U505" s="317"/>
      <c r="V505" s="317"/>
      <c r="W505" s="317"/>
      <c r="X505" s="317"/>
      <c r="Y505" s="317"/>
      <c r="Z505" s="317"/>
      <c r="AA505" s="317"/>
      <c r="AB505" s="317"/>
      <c r="AC505" s="317"/>
    </row>
    <row r="506" spans="1:29" ht="15.75" customHeight="1">
      <c r="A506" s="318"/>
      <c r="B506" s="309"/>
      <c r="C506" s="309"/>
      <c r="D506" s="309"/>
      <c r="E506" s="319"/>
      <c r="F506" s="320"/>
      <c r="G506" s="317"/>
      <c r="H506" s="325"/>
      <c r="I506" s="320"/>
      <c r="J506" s="320" t="s">
        <v>289</v>
      </c>
      <c r="K506" s="346"/>
      <c r="L506" s="341"/>
      <c r="M506" s="209"/>
      <c r="N506" s="214"/>
      <c r="O506" s="346"/>
      <c r="P506" s="317"/>
      <c r="Q506" s="317"/>
      <c r="R506" s="317"/>
      <c r="S506" s="317"/>
      <c r="T506" s="317"/>
      <c r="U506" s="317"/>
      <c r="V506" s="317"/>
      <c r="W506" s="317"/>
      <c r="X506" s="317"/>
      <c r="Y506" s="317"/>
      <c r="Z506" s="317"/>
      <c r="AA506" s="317"/>
      <c r="AB506" s="317"/>
      <c r="AC506" s="317"/>
    </row>
    <row r="507" spans="1:29" ht="15.75" customHeight="1">
      <c r="A507" s="318"/>
      <c r="B507" s="309"/>
      <c r="C507" s="309"/>
      <c r="D507" s="309"/>
      <c r="E507" s="319"/>
      <c r="F507" s="320"/>
      <c r="G507" s="317"/>
      <c r="H507" s="325"/>
      <c r="I507" s="320"/>
      <c r="J507" s="320"/>
      <c r="K507" s="346"/>
      <c r="L507" s="341"/>
      <c r="M507" s="209"/>
      <c r="N507" s="209"/>
      <c r="O507" s="346"/>
      <c r="P507" s="317"/>
      <c r="Q507" s="317"/>
      <c r="R507" s="317"/>
      <c r="S507" s="317"/>
      <c r="T507" s="317"/>
      <c r="U507" s="317"/>
      <c r="V507" s="317"/>
      <c r="W507" s="317"/>
      <c r="X507" s="317"/>
      <c r="Y507" s="317"/>
      <c r="Z507" s="317"/>
      <c r="AA507" s="317"/>
      <c r="AB507" s="317"/>
      <c r="AC507" s="317"/>
    </row>
    <row r="508" spans="1:29" ht="15.75" customHeight="1">
      <c r="A508" s="318"/>
      <c r="B508" s="309"/>
      <c r="C508" s="309"/>
      <c r="D508" s="309"/>
      <c r="E508" s="319"/>
      <c r="F508" s="320"/>
      <c r="G508" s="317"/>
      <c r="H508" s="325"/>
      <c r="I508" s="320"/>
      <c r="J508" s="320" t="s">
        <v>371</v>
      </c>
      <c r="K508" s="346"/>
      <c r="L508" s="341"/>
      <c r="M508" s="209"/>
      <c r="N508" s="214"/>
      <c r="O508" s="346"/>
      <c r="P508" s="317"/>
      <c r="Q508" s="317"/>
      <c r="R508" s="317"/>
      <c r="S508" s="317"/>
      <c r="T508" s="317"/>
      <c r="U508" s="317"/>
      <c r="V508" s="317"/>
      <c r="W508" s="317"/>
      <c r="X508" s="317"/>
      <c r="Y508" s="317"/>
      <c r="Z508" s="317"/>
      <c r="AA508" s="317"/>
      <c r="AB508" s="317"/>
      <c r="AC508" s="317"/>
    </row>
    <row r="509" spans="1:29" ht="21.75" customHeight="1">
      <c r="A509" s="318"/>
      <c r="B509" s="310"/>
      <c r="C509" s="310"/>
      <c r="D509" s="310"/>
      <c r="E509" s="319"/>
      <c r="F509" s="320"/>
      <c r="G509" s="317"/>
      <c r="H509" s="326"/>
      <c r="I509" s="320"/>
      <c r="J509" s="320"/>
      <c r="K509" s="346"/>
      <c r="L509" s="346"/>
      <c r="M509" s="214"/>
      <c r="N509" s="214"/>
      <c r="O509" s="346"/>
      <c r="P509" s="317"/>
      <c r="Q509" s="317"/>
      <c r="R509" s="317"/>
      <c r="S509" s="317"/>
      <c r="T509" s="317"/>
      <c r="U509" s="317"/>
      <c r="V509" s="317"/>
      <c r="W509" s="317"/>
      <c r="X509" s="317"/>
      <c r="Y509" s="317"/>
      <c r="Z509" s="317"/>
      <c r="AA509" s="317"/>
      <c r="AB509" s="317"/>
      <c r="AC509" s="317"/>
    </row>
    <row r="510" spans="1:29" ht="15.75" customHeight="1">
      <c r="A510" s="318">
        <v>33600000</v>
      </c>
      <c r="B510" s="308" t="s">
        <v>546</v>
      </c>
      <c r="C510" s="308" t="s">
        <v>489</v>
      </c>
      <c r="D510" s="308" t="s">
        <v>840</v>
      </c>
      <c r="E510" s="319" t="s">
        <v>838</v>
      </c>
      <c r="F510" s="320" t="s">
        <v>835</v>
      </c>
      <c r="G510" s="317">
        <v>636.82000000000005</v>
      </c>
      <c r="H510" s="324" t="s">
        <v>557</v>
      </c>
      <c r="I510" s="320" t="s">
        <v>527</v>
      </c>
      <c r="J510" s="320" t="s">
        <v>281</v>
      </c>
      <c r="K510" s="346"/>
      <c r="L510" s="341"/>
      <c r="M510" s="209"/>
      <c r="N510" s="214"/>
      <c r="O510" s="346"/>
      <c r="P510" s="317">
        <f>SUM(M510:M511)</f>
        <v>0</v>
      </c>
      <c r="Q510" s="317">
        <f>SUM(N510:N511)</f>
        <v>0</v>
      </c>
      <c r="R510" s="317">
        <f>SUM(M512:M513)</f>
        <v>0</v>
      </c>
      <c r="S510" s="317">
        <f>SUM(N512:N513)</f>
        <v>0</v>
      </c>
      <c r="T510" s="317">
        <f>SUM(M514:M515)</f>
        <v>0</v>
      </c>
      <c r="U510" s="317">
        <f>SUM(N514:N515)</f>
        <v>0</v>
      </c>
      <c r="V510" s="317">
        <f>SUM(M516:M518)</f>
        <v>0</v>
      </c>
      <c r="W510" s="317">
        <f>SUM(N516:N518)</f>
        <v>0</v>
      </c>
      <c r="X510" s="317">
        <f>P510+R510+T510+V510</f>
        <v>0</v>
      </c>
      <c r="Y510" s="317">
        <f>Q510+S510+U510+W510</f>
        <v>0</v>
      </c>
      <c r="Z510" s="317">
        <f>G510-X510</f>
        <v>636.82000000000005</v>
      </c>
      <c r="AA510" s="317">
        <f>G510-Y510</f>
        <v>636.82000000000005</v>
      </c>
      <c r="AB510" s="317">
        <f>X510*100/G510</f>
        <v>0</v>
      </c>
      <c r="AC510" s="317"/>
    </row>
    <row r="511" spans="1:29" ht="15.75" customHeight="1">
      <c r="A511" s="318"/>
      <c r="B511" s="309"/>
      <c r="C511" s="309"/>
      <c r="D511" s="309"/>
      <c r="E511" s="319"/>
      <c r="F511" s="320"/>
      <c r="G511" s="317"/>
      <c r="H511" s="325"/>
      <c r="I511" s="320"/>
      <c r="J511" s="320"/>
      <c r="K511" s="346"/>
      <c r="L511" s="341"/>
      <c r="M511" s="209"/>
      <c r="N511" s="214"/>
      <c r="O511" s="346"/>
      <c r="P511" s="317"/>
      <c r="Q511" s="317"/>
      <c r="R511" s="317"/>
      <c r="S511" s="317"/>
      <c r="T511" s="317"/>
      <c r="U511" s="317"/>
      <c r="V511" s="317"/>
      <c r="W511" s="317"/>
      <c r="X511" s="317"/>
      <c r="Y511" s="317"/>
      <c r="Z511" s="317"/>
      <c r="AA511" s="317"/>
      <c r="AB511" s="317"/>
      <c r="AC511" s="317"/>
    </row>
    <row r="512" spans="1:29" ht="15.75" customHeight="1">
      <c r="A512" s="318"/>
      <c r="B512" s="309"/>
      <c r="C512" s="309"/>
      <c r="D512" s="309"/>
      <c r="E512" s="319"/>
      <c r="F512" s="320"/>
      <c r="G512" s="317"/>
      <c r="H512" s="325"/>
      <c r="I512" s="320"/>
      <c r="J512" s="320" t="s">
        <v>370</v>
      </c>
      <c r="K512" s="346"/>
      <c r="L512" s="341"/>
      <c r="M512" s="209"/>
      <c r="N512" s="209"/>
      <c r="O512" s="346"/>
      <c r="P512" s="317"/>
      <c r="Q512" s="317"/>
      <c r="R512" s="317"/>
      <c r="S512" s="317"/>
      <c r="T512" s="317"/>
      <c r="U512" s="317"/>
      <c r="V512" s="317"/>
      <c r="W512" s="317"/>
      <c r="X512" s="317"/>
      <c r="Y512" s="317"/>
      <c r="Z512" s="317"/>
      <c r="AA512" s="317"/>
      <c r="AB512" s="317"/>
      <c r="AC512" s="317"/>
    </row>
    <row r="513" spans="1:29" ht="15.75" customHeight="1">
      <c r="A513" s="318"/>
      <c r="B513" s="309"/>
      <c r="C513" s="309"/>
      <c r="D513" s="309"/>
      <c r="E513" s="319"/>
      <c r="F513" s="320"/>
      <c r="G513" s="317"/>
      <c r="H513" s="325"/>
      <c r="I513" s="320"/>
      <c r="J513" s="320"/>
      <c r="K513" s="346"/>
      <c r="L513" s="341"/>
      <c r="M513" s="209"/>
      <c r="N513" s="209"/>
      <c r="O513" s="346"/>
      <c r="P513" s="317"/>
      <c r="Q513" s="317"/>
      <c r="R513" s="317"/>
      <c r="S513" s="317"/>
      <c r="T513" s="317"/>
      <c r="U513" s="317"/>
      <c r="V513" s="317"/>
      <c r="W513" s="317"/>
      <c r="X513" s="317"/>
      <c r="Y513" s="317"/>
      <c r="Z513" s="317"/>
      <c r="AA513" s="317"/>
      <c r="AB513" s="317"/>
      <c r="AC513" s="317"/>
    </row>
    <row r="514" spans="1:29" ht="15.75" customHeight="1">
      <c r="A514" s="318"/>
      <c r="B514" s="309"/>
      <c r="C514" s="309"/>
      <c r="D514" s="309"/>
      <c r="E514" s="319"/>
      <c r="F514" s="320"/>
      <c r="G514" s="317"/>
      <c r="H514" s="325"/>
      <c r="I514" s="320"/>
      <c r="J514" s="320" t="s">
        <v>289</v>
      </c>
      <c r="K514" s="346"/>
      <c r="L514" s="341"/>
      <c r="M514" s="209"/>
      <c r="N514" s="214"/>
      <c r="O514" s="346"/>
      <c r="P514" s="317"/>
      <c r="Q514" s="317"/>
      <c r="R514" s="317"/>
      <c r="S514" s="317"/>
      <c r="T514" s="317"/>
      <c r="U514" s="317"/>
      <c r="V514" s="317"/>
      <c r="W514" s="317"/>
      <c r="X514" s="317"/>
      <c r="Y514" s="317"/>
      <c r="Z514" s="317"/>
      <c r="AA514" s="317"/>
      <c r="AB514" s="317"/>
      <c r="AC514" s="317"/>
    </row>
    <row r="515" spans="1:29" ht="15.75" customHeight="1">
      <c r="A515" s="318"/>
      <c r="B515" s="309"/>
      <c r="C515" s="309"/>
      <c r="D515" s="309"/>
      <c r="E515" s="319"/>
      <c r="F515" s="320"/>
      <c r="G515" s="317"/>
      <c r="H515" s="325"/>
      <c r="I515" s="320"/>
      <c r="J515" s="320"/>
      <c r="K515" s="346"/>
      <c r="L515" s="341"/>
      <c r="M515" s="209"/>
      <c r="N515" s="209"/>
      <c r="O515" s="346"/>
      <c r="P515" s="317"/>
      <c r="Q515" s="317"/>
      <c r="R515" s="317"/>
      <c r="S515" s="317"/>
      <c r="T515" s="317"/>
      <c r="U515" s="317"/>
      <c r="V515" s="317"/>
      <c r="W515" s="317"/>
      <c r="X515" s="317"/>
      <c r="Y515" s="317"/>
      <c r="Z515" s="317"/>
      <c r="AA515" s="317"/>
      <c r="AB515" s="317"/>
      <c r="AC515" s="317"/>
    </row>
    <row r="516" spans="1:29" ht="15.75" customHeight="1">
      <c r="A516" s="318"/>
      <c r="B516" s="309"/>
      <c r="C516" s="309"/>
      <c r="D516" s="309"/>
      <c r="E516" s="319"/>
      <c r="F516" s="320"/>
      <c r="G516" s="317"/>
      <c r="H516" s="325"/>
      <c r="I516" s="320"/>
      <c r="J516" s="320" t="s">
        <v>371</v>
      </c>
      <c r="K516" s="346"/>
      <c r="L516" s="341"/>
      <c r="M516" s="209"/>
      <c r="N516" s="214"/>
      <c r="O516" s="346"/>
      <c r="P516" s="317"/>
      <c r="Q516" s="317"/>
      <c r="R516" s="317"/>
      <c r="S516" s="317"/>
      <c r="T516" s="317"/>
      <c r="U516" s="317"/>
      <c r="V516" s="317"/>
      <c r="W516" s="317"/>
      <c r="X516" s="317"/>
      <c r="Y516" s="317"/>
      <c r="Z516" s="317"/>
      <c r="AA516" s="317"/>
      <c r="AB516" s="317"/>
      <c r="AC516" s="317"/>
    </row>
    <row r="517" spans="1:29" ht="15.75" customHeight="1">
      <c r="A517" s="318"/>
      <c r="B517" s="309"/>
      <c r="C517" s="309"/>
      <c r="D517" s="309"/>
      <c r="E517" s="319"/>
      <c r="F517" s="320"/>
      <c r="G517" s="317"/>
      <c r="H517" s="325"/>
      <c r="I517" s="320"/>
      <c r="J517" s="320"/>
      <c r="K517" s="346"/>
      <c r="L517" s="341"/>
      <c r="M517" s="209"/>
      <c r="N517" s="214"/>
      <c r="O517" s="346"/>
      <c r="P517" s="317"/>
      <c r="Q517" s="317"/>
      <c r="R517" s="317"/>
      <c r="S517" s="317"/>
      <c r="T517" s="317"/>
      <c r="U517" s="317"/>
      <c r="V517" s="317"/>
      <c r="W517" s="317"/>
      <c r="X517" s="317"/>
      <c r="Y517" s="317"/>
      <c r="Z517" s="317"/>
      <c r="AA517" s="317"/>
      <c r="AB517" s="317"/>
      <c r="AC517" s="317"/>
    </row>
    <row r="518" spans="1:29" ht="19.5" customHeight="1">
      <c r="A518" s="318"/>
      <c r="B518" s="310"/>
      <c r="C518" s="310"/>
      <c r="D518" s="310"/>
      <c r="E518" s="319"/>
      <c r="F518" s="320"/>
      <c r="G518" s="317"/>
      <c r="H518" s="326"/>
      <c r="I518" s="320"/>
      <c r="J518" s="320"/>
      <c r="K518" s="346"/>
      <c r="L518" s="346"/>
      <c r="M518" s="214"/>
      <c r="N518" s="214"/>
      <c r="O518" s="346"/>
      <c r="P518" s="317"/>
      <c r="Q518" s="317"/>
      <c r="R518" s="317"/>
      <c r="S518" s="317"/>
      <c r="T518" s="317"/>
      <c r="U518" s="317"/>
      <c r="V518" s="317"/>
      <c r="W518" s="317"/>
      <c r="X518" s="317"/>
      <c r="Y518" s="317"/>
      <c r="Z518" s="317"/>
      <c r="AA518" s="317"/>
      <c r="AB518" s="317"/>
      <c r="AC518" s="317"/>
    </row>
    <row r="519" spans="1:29" ht="15.75" customHeight="1">
      <c r="A519" s="318">
        <v>33600000</v>
      </c>
      <c r="B519" s="308" t="s">
        <v>546</v>
      </c>
      <c r="C519" s="308" t="s">
        <v>489</v>
      </c>
      <c r="D519" s="308" t="s">
        <v>841</v>
      </c>
      <c r="E519" s="319" t="s">
        <v>839</v>
      </c>
      <c r="F519" s="320" t="s">
        <v>835</v>
      </c>
      <c r="G519" s="317">
        <v>761.22</v>
      </c>
      <c r="H519" s="324" t="s">
        <v>557</v>
      </c>
      <c r="I519" s="320" t="s">
        <v>527</v>
      </c>
      <c r="J519" s="320" t="s">
        <v>281</v>
      </c>
      <c r="K519" s="346"/>
      <c r="L519" s="341"/>
      <c r="M519" s="209"/>
      <c r="N519" s="214"/>
      <c r="O519" s="346"/>
      <c r="P519" s="317">
        <f>SUM(M519:M520)</f>
        <v>0</v>
      </c>
      <c r="Q519" s="317">
        <f>SUM(N519:N520)</f>
        <v>0</v>
      </c>
      <c r="R519" s="317">
        <f>SUM(M521:M522)</f>
        <v>0</v>
      </c>
      <c r="S519" s="317">
        <f>SUM(N521:N522)</f>
        <v>0</v>
      </c>
      <c r="T519" s="317">
        <f>SUM(M523:M524)</f>
        <v>0</v>
      </c>
      <c r="U519" s="317">
        <f>SUM(N523:N524)</f>
        <v>0</v>
      </c>
      <c r="V519" s="317">
        <f>SUM(M525:M526)</f>
        <v>0</v>
      </c>
      <c r="W519" s="317">
        <f>SUM(N525:N526)</f>
        <v>0</v>
      </c>
      <c r="X519" s="317">
        <f>P519+R519+T519+V519</f>
        <v>0</v>
      </c>
      <c r="Y519" s="317">
        <f>Q519+S519+U519+W519</f>
        <v>0</v>
      </c>
      <c r="Z519" s="317">
        <f>G519-X519</f>
        <v>761.22</v>
      </c>
      <c r="AA519" s="317">
        <f>G519-Y519</f>
        <v>761.22</v>
      </c>
      <c r="AB519" s="317">
        <f>X519*100/G519</f>
        <v>0</v>
      </c>
      <c r="AC519" s="317"/>
    </row>
    <row r="520" spans="1:29" ht="15.75" customHeight="1">
      <c r="A520" s="318"/>
      <c r="B520" s="309"/>
      <c r="C520" s="309"/>
      <c r="D520" s="309"/>
      <c r="E520" s="319"/>
      <c r="F520" s="320"/>
      <c r="G520" s="317"/>
      <c r="H520" s="325"/>
      <c r="I520" s="320"/>
      <c r="J520" s="320"/>
      <c r="K520" s="346"/>
      <c r="L520" s="341"/>
      <c r="M520" s="209"/>
      <c r="N520" s="214"/>
      <c r="O520" s="346"/>
      <c r="P520" s="317"/>
      <c r="Q520" s="317"/>
      <c r="R520" s="317"/>
      <c r="S520" s="317"/>
      <c r="T520" s="317"/>
      <c r="U520" s="317"/>
      <c r="V520" s="317"/>
      <c r="W520" s="317"/>
      <c r="X520" s="317"/>
      <c r="Y520" s="317"/>
      <c r="Z520" s="317"/>
      <c r="AA520" s="317"/>
      <c r="AB520" s="317"/>
      <c r="AC520" s="317"/>
    </row>
    <row r="521" spans="1:29" ht="15.75" customHeight="1">
      <c r="A521" s="318"/>
      <c r="B521" s="309"/>
      <c r="C521" s="309"/>
      <c r="D521" s="309"/>
      <c r="E521" s="319"/>
      <c r="F521" s="320"/>
      <c r="G521" s="317"/>
      <c r="H521" s="325"/>
      <c r="I521" s="320"/>
      <c r="J521" s="320" t="s">
        <v>370</v>
      </c>
      <c r="K521" s="346"/>
      <c r="L521" s="341"/>
      <c r="M521" s="209"/>
      <c r="N521" s="209"/>
      <c r="O521" s="346"/>
      <c r="P521" s="317"/>
      <c r="Q521" s="317"/>
      <c r="R521" s="317"/>
      <c r="S521" s="317"/>
      <c r="T521" s="317"/>
      <c r="U521" s="317"/>
      <c r="V521" s="317"/>
      <c r="W521" s="317"/>
      <c r="X521" s="317"/>
      <c r="Y521" s="317"/>
      <c r="Z521" s="317"/>
      <c r="AA521" s="317"/>
      <c r="AB521" s="317"/>
      <c r="AC521" s="317"/>
    </row>
    <row r="522" spans="1:29" ht="15.75" customHeight="1">
      <c r="A522" s="318"/>
      <c r="B522" s="309"/>
      <c r="C522" s="309"/>
      <c r="D522" s="309"/>
      <c r="E522" s="319"/>
      <c r="F522" s="320"/>
      <c r="G522" s="317"/>
      <c r="H522" s="325"/>
      <c r="I522" s="320"/>
      <c r="J522" s="320"/>
      <c r="K522" s="346"/>
      <c r="L522" s="341"/>
      <c r="M522" s="209"/>
      <c r="N522" s="209"/>
      <c r="O522" s="346"/>
      <c r="P522" s="317"/>
      <c r="Q522" s="317"/>
      <c r="R522" s="317"/>
      <c r="S522" s="317"/>
      <c r="T522" s="317"/>
      <c r="U522" s="317"/>
      <c r="V522" s="317"/>
      <c r="W522" s="317"/>
      <c r="X522" s="317"/>
      <c r="Y522" s="317"/>
      <c r="Z522" s="317"/>
      <c r="AA522" s="317"/>
      <c r="AB522" s="317"/>
      <c r="AC522" s="317"/>
    </row>
    <row r="523" spans="1:29" ht="15.75" customHeight="1">
      <c r="A523" s="318"/>
      <c r="B523" s="309"/>
      <c r="C523" s="309"/>
      <c r="D523" s="309"/>
      <c r="E523" s="319"/>
      <c r="F523" s="320"/>
      <c r="G523" s="317"/>
      <c r="H523" s="325"/>
      <c r="I523" s="320"/>
      <c r="J523" s="320" t="s">
        <v>289</v>
      </c>
      <c r="K523" s="346"/>
      <c r="L523" s="341"/>
      <c r="M523" s="209"/>
      <c r="N523" s="214"/>
      <c r="O523" s="346"/>
      <c r="P523" s="317"/>
      <c r="Q523" s="317"/>
      <c r="R523" s="317"/>
      <c r="S523" s="317"/>
      <c r="T523" s="317"/>
      <c r="U523" s="317"/>
      <c r="V523" s="317"/>
      <c r="W523" s="317"/>
      <c r="X523" s="317"/>
      <c r="Y523" s="317"/>
      <c r="Z523" s="317"/>
      <c r="AA523" s="317"/>
      <c r="AB523" s="317"/>
      <c r="AC523" s="317"/>
    </row>
    <row r="524" spans="1:29" ht="15.75" customHeight="1">
      <c r="A524" s="318"/>
      <c r="B524" s="309"/>
      <c r="C524" s="309"/>
      <c r="D524" s="309"/>
      <c r="E524" s="319"/>
      <c r="F524" s="320"/>
      <c r="G524" s="317"/>
      <c r="H524" s="325"/>
      <c r="I524" s="320"/>
      <c r="J524" s="320"/>
      <c r="K524" s="346"/>
      <c r="L524" s="341"/>
      <c r="M524" s="209"/>
      <c r="N524" s="209"/>
      <c r="O524" s="346"/>
      <c r="P524" s="317"/>
      <c r="Q524" s="317"/>
      <c r="R524" s="317"/>
      <c r="S524" s="317"/>
      <c r="T524" s="317"/>
      <c r="U524" s="317"/>
      <c r="V524" s="317"/>
      <c r="W524" s="317"/>
      <c r="X524" s="317"/>
      <c r="Y524" s="317"/>
      <c r="Z524" s="317"/>
      <c r="AA524" s="317"/>
      <c r="AB524" s="317"/>
      <c r="AC524" s="317"/>
    </row>
    <row r="525" spans="1:29" ht="15.75" customHeight="1">
      <c r="A525" s="318"/>
      <c r="B525" s="309"/>
      <c r="C525" s="309"/>
      <c r="D525" s="309"/>
      <c r="E525" s="319"/>
      <c r="F525" s="320"/>
      <c r="G525" s="317"/>
      <c r="H525" s="325"/>
      <c r="I525" s="320"/>
      <c r="J525" s="320" t="s">
        <v>371</v>
      </c>
      <c r="K525" s="346"/>
      <c r="L525" s="341"/>
      <c r="M525" s="209"/>
      <c r="N525" s="214"/>
      <c r="O525" s="346"/>
      <c r="P525" s="317"/>
      <c r="Q525" s="317"/>
      <c r="R525" s="317"/>
      <c r="S525" s="317"/>
      <c r="T525" s="317"/>
      <c r="U525" s="317"/>
      <c r="V525" s="317"/>
      <c r="W525" s="317"/>
      <c r="X525" s="317"/>
      <c r="Y525" s="317"/>
      <c r="Z525" s="317"/>
      <c r="AA525" s="317"/>
      <c r="AB525" s="317"/>
      <c r="AC525" s="317"/>
    </row>
    <row r="526" spans="1:29" ht="19.5" customHeight="1">
      <c r="A526" s="318"/>
      <c r="B526" s="310"/>
      <c r="C526" s="310"/>
      <c r="D526" s="310"/>
      <c r="E526" s="319"/>
      <c r="F526" s="320"/>
      <c r="G526" s="317"/>
      <c r="H526" s="326"/>
      <c r="I526" s="320"/>
      <c r="J526" s="320"/>
      <c r="K526" s="346"/>
      <c r="L526" s="346"/>
      <c r="M526" s="214"/>
      <c r="N526" s="214"/>
      <c r="O526" s="346"/>
      <c r="P526" s="317"/>
      <c r="Q526" s="317"/>
      <c r="R526" s="317"/>
      <c r="S526" s="317"/>
      <c r="T526" s="317"/>
      <c r="U526" s="317"/>
      <c r="V526" s="317"/>
      <c r="W526" s="317"/>
      <c r="X526" s="317"/>
      <c r="Y526" s="317"/>
      <c r="Z526" s="317"/>
      <c r="AA526" s="317"/>
      <c r="AB526" s="317"/>
      <c r="AC526" s="317"/>
    </row>
    <row r="527" spans="1:29" ht="15.75" customHeight="1">
      <c r="A527" s="318">
        <v>33600000</v>
      </c>
      <c r="B527" s="308" t="s">
        <v>546</v>
      </c>
      <c r="C527" s="308" t="s">
        <v>489</v>
      </c>
      <c r="D527" s="308" t="s">
        <v>843</v>
      </c>
      <c r="E527" s="319" t="s">
        <v>842</v>
      </c>
      <c r="F527" s="320" t="s">
        <v>844</v>
      </c>
      <c r="G527" s="317">
        <v>395.4</v>
      </c>
      <c r="H527" s="324" t="s">
        <v>570</v>
      </c>
      <c r="I527" s="320" t="s">
        <v>527</v>
      </c>
      <c r="J527" s="320" t="s">
        <v>281</v>
      </c>
      <c r="K527" s="346"/>
      <c r="L527" s="341"/>
      <c r="M527" s="209"/>
      <c r="N527" s="214"/>
      <c r="O527" s="346"/>
      <c r="P527" s="317">
        <f>SUM(M527:M528)</f>
        <v>0</v>
      </c>
      <c r="Q527" s="317">
        <f>SUM(N527:N528)</f>
        <v>0</v>
      </c>
      <c r="R527" s="317">
        <f>SUM(M529:M530)</f>
        <v>0</v>
      </c>
      <c r="S527" s="317">
        <f>SUM(N529:N530)</f>
        <v>0</v>
      </c>
      <c r="T527" s="317">
        <f>SUM(M531:M532)</f>
        <v>0</v>
      </c>
      <c r="U527" s="317">
        <f>SUM(N531:N532)</f>
        <v>0</v>
      </c>
      <c r="V527" s="317">
        <f>SUM(M533:M536)</f>
        <v>0</v>
      </c>
      <c r="W527" s="317">
        <f>SUM(N533:N536)</f>
        <v>0</v>
      </c>
      <c r="X527" s="317">
        <f>P527+R527+T527+V527</f>
        <v>0</v>
      </c>
      <c r="Y527" s="317">
        <f>Q527+S527+U527+W527</f>
        <v>0</v>
      </c>
      <c r="Z527" s="317">
        <f>G527-X527</f>
        <v>395.4</v>
      </c>
      <c r="AA527" s="317">
        <f>G527-Y527</f>
        <v>395.4</v>
      </c>
      <c r="AB527" s="317">
        <f>X527*100/G527</f>
        <v>0</v>
      </c>
      <c r="AC527" s="317"/>
    </row>
    <row r="528" spans="1:29" ht="15.75" customHeight="1">
      <c r="A528" s="318"/>
      <c r="B528" s="309"/>
      <c r="C528" s="309"/>
      <c r="D528" s="309"/>
      <c r="E528" s="319"/>
      <c r="F528" s="320"/>
      <c r="G528" s="317"/>
      <c r="H528" s="325"/>
      <c r="I528" s="320"/>
      <c r="J528" s="320"/>
      <c r="K528" s="346"/>
      <c r="L528" s="341"/>
      <c r="M528" s="209"/>
      <c r="N528" s="214"/>
      <c r="O528" s="346"/>
      <c r="P528" s="317"/>
      <c r="Q528" s="317"/>
      <c r="R528" s="317"/>
      <c r="S528" s="317"/>
      <c r="T528" s="317"/>
      <c r="U528" s="317"/>
      <c r="V528" s="317"/>
      <c r="W528" s="317"/>
      <c r="X528" s="317"/>
      <c r="Y528" s="317"/>
      <c r="Z528" s="317"/>
      <c r="AA528" s="317"/>
      <c r="AB528" s="317"/>
      <c r="AC528" s="317"/>
    </row>
    <row r="529" spans="1:29" ht="15.75" customHeight="1">
      <c r="A529" s="318"/>
      <c r="B529" s="309"/>
      <c r="C529" s="309"/>
      <c r="D529" s="309"/>
      <c r="E529" s="319"/>
      <c r="F529" s="320"/>
      <c r="G529" s="317"/>
      <c r="H529" s="325"/>
      <c r="I529" s="320"/>
      <c r="J529" s="320" t="s">
        <v>370</v>
      </c>
      <c r="K529" s="346"/>
      <c r="L529" s="341"/>
      <c r="M529" s="209"/>
      <c r="N529" s="209"/>
      <c r="O529" s="346"/>
      <c r="P529" s="317"/>
      <c r="Q529" s="317"/>
      <c r="R529" s="317"/>
      <c r="S529" s="317"/>
      <c r="T529" s="317"/>
      <c r="U529" s="317"/>
      <c r="V529" s="317"/>
      <c r="W529" s="317"/>
      <c r="X529" s="317"/>
      <c r="Y529" s="317"/>
      <c r="Z529" s="317"/>
      <c r="AA529" s="317"/>
      <c r="AB529" s="317"/>
      <c r="AC529" s="317"/>
    </row>
    <row r="530" spans="1:29" ht="15.75" customHeight="1">
      <c r="A530" s="318"/>
      <c r="B530" s="309"/>
      <c r="C530" s="309"/>
      <c r="D530" s="309"/>
      <c r="E530" s="319"/>
      <c r="F530" s="320"/>
      <c r="G530" s="317"/>
      <c r="H530" s="325"/>
      <c r="I530" s="320"/>
      <c r="J530" s="320"/>
      <c r="K530" s="346"/>
      <c r="L530" s="341"/>
      <c r="M530" s="209"/>
      <c r="N530" s="209"/>
      <c r="O530" s="346"/>
      <c r="P530" s="317"/>
      <c r="Q530" s="317"/>
      <c r="R530" s="317"/>
      <c r="S530" s="317"/>
      <c r="T530" s="317"/>
      <c r="U530" s="317"/>
      <c r="V530" s="317"/>
      <c r="W530" s="317"/>
      <c r="X530" s="317"/>
      <c r="Y530" s="317"/>
      <c r="Z530" s="317"/>
      <c r="AA530" s="317"/>
      <c r="AB530" s="317"/>
      <c r="AC530" s="317"/>
    </row>
    <row r="531" spans="1:29" ht="15.75" customHeight="1">
      <c r="A531" s="318"/>
      <c r="B531" s="309"/>
      <c r="C531" s="309"/>
      <c r="D531" s="309"/>
      <c r="E531" s="319"/>
      <c r="F531" s="320"/>
      <c r="G531" s="317"/>
      <c r="H531" s="325"/>
      <c r="I531" s="320"/>
      <c r="J531" s="320" t="s">
        <v>289</v>
      </c>
      <c r="K531" s="346"/>
      <c r="L531" s="341"/>
      <c r="M531" s="209"/>
      <c r="N531" s="214"/>
      <c r="O531" s="346"/>
      <c r="P531" s="317"/>
      <c r="Q531" s="317"/>
      <c r="R531" s="317"/>
      <c r="S531" s="317"/>
      <c r="T531" s="317"/>
      <c r="U531" s="317"/>
      <c r="V531" s="317"/>
      <c r="W531" s="317"/>
      <c r="X531" s="317"/>
      <c r="Y531" s="317"/>
      <c r="Z531" s="317"/>
      <c r="AA531" s="317"/>
      <c r="AB531" s="317"/>
      <c r="AC531" s="317"/>
    </row>
    <row r="532" spans="1:29" ht="15.75" customHeight="1">
      <c r="A532" s="318"/>
      <c r="B532" s="309"/>
      <c r="C532" s="309"/>
      <c r="D532" s="309"/>
      <c r="E532" s="319"/>
      <c r="F532" s="320"/>
      <c r="G532" s="317"/>
      <c r="H532" s="325"/>
      <c r="I532" s="320"/>
      <c r="J532" s="320"/>
      <c r="K532" s="346"/>
      <c r="L532" s="341"/>
      <c r="M532" s="209"/>
      <c r="N532" s="209"/>
      <c r="O532" s="346"/>
      <c r="P532" s="317"/>
      <c r="Q532" s="317"/>
      <c r="R532" s="317"/>
      <c r="S532" s="317"/>
      <c r="T532" s="317"/>
      <c r="U532" s="317"/>
      <c r="V532" s="317"/>
      <c r="W532" s="317"/>
      <c r="X532" s="317"/>
      <c r="Y532" s="317"/>
      <c r="Z532" s="317"/>
      <c r="AA532" s="317"/>
      <c r="AB532" s="317"/>
      <c r="AC532" s="317"/>
    </row>
    <row r="533" spans="1:29" ht="15.75" customHeight="1">
      <c r="A533" s="318"/>
      <c r="B533" s="309"/>
      <c r="C533" s="309"/>
      <c r="D533" s="309"/>
      <c r="E533" s="319"/>
      <c r="F533" s="320"/>
      <c r="G533" s="317"/>
      <c r="H533" s="325"/>
      <c r="I533" s="320"/>
      <c r="J533" s="320" t="s">
        <v>371</v>
      </c>
      <c r="K533" s="346"/>
      <c r="L533" s="341"/>
      <c r="M533" s="209"/>
      <c r="N533" s="214"/>
      <c r="O533" s="346"/>
      <c r="P533" s="317"/>
      <c r="Q533" s="317"/>
      <c r="R533" s="317"/>
      <c r="S533" s="317"/>
      <c r="T533" s="317"/>
      <c r="U533" s="317"/>
      <c r="V533" s="317"/>
      <c r="W533" s="317"/>
      <c r="X533" s="317"/>
      <c r="Y533" s="317"/>
      <c r="Z533" s="317"/>
      <c r="AA533" s="317"/>
      <c r="AB533" s="317"/>
      <c r="AC533" s="317"/>
    </row>
    <row r="534" spans="1:29" ht="15.75" customHeight="1">
      <c r="A534" s="318"/>
      <c r="B534" s="309"/>
      <c r="C534" s="309"/>
      <c r="D534" s="309"/>
      <c r="E534" s="319"/>
      <c r="F534" s="320"/>
      <c r="G534" s="317"/>
      <c r="H534" s="325"/>
      <c r="I534" s="320"/>
      <c r="J534" s="320"/>
      <c r="K534" s="346"/>
      <c r="L534" s="341"/>
      <c r="M534" s="209"/>
      <c r="N534" s="214"/>
      <c r="O534" s="346"/>
      <c r="P534" s="317"/>
      <c r="Q534" s="317"/>
      <c r="R534" s="317"/>
      <c r="S534" s="317"/>
      <c r="T534" s="317"/>
      <c r="U534" s="317"/>
      <c r="V534" s="317"/>
      <c r="W534" s="317"/>
      <c r="X534" s="317"/>
      <c r="Y534" s="317"/>
      <c r="Z534" s="317"/>
      <c r="AA534" s="317"/>
      <c r="AB534" s="317"/>
      <c r="AC534" s="317"/>
    </row>
    <row r="535" spans="1:29" ht="15.75" customHeight="1">
      <c r="A535" s="318"/>
      <c r="B535" s="309"/>
      <c r="C535" s="309"/>
      <c r="D535" s="309"/>
      <c r="E535" s="319"/>
      <c r="F535" s="320"/>
      <c r="G535" s="317"/>
      <c r="H535" s="325"/>
      <c r="I535" s="320"/>
      <c r="J535" s="320"/>
      <c r="K535" s="346"/>
      <c r="L535" s="341"/>
      <c r="M535" s="209"/>
      <c r="N535" s="214"/>
      <c r="O535" s="346"/>
      <c r="P535" s="317"/>
      <c r="Q535" s="317"/>
      <c r="R535" s="317"/>
      <c r="S535" s="317"/>
      <c r="T535" s="317"/>
      <c r="U535" s="317"/>
      <c r="V535" s="317"/>
      <c r="W535" s="317"/>
      <c r="X535" s="317"/>
      <c r="Y535" s="317"/>
      <c r="Z535" s="317"/>
      <c r="AA535" s="317"/>
      <c r="AB535" s="317"/>
      <c r="AC535" s="317"/>
    </row>
    <row r="536" spans="1:29" ht="19.5" customHeight="1">
      <c r="A536" s="318"/>
      <c r="B536" s="310"/>
      <c r="C536" s="310"/>
      <c r="D536" s="310"/>
      <c r="E536" s="319"/>
      <c r="F536" s="320"/>
      <c r="G536" s="317"/>
      <c r="H536" s="326"/>
      <c r="I536" s="320"/>
      <c r="J536" s="320"/>
      <c r="K536" s="346"/>
      <c r="L536" s="346"/>
      <c r="M536" s="214"/>
      <c r="N536" s="214"/>
      <c r="O536" s="346"/>
      <c r="P536" s="317"/>
      <c r="Q536" s="317"/>
      <c r="R536" s="317"/>
      <c r="S536" s="317"/>
      <c r="T536" s="317"/>
      <c r="U536" s="317"/>
      <c r="V536" s="317"/>
      <c r="W536" s="317"/>
      <c r="X536" s="317"/>
      <c r="Y536" s="317"/>
      <c r="Z536" s="317"/>
      <c r="AA536" s="317"/>
      <c r="AB536" s="317"/>
      <c r="AC536" s="317"/>
    </row>
    <row r="537" spans="1:29" ht="15.75" customHeight="1">
      <c r="A537" s="318">
        <v>33600000</v>
      </c>
      <c r="B537" s="308" t="s">
        <v>546</v>
      </c>
      <c r="C537" s="308" t="s">
        <v>489</v>
      </c>
      <c r="D537" s="308" t="s">
        <v>846</v>
      </c>
      <c r="E537" s="319" t="s">
        <v>845</v>
      </c>
      <c r="F537" s="320" t="s">
        <v>844</v>
      </c>
      <c r="G537" s="317">
        <v>522</v>
      </c>
      <c r="H537" s="324" t="s">
        <v>570</v>
      </c>
      <c r="I537" s="320" t="s">
        <v>527</v>
      </c>
      <c r="J537" s="320" t="s">
        <v>281</v>
      </c>
      <c r="K537" s="346"/>
      <c r="L537" s="341"/>
      <c r="M537" s="209"/>
      <c r="N537" s="214"/>
      <c r="O537" s="346"/>
      <c r="P537" s="317">
        <f>SUM(M537:M538)</f>
        <v>0</v>
      </c>
      <c r="Q537" s="317">
        <f>SUM(N537:N538)</f>
        <v>0</v>
      </c>
      <c r="R537" s="317">
        <f>SUM(M539:M540)</f>
        <v>0</v>
      </c>
      <c r="S537" s="317">
        <f>SUM(N539:N540)</f>
        <v>0</v>
      </c>
      <c r="T537" s="317">
        <f>SUM(M541:M543)</f>
        <v>0</v>
      </c>
      <c r="U537" s="317">
        <f>SUM(N541:N543)</f>
        <v>0</v>
      </c>
      <c r="V537" s="317">
        <f>SUM(M544:M547)</f>
        <v>0</v>
      </c>
      <c r="W537" s="317">
        <f>SUM(N544:N547)</f>
        <v>0</v>
      </c>
      <c r="X537" s="317">
        <f>P537+R537+T537+V537</f>
        <v>0</v>
      </c>
      <c r="Y537" s="317">
        <f>Q537+S537+U537+W537</f>
        <v>0</v>
      </c>
      <c r="Z537" s="317">
        <f>G537-X537</f>
        <v>522</v>
      </c>
      <c r="AA537" s="317">
        <f>G537-Y537</f>
        <v>522</v>
      </c>
      <c r="AB537" s="317">
        <f>X537*100/G537</f>
        <v>0</v>
      </c>
      <c r="AC537" s="317"/>
    </row>
    <row r="538" spans="1:29" ht="15.75" customHeight="1">
      <c r="A538" s="318"/>
      <c r="B538" s="309"/>
      <c r="C538" s="309"/>
      <c r="D538" s="309"/>
      <c r="E538" s="319"/>
      <c r="F538" s="320"/>
      <c r="G538" s="317"/>
      <c r="H538" s="325"/>
      <c r="I538" s="320"/>
      <c r="J538" s="320"/>
      <c r="K538" s="346"/>
      <c r="L538" s="341"/>
      <c r="M538" s="209"/>
      <c r="N538" s="214"/>
      <c r="O538" s="346"/>
      <c r="P538" s="317"/>
      <c r="Q538" s="317"/>
      <c r="R538" s="317"/>
      <c r="S538" s="317"/>
      <c r="T538" s="317"/>
      <c r="U538" s="317"/>
      <c r="V538" s="317"/>
      <c r="W538" s="317"/>
      <c r="X538" s="317"/>
      <c r="Y538" s="317"/>
      <c r="Z538" s="317"/>
      <c r="AA538" s="317"/>
      <c r="AB538" s="317"/>
      <c r="AC538" s="317"/>
    </row>
    <row r="539" spans="1:29" ht="15.75" customHeight="1">
      <c r="A539" s="318"/>
      <c r="B539" s="309"/>
      <c r="C539" s="309"/>
      <c r="D539" s="309"/>
      <c r="E539" s="319"/>
      <c r="F539" s="320"/>
      <c r="G539" s="317"/>
      <c r="H539" s="325"/>
      <c r="I539" s="320"/>
      <c r="J539" s="320" t="s">
        <v>370</v>
      </c>
      <c r="K539" s="346"/>
      <c r="L539" s="341"/>
      <c r="M539" s="209"/>
      <c r="N539" s="209"/>
      <c r="O539" s="346"/>
      <c r="P539" s="317"/>
      <c r="Q539" s="317"/>
      <c r="R539" s="317"/>
      <c r="S539" s="317"/>
      <c r="T539" s="317"/>
      <c r="U539" s="317"/>
      <c r="V539" s="317"/>
      <c r="W539" s="317"/>
      <c r="X539" s="317"/>
      <c r="Y539" s="317"/>
      <c r="Z539" s="317"/>
      <c r="AA539" s="317"/>
      <c r="AB539" s="317"/>
      <c r="AC539" s="317"/>
    </row>
    <row r="540" spans="1:29" ht="15.75" customHeight="1">
      <c r="A540" s="318"/>
      <c r="B540" s="309"/>
      <c r="C540" s="309"/>
      <c r="D540" s="309"/>
      <c r="E540" s="319"/>
      <c r="F540" s="320"/>
      <c r="G540" s="317"/>
      <c r="H540" s="325"/>
      <c r="I540" s="320"/>
      <c r="J540" s="320"/>
      <c r="K540" s="346"/>
      <c r="L540" s="341"/>
      <c r="M540" s="209"/>
      <c r="N540" s="209"/>
      <c r="O540" s="346"/>
      <c r="P540" s="317"/>
      <c r="Q540" s="317"/>
      <c r="R540" s="317"/>
      <c r="S540" s="317"/>
      <c r="T540" s="317"/>
      <c r="U540" s="317"/>
      <c r="V540" s="317"/>
      <c r="W540" s="317"/>
      <c r="X540" s="317"/>
      <c r="Y540" s="317"/>
      <c r="Z540" s="317"/>
      <c r="AA540" s="317"/>
      <c r="AB540" s="317"/>
      <c r="AC540" s="317"/>
    </row>
    <row r="541" spans="1:29" ht="15.75" customHeight="1">
      <c r="A541" s="318"/>
      <c r="B541" s="309"/>
      <c r="C541" s="309"/>
      <c r="D541" s="309"/>
      <c r="E541" s="319"/>
      <c r="F541" s="320"/>
      <c r="G541" s="317"/>
      <c r="H541" s="325"/>
      <c r="I541" s="320"/>
      <c r="J541" s="320" t="s">
        <v>289</v>
      </c>
      <c r="K541" s="346"/>
      <c r="L541" s="341"/>
      <c r="M541" s="209"/>
      <c r="N541" s="214"/>
      <c r="O541" s="346"/>
      <c r="P541" s="317"/>
      <c r="Q541" s="317"/>
      <c r="R541" s="317"/>
      <c r="S541" s="317"/>
      <c r="T541" s="317"/>
      <c r="U541" s="317"/>
      <c r="V541" s="317"/>
      <c r="W541" s="317"/>
      <c r="X541" s="317"/>
      <c r="Y541" s="317"/>
      <c r="Z541" s="317"/>
      <c r="AA541" s="317"/>
      <c r="AB541" s="317"/>
      <c r="AC541" s="317"/>
    </row>
    <row r="542" spans="1:29" ht="15.75" customHeight="1">
      <c r="A542" s="318"/>
      <c r="B542" s="309"/>
      <c r="C542" s="309"/>
      <c r="D542" s="309"/>
      <c r="E542" s="319"/>
      <c r="F542" s="320"/>
      <c r="G542" s="317"/>
      <c r="H542" s="325"/>
      <c r="I542" s="320"/>
      <c r="J542" s="320"/>
      <c r="K542" s="346"/>
      <c r="L542" s="341"/>
      <c r="M542" s="209"/>
      <c r="N542" s="214"/>
      <c r="O542" s="346"/>
      <c r="P542" s="317"/>
      <c r="Q542" s="317"/>
      <c r="R542" s="317"/>
      <c r="S542" s="317"/>
      <c r="T542" s="317"/>
      <c r="U542" s="317"/>
      <c r="V542" s="317"/>
      <c r="W542" s="317"/>
      <c r="X542" s="317"/>
      <c r="Y542" s="317"/>
      <c r="Z542" s="317"/>
      <c r="AA542" s="317"/>
      <c r="AB542" s="317"/>
      <c r="AC542" s="317"/>
    </row>
    <row r="543" spans="1:29" ht="15.75" customHeight="1">
      <c r="A543" s="318"/>
      <c r="B543" s="309"/>
      <c r="C543" s="309"/>
      <c r="D543" s="309"/>
      <c r="E543" s="319"/>
      <c r="F543" s="320"/>
      <c r="G543" s="317"/>
      <c r="H543" s="325"/>
      <c r="I543" s="320"/>
      <c r="J543" s="320"/>
      <c r="K543" s="346"/>
      <c r="L543" s="341"/>
      <c r="M543" s="209"/>
      <c r="N543" s="209"/>
      <c r="O543" s="346"/>
      <c r="P543" s="317"/>
      <c r="Q543" s="317"/>
      <c r="R543" s="317"/>
      <c r="S543" s="317"/>
      <c r="T543" s="317"/>
      <c r="U543" s="317"/>
      <c r="V543" s="317"/>
      <c r="W543" s="317"/>
      <c r="X543" s="317"/>
      <c r="Y543" s="317"/>
      <c r="Z543" s="317"/>
      <c r="AA543" s="317"/>
      <c r="AB543" s="317"/>
      <c r="AC543" s="317"/>
    </row>
    <row r="544" spans="1:29" ht="15.75" customHeight="1">
      <c r="A544" s="318"/>
      <c r="B544" s="309"/>
      <c r="C544" s="309"/>
      <c r="D544" s="309"/>
      <c r="E544" s="319"/>
      <c r="F544" s="320"/>
      <c r="G544" s="317"/>
      <c r="H544" s="325"/>
      <c r="I544" s="320"/>
      <c r="J544" s="320" t="s">
        <v>371</v>
      </c>
      <c r="K544" s="346"/>
      <c r="L544" s="341"/>
      <c r="M544" s="209"/>
      <c r="N544" s="214"/>
      <c r="O544" s="346"/>
      <c r="P544" s="317"/>
      <c r="Q544" s="317"/>
      <c r="R544" s="317"/>
      <c r="S544" s="317"/>
      <c r="T544" s="317"/>
      <c r="U544" s="317"/>
      <c r="V544" s="317"/>
      <c r="W544" s="317"/>
      <c r="X544" s="317"/>
      <c r="Y544" s="317"/>
      <c r="Z544" s="317"/>
      <c r="AA544" s="317"/>
      <c r="AB544" s="317"/>
      <c r="AC544" s="317"/>
    </row>
    <row r="545" spans="1:29" ht="15.75" customHeight="1">
      <c r="A545" s="318"/>
      <c r="B545" s="309"/>
      <c r="C545" s="309"/>
      <c r="D545" s="309"/>
      <c r="E545" s="319"/>
      <c r="F545" s="320"/>
      <c r="G545" s="317"/>
      <c r="H545" s="325"/>
      <c r="I545" s="320"/>
      <c r="J545" s="320"/>
      <c r="K545" s="346"/>
      <c r="L545" s="341"/>
      <c r="M545" s="209"/>
      <c r="N545" s="214"/>
      <c r="O545" s="346"/>
      <c r="P545" s="317"/>
      <c r="Q545" s="317"/>
      <c r="R545" s="317"/>
      <c r="S545" s="317"/>
      <c r="T545" s="317"/>
      <c r="U545" s="317"/>
      <c r="V545" s="317"/>
      <c r="W545" s="317"/>
      <c r="X545" s="317"/>
      <c r="Y545" s="317"/>
      <c r="Z545" s="317"/>
      <c r="AA545" s="317"/>
      <c r="AB545" s="317"/>
      <c r="AC545" s="317"/>
    </row>
    <row r="546" spans="1:29" ht="15.75" customHeight="1">
      <c r="A546" s="318"/>
      <c r="B546" s="309"/>
      <c r="C546" s="309"/>
      <c r="D546" s="309"/>
      <c r="E546" s="319"/>
      <c r="F546" s="320"/>
      <c r="G546" s="317"/>
      <c r="H546" s="325"/>
      <c r="I546" s="320"/>
      <c r="J546" s="320"/>
      <c r="K546" s="346"/>
      <c r="L546" s="341"/>
      <c r="M546" s="209"/>
      <c r="N546" s="214"/>
      <c r="O546" s="346"/>
      <c r="P546" s="317"/>
      <c r="Q546" s="317"/>
      <c r="R546" s="317"/>
      <c r="S546" s="317"/>
      <c r="T546" s="317"/>
      <c r="U546" s="317"/>
      <c r="V546" s="317"/>
      <c r="W546" s="317"/>
      <c r="X546" s="317"/>
      <c r="Y546" s="317"/>
      <c r="Z546" s="317"/>
      <c r="AA546" s="317"/>
      <c r="AB546" s="317"/>
      <c r="AC546" s="317"/>
    </row>
    <row r="547" spans="1:29" ht="19.5" customHeight="1">
      <c r="A547" s="318"/>
      <c r="B547" s="310"/>
      <c r="C547" s="310"/>
      <c r="D547" s="310"/>
      <c r="E547" s="319"/>
      <c r="F547" s="320"/>
      <c r="G547" s="317"/>
      <c r="H547" s="326"/>
      <c r="I547" s="320"/>
      <c r="J547" s="320"/>
      <c r="K547" s="346"/>
      <c r="L547" s="346"/>
      <c r="M547" s="214"/>
      <c r="N547" s="214"/>
      <c r="O547" s="346"/>
      <c r="P547" s="317"/>
      <c r="Q547" s="317"/>
      <c r="R547" s="317"/>
      <c r="S547" s="317"/>
      <c r="T547" s="317"/>
      <c r="U547" s="317"/>
      <c r="V547" s="317"/>
      <c r="W547" s="317"/>
      <c r="X547" s="317"/>
      <c r="Y547" s="317"/>
      <c r="Z547" s="317"/>
      <c r="AA547" s="317"/>
      <c r="AB547" s="317"/>
      <c r="AC547" s="317"/>
    </row>
    <row r="548" spans="1:29" ht="15.75" customHeight="1">
      <c r="A548" s="318">
        <v>33600000</v>
      </c>
      <c r="B548" s="308" t="s">
        <v>546</v>
      </c>
      <c r="C548" s="308" t="s">
        <v>489</v>
      </c>
      <c r="D548" s="308" t="s">
        <v>847</v>
      </c>
      <c r="E548" s="319" t="s">
        <v>849</v>
      </c>
      <c r="F548" s="320" t="s">
        <v>844</v>
      </c>
      <c r="G548" s="317">
        <v>5490</v>
      </c>
      <c r="H548" s="324" t="s">
        <v>570</v>
      </c>
      <c r="I548" s="320" t="s">
        <v>527</v>
      </c>
      <c r="J548" s="320" t="s">
        <v>281</v>
      </c>
      <c r="K548" s="346"/>
      <c r="L548" s="341"/>
      <c r="M548" s="209"/>
      <c r="N548" s="214"/>
      <c r="O548" s="346"/>
      <c r="P548" s="317">
        <f>SUM(M548:M549)</f>
        <v>0</v>
      </c>
      <c r="Q548" s="317">
        <f>SUM(N548:N549)</f>
        <v>0</v>
      </c>
      <c r="R548" s="317">
        <f>SUM(M550:M551)</f>
        <v>0</v>
      </c>
      <c r="S548" s="317">
        <f>SUM(N550:N551)</f>
        <v>0</v>
      </c>
      <c r="T548" s="317">
        <f>SUM(M552:M553)</f>
        <v>0</v>
      </c>
      <c r="U548" s="317">
        <f>SUM(N552:N553)</f>
        <v>0</v>
      </c>
      <c r="V548" s="317">
        <f>SUM(M554:M555)</f>
        <v>0</v>
      </c>
      <c r="W548" s="317">
        <f>SUM(N554:N555)</f>
        <v>0</v>
      </c>
      <c r="X548" s="317">
        <f>P548+R548+T548+V548</f>
        <v>0</v>
      </c>
      <c r="Y548" s="317">
        <f>Q548+S548+U548+W548</f>
        <v>0</v>
      </c>
      <c r="Z548" s="317">
        <f>G548-X548</f>
        <v>5490</v>
      </c>
      <c r="AA548" s="317">
        <f>G548-Y548</f>
        <v>5490</v>
      </c>
      <c r="AB548" s="317">
        <f>X548*100/G548</f>
        <v>0</v>
      </c>
      <c r="AC548" s="317"/>
    </row>
    <row r="549" spans="1:29" ht="15.75" customHeight="1">
      <c r="A549" s="318"/>
      <c r="B549" s="309"/>
      <c r="C549" s="309"/>
      <c r="D549" s="309"/>
      <c r="E549" s="319"/>
      <c r="F549" s="320"/>
      <c r="G549" s="317"/>
      <c r="H549" s="325"/>
      <c r="I549" s="320"/>
      <c r="J549" s="320"/>
      <c r="K549" s="346"/>
      <c r="L549" s="341"/>
      <c r="M549" s="209"/>
      <c r="N549" s="214"/>
      <c r="O549" s="346"/>
      <c r="P549" s="317"/>
      <c r="Q549" s="317"/>
      <c r="R549" s="317"/>
      <c r="S549" s="317"/>
      <c r="T549" s="317"/>
      <c r="U549" s="317"/>
      <c r="V549" s="317"/>
      <c r="W549" s="317"/>
      <c r="X549" s="317"/>
      <c r="Y549" s="317"/>
      <c r="Z549" s="317"/>
      <c r="AA549" s="317"/>
      <c r="AB549" s="317"/>
      <c r="AC549" s="317"/>
    </row>
    <row r="550" spans="1:29" ht="15.75" customHeight="1">
      <c r="A550" s="318"/>
      <c r="B550" s="309"/>
      <c r="C550" s="309"/>
      <c r="D550" s="309"/>
      <c r="E550" s="319"/>
      <c r="F550" s="320"/>
      <c r="G550" s="317"/>
      <c r="H550" s="325"/>
      <c r="I550" s="320"/>
      <c r="J550" s="320" t="s">
        <v>370</v>
      </c>
      <c r="K550" s="346"/>
      <c r="L550" s="341"/>
      <c r="M550" s="209"/>
      <c r="N550" s="209"/>
      <c r="O550" s="346"/>
      <c r="P550" s="317"/>
      <c r="Q550" s="317"/>
      <c r="R550" s="317"/>
      <c r="S550" s="317"/>
      <c r="T550" s="317"/>
      <c r="U550" s="317"/>
      <c r="V550" s="317"/>
      <c r="W550" s="317"/>
      <c r="X550" s="317"/>
      <c r="Y550" s="317"/>
      <c r="Z550" s="317"/>
      <c r="AA550" s="317"/>
      <c r="AB550" s="317"/>
      <c r="AC550" s="317"/>
    </row>
    <row r="551" spans="1:29" ht="15.75" customHeight="1">
      <c r="A551" s="318"/>
      <c r="B551" s="309"/>
      <c r="C551" s="309"/>
      <c r="D551" s="309"/>
      <c r="E551" s="319"/>
      <c r="F551" s="320"/>
      <c r="G551" s="317"/>
      <c r="H551" s="325"/>
      <c r="I551" s="320"/>
      <c r="J551" s="320"/>
      <c r="K551" s="346"/>
      <c r="L551" s="341"/>
      <c r="M551" s="209"/>
      <c r="N551" s="209"/>
      <c r="O551" s="346"/>
      <c r="P551" s="317"/>
      <c r="Q551" s="317"/>
      <c r="R551" s="317"/>
      <c r="S551" s="317"/>
      <c r="T551" s="317"/>
      <c r="U551" s="317"/>
      <c r="V551" s="317"/>
      <c r="W551" s="317"/>
      <c r="X551" s="317"/>
      <c r="Y551" s="317"/>
      <c r="Z551" s="317"/>
      <c r="AA551" s="317"/>
      <c r="AB551" s="317"/>
      <c r="AC551" s="317"/>
    </row>
    <row r="552" spans="1:29" ht="15.75" customHeight="1">
      <c r="A552" s="318"/>
      <c r="B552" s="309"/>
      <c r="C552" s="309"/>
      <c r="D552" s="309"/>
      <c r="E552" s="319"/>
      <c r="F552" s="320"/>
      <c r="G552" s="317"/>
      <c r="H552" s="325"/>
      <c r="I552" s="320"/>
      <c r="J552" s="320" t="s">
        <v>289</v>
      </c>
      <c r="K552" s="346"/>
      <c r="L552" s="341"/>
      <c r="M552" s="209"/>
      <c r="N552" s="214"/>
      <c r="O552" s="346"/>
      <c r="P552" s="317"/>
      <c r="Q552" s="317"/>
      <c r="R552" s="317"/>
      <c r="S552" s="317"/>
      <c r="T552" s="317"/>
      <c r="U552" s="317"/>
      <c r="V552" s="317"/>
      <c r="W552" s="317"/>
      <c r="X552" s="317"/>
      <c r="Y552" s="317"/>
      <c r="Z552" s="317"/>
      <c r="AA552" s="317"/>
      <c r="AB552" s="317"/>
      <c r="AC552" s="317"/>
    </row>
    <row r="553" spans="1:29" ht="15.75" customHeight="1">
      <c r="A553" s="318"/>
      <c r="B553" s="309"/>
      <c r="C553" s="309"/>
      <c r="D553" s="309"/>
      <c r="E553" s="319"/>
      <c r="F553" s="320"/>
      <c r="G553" s="317"/>
      <c r="H553" s="325"/>
      <c r="I553" s="320"/>
      <c r="J553" s="320"/>
      <c r="K553" s="346"/>
      <c r="L553" s="341"/>
      <c r="M553" s="209"/>
      <c r="N553" s="209"/>
      <c r="O553" s="346"/>
      <c r="P553" s="317"/>
      <c r="Q553" s="317"/>
      <c r="R553" s="317"/>
      <c r="S553" s="317"/>
      <c r="T553" s="317"/>
      <c r="U553" s="317"/>
      <c r="V553" s="317"/>
      <c r="W553" s="317"/>
      <c r="X553" s="317"/>
      <c r="Y553" s="317"/>
      <c r="Z553" s="317"/>
      <c r="AA553" s="317"/>
      <c r="AB553" s="317"/>
      <c r="AC553" s="317"/>
    </row>
    <row r="554" spans="1:29" ht="15.75" customHeight="1">
      <c r="A554" s="318"/>
      <c r="B554" s="309"/>
      <c r="C554" s="309"/>
      <c r="D554" s="309"/>
      <c r="E554" s="319"/>
      <c r="F554" s="320"/>
      <c r="G554" s="317"/>
      <c r="H554" s="325"/>
      <c r="I554" s="320"/>
      <c r="J554" s="320" t="s">
        <v>371</v>
      </c>
      <c r="K554" s="346"/>
      <c r="L554" s="341"/>
      <c r="M554" s="209"/>
      <c r="N554" s="214"/>
      <c r="O554" s="346"/>
      <c r="P554" s="317"/>
      <c r="Q554" s="317"/>
      <c r="R554" s="317"/>
      <c r="S554" s="317"/>
      <c r="T554" s="317"/>
      <c r="U554" s="317"/>
      <c r="V554" s="317"/>
      <c r="W554" s="317"/>
      <c r="X554" s="317"/>
      <c r="Y554" s="317"/>
      <c r="Z554" s="317"/>
      <c r="AA554" s="317"/>
      <c r="AB554" s="317"/>
      <c r="AC554" s="317"/>
    </row>
    <row r="555" spans="1:29" ht="19.5" customHeight="1">
      <c r="A555" s="318"/>
      <c r="B555" s="310"/>
      <c r="C555" s="310"/>
      <c r="D555" s="310"/>
      <c r="E555" s="319"/>
      <c r="F555" s="320"/>
      <c r="G555" s="317"/>
      <c r="H555" s="326"/>
      <c r="I555" s="320"/>
      <c r="J555" s="320"/>
      <c r="K555" s="346"/>
      <c r="L555" s="346"/>
      <c r="M555" s="214"/>
      <c r="N555" s="214"/>
      <c r="O555" s="346"/>
      <c r="P555" s="317"/>
      <c r="Q555" s="317"/>
      <c r="R555" s="317"/>
      <c r="S555" s="317"/>
      <c r="T555" s="317"/>
      <c r="U555" s="317"/>
      <c r="V555" s="317"/>
      <c r="W555" s="317"/>
      <c r="X555" s="317"/>
      <c r="Y555" s="317"/>
      <c r="Z555" s="317"/>
      <c r="AA555" s="317"/>
      <c r="AB555" s="317"/>
      <c r="AC555" s="317"/>
    </row>
    <row r="556" spans="1:29" ht="15.75" customHeight="1">
      <c r="A556" s="318">
        <v>33600000</v>
      </c>
      <c r="B556" s="308" t="s">
        <v>546</v>
      </c>
      <c r="C556" s="308" t="s">
        <v>489</v>
      </c>
      <c r="D556" s="308" t="s">
        <v>848</v>
      </c>
      <c r="E556" s="319" t="s">
        <v>850</v>
      </c>
      <c r="F556" s="320" t="s">
        <v>844</v>
      </c>
      <c r="G556" s="317">
        <v>3050</v>
      </c>
      <c r="H556" s="324" t="s">
        <v>570</v>
      </c>
      <c r="I556" s="320" t="s">
        <v>527</v>
      </c>
      <c r="J556" s="320" t="s">
        <v>281</v>
      </c>
      <c r="K556" s="346"/>
      <c r="L556" s="341"/>
      <c r="M556" s="209"/>
      <c r="N556" s="214"/>
      <c r="O556" s="346"/>
      <c r="P556" s="317">
        <f>SUM(M556:M557)</f>
        <v>0</v>
      </c>
      <c r="Q556" s="317">
        <f>SUM(N556:N557)</f>
        <v>0</v>
      </c>
      <c r="R556" s="317">
        <f>SUM(M558:M559)</f>
        <v>0</v>
      </c>
      <c r="S556" s="317">
        <f>SUM(N558:N559)</f>
        <v>0</v>
      </c>
      <c r="T556" s="317">
        <f>SUM(M560:M561)</f>
        <v>0</v>
      </c>
      <c r="U556" s="317">
        <f>SUM(N560:N561)</f>
        <v>0</v>
      </c>
      <c r="V556" s="317">
        <f>SUM(M562:M563)</f>
        <v>0</v>
      </c>
      <c r="W556" s="317">
        <f>SUM(N562:N563)</f>
        <v>0</v>
      </c>
      <c r="X556" s="317">
        <f>P556+R556+T556+V556</f>
        <v>0</v>
      </c>
      <c r="Y556" s="317">
        <f>Q556+S556+U556+W556</f>
        <v>0</v>
      </c>
      <c r="Z556" s="317">
        <f>G556-X556</f>
        <v>3050</v>
      </c>
      <c r="AA556" s="317">
        <f>G556-Y556</f>
        <v>3050</v>
      </c>
      <c r="AB556" s="317">
        <f>X556*100/G556</f>
        <v>0</v>
      </c>
      <c r="AC556" s="317"/>
    </row>
    <row r="557" spans="1:29" ht="15.75" customHeight="1">
      <c r="A557" s="318"/>
      <c r="B557" s="309"/>
      <c r="C557" s="309"/>
      <c r="D557" s="309"/>
      <c r="E557" s="319"/>
      <c r="F557" s="320"/>
      <c r="G557" s="317"/>
      <c r="H557" s="325"/>
      <c r="I557" s="320"/>
      <c r="J557" s="320"/>
      <c r="K557" s="346"/>
      <c r="L557" s="341"/>
      <c r="M557" s="209"/>
      <c r="N557" s="214"/>
      <c r="O557" s="346"/>
      <c r="P557" s="317"/>
      <c r="Q557" s="317"/>
      <c r="R557" s="317"/>
      <c r="S557" s="317"/>
      <c r="T557" s="317"/>
      <c r="U557" s="317"/>
      <c r="V557" s="317"/>
      <c r="W557" s="317"/>
      <c r="X557" s="317"/>
      <c r="Y557" s="317"/>
      <c r="Z557" s="317"/>
      <c r="AA557" s="317"/>
      <c r="AB557" s="317"/>
      <c r="AC557" s="317"/>
    </row>
    <row r="558" spans="1:29" ht="15.75" customHeight="1">
      <c r="A558" s="318"/>
      <c r="B558" s="309"/>
      <c r="C558" s="309"/>
      <c r="D558" s="309"/>
      <c r="E558" s="319"/>
      <c r="F558" s="320"/>
      <c r="G558" s="317"/>
      <c r="H558" s="325"/>
      <c r="I558" s="320"/>
      <c r="J558" s="320" t="s">
        <v>370</v>
      </c>
      <c r="K558" s="346"/>
      <c r="L558" s="341"/>
      <c r="M558" s="209"/>
      <c r="N558" s="209"/>
      <c r="O558" s="346"/>
      <c r="P558" s="317"/>
      <c r="Q558" s="317"/>
      <c r="R558" s="317"/>
      <c r="S558" s="317"/>
      <c r="T558" s="317"/>
      <c r="U558" s="317"/>
      <c r="V558" s="317"/>
      <c r="W558" s="317"/>
      <c r="X558" s="317"/>
      <c r="Y558" s="317"/>
      <c r="Z558" s="317"/>
      <c r="AA558" s="317"/>
      <c r="AB558" s="317"/>
      <c r="AC558" s="317"/>
    </row>
    <row r="559" spans="1:29" ht="15.75" customHeight="1">
      <c r="A559" s="318"/>
      <c r="B559" s="309"/>
      <c r="C559" s="309"/>
      <c r="D559" s="309"/>
      <c r="E559" s="319"/>
      <c r="F559" s="320"/>
      <c r="G559" s="317"/>
      <c r="H559" s="325"/>
      <c r="I559" s="320"/>
      <c r="J559" s="320"/>
      <c r="K559" s="346"/>
      <c r="L559" s="341"/>
      <c r="M559" s="209"/>
      <c r="N559" s="209"/>
      <c r="O559" s="346"/>
      <c r="P559" s="317"/>
      <c r="Q559" s="317"/>
      <c r="R559" s="317"/>
      <c r="S559" s="317"/>
      <c r="T559" s="317"/>
      <c r="U559" s="317"/>
      <c r="V559" s="317"/>
      <c r="W559" s="317"/>
      <c r="X559" s="317"/>
      <c r="Y559" s="317"/>
      <c r="Z559" s="317"/>
      <c r="AA559" s="317"/>
      <c r="AB559" s="317"/>
      <c r="AC559" s="317"/>
    </row>
    <row r="560" spans="1:29" ht="15.75" customHeight="1">
      <c r="A560" s="318"/>
      <c r="B560" s="309"/>
      <c r="C560" s="309"/>
      <c r="D560" s="309"/>
      <c r="E560" s="319"/>
      <c r="F560" s="320"/>
      <c r="G560" s="317"/>
      <c r="H560" s="325"/>
      <c r="I560" s="320"/>
      <c r="J560" s="320" t="s">
        <v>289</v>
      </c>
      <c r="K560" s="346"/>
      <c r="L560" s="341"/>
      <c r="M560" s="209"/>
      <c r="N560" s="214"/>
      <c r="O560" s="346"/>
      <c r="P560" s="317"/>
      <c r="Q560" s="317"/>
      <c r="R560" s="317"/>
      <c r="S560" s="317"/>
      <c r="T560" s="317"/>
      <c r="U560" s="317"/>
      <c r="V560" s="317"/>
      <c r="W560" s="317"/>
      <c r="X560" s="317"/>
      <c r="Y560" s="317"/>
      <c r="Z560" s="317"/>
      <c r="AA560" s="317"/>
      <c r="AB560" s="317"/>
      <c r="AC560" s="317"/>
    </row>
    <row r="561" spans="1:29" ht="15.75" customHeight="1">
      <c r="A561" s="318"/>
      <c r="B561" s="309"/>
      <c r="C561" s="309"/>
      <c r="D561" s="309"/>
      <c r="E561" s="319"/>
      <c r="F561" s="320"/>
      <c r="G561" s="317"/>
      <c r="H561" s="325"/>
      <c r="I561" s="320"/>
      <c r="J561" s="320"/>
      <c r="K561" s="346"/>
      <c r="L561" s="341"/>
      <c r="M561" s="209"/>
      <c r="N561" s="209"/>
      <c r="O561" s="346"/>
      <c r="P561" s="317"/>
      <c r="Q561" s="317"/>
      <c r="R561" s="317"/>
      <c r="S561" s="317"/>
      <c r="T561" s="317"/>
      <c r="U561" s="317"/>
      <c r="V561" s="317"/>
      <c r="W561" s="317"/>
      <c r="X561" s="317"/>
      <c r="Y561" s="317"/>
      <c r="Z561" s="317"/>
      <c r="AA561" s="317"/>
      <c r="AB561" s="317"/>
      <c r="AC561" s="317"/>
    </row>
    <row r="562" spans="1:29" ht="15.75" customHeight="1">
      <c r="A562" s="318"/>
      <c r="B562" s="309"/>
      <c r="C562" s="309"/>
      <c r="D562" s="309"/>
      <c r="E562" s="319"/>
      <c r="F562" s="320"/>
      <c r="G562" s="317"/>
      <c r="H562" s="325"/>
      <c r="I562" s="320"/>
      <c r="J562" s="320" t="s">
        <v>371</v>
      </c>
      <c r="K562" s="346"/>
      <c r="L562" s="341"/>
      <c r="M562" s="209"/>
      <c r="N562" s="214"/>
      <c r="O562" s="346"/>
      <c r="P562" s="317"/>
      <c r="Q562" s="317"/>
      <c r="R562" s="317"/>
      <c r="S562" s="317"/>
      <c r="T562" s="317"/>
      <c r="U562" s="317"/>
      <c r="V562" s="317"/>
      <c r="W562" s="317"/>
      <c r="X562" s="317"/>
      <c r="Y562" s="317"/>
      <c r="Z562" s="317"/>
      <c r="AA562" s="317"/>
      <c r="AB562" s="317"/>
      <c r="AC562" s="317"/>
    </row>
    <row r="563" spans="1:29" ht="19.5" customHeight="1">
      <c r="A563" s="318"/>
      <c r="B563" s="310"/>
      <c r="C563" s="310"/>
      <c r="D563" s="310"/>
      <c r="E563" s="319"/>
      <c r="F563" s="320"/>
      <c r="G563" s="317"/>
      <c r="H563" s="326"/>
      <c r="I563" s="320"/>
      <c r="J563" s="320"/>
      <c r="K563" s="346"/>
      <c r="L563" s="346"/>
      <c r="M563" s="214"/>
      <c r="N563" s="214"/>
      <c r="O563" s="346"/>
      <c r="P563" s="317"/>
      <c r="Q563" s="317"/>
      <c r="R563" s="317"/>
      <c r="S563" s="317"/>
      <c r="T563" s="317"/>
      <c r="U563" s="317"/>
      <c r="V563" s="317"/>
      <c r="W563" s="317"/>
      <c r="X563" s="317"/>
      <c r="Y563" s="317"/>
      <c r="Z563" s="317"/>
      <c r="AA563" s="317"/>
      <c r="AB563" s="317"/>
      <c r="AC563" s="317"/>
    </row>
    <row r="564" spans="1:29" ht="15.75" customHeight="1">
      <c r="A564" s="318">
        <v>33600000</v>
      </c>
      <c r="B564" s="308" t="s">
        <v>546</v>
      </c>
      <c r="C564" s="308" t="s">
        <v>489</v>
      </c>
      <c r="D564" s="308" t="s">
        <v>853</v>
      </c>
      <c r="E564" s="319" t="s">
        <v>851</v>
      </c>
      <c r="F564" s="320" t="s">
        <v>844</v>
      </c>
      <c r="G564" s="317">
        <v>473.5</v>
      </c>
      <c r="H564" s="324" t="s">
        <v>570</v>
      </c>
      <c r="I564" s="320" t="s">
        <v>527</v>
      </c>
      <c r="J564" s="320" t="s">
        <v>281</v>
      </c>
      <c r="K564" s="346"/>
      <c r="L564" s="341"/>
      <c r="M564" s="209"/>
      <c r="N564" s="214"/>
      <c r="O564" s="346"/>
      <c r="P564" s="317">
        <f>SUM(M564:M565)</f>
        <v>0</v>
      </c>
      <c r="Q564" s="317">
        <f>SUM(N564:N565)</f>
        <v>0</v>
      </c>
      <c r="R564" s="317">
        <f>SUM(M566:M567)</f>
        <v>0</v>
      </c>
      <c r="S564" s="317">
        <f>SUM(N566:N567)</f>
        <v>0</v>
      </c>
      <c r="T564" s="317">
        <f>SUM(M568:M569)</f>
        <v>0</v>
      </c>
      <c r="U564" s="317">
        <f>SUM(N568:N569)</f>
        <v>0</v>
      </c>
      <c r="V564" s="317">
        <f>SUM(M570:M571)</f>
        <v>0</v>
      </c>
      <c r="W564" s="317">
        <f>SUM(N570:N571)</f>
        <v>0</v>
      </c>
      <c r="X564" s="317">
        <f>P564+R564+T564+V564</f>
        <v>0</v>
      </c>
      <c r="Y564" s="317">
        <f>Q564+S564+U564+W564</f>
        <v>0</v>
      </c>
      <c r="Z564" s="317">
        <f>G564-X564</f>
        <v>473.5</v>
      </c>
      <c r="AA564" s="317">
        <f>G564-Y564</f>
        <v>473.5</v>
      </c>
      <c r="AB564" s="317">
        <f>X564*100/G564</f>
        <v>0</v>
      </c>
      <c r="AC564" s="317"/>
    </row>
    <row r="565" spans="1:29" ht="15.75" customHeight="1">
      <c r="A565" s="318"/>
      <c r="B565" s="309"/>
      <c r="C565" s="309"/>
      <c r="D565" s="309"/>
      <c r="E565" s="319"/>
      <c r="F565" s="320"/>
      <c r="G565" s="317"/>
      <c r="H565" s="325"/>
      <c r="I565" s="320"/>
      <c r="J565" s="320"/>
      <c r="K565" s="346"/>
      <c r="L565" s="341"/>
      <c r="M565" s="209"/>
      <c r="N565" s="214"/>
      <c r="O565" s="346"/>
      <c r="P565" s="317"/>
      <c r="Q565" s="317"/>
      <c r="R565" s="317"/>
      <c r="S565" s="317"/>
      <c r="T565" s="317"/>
      <c r="U565" s="317"/>
      <c r="V565" s="317"/>
      <c r="W565" s="317"/>
      <c r="X565" s="317"/>
      <c r="Y565" s="317"/>
      <c r="Z565" s="317"/>
      <c r="AA565" s="317"/>
      <c r="AB565" s="317"/>
      <c r="AC565" s="317"/>
    </row>
    <row r="566" spans="1:29" ht="15.75" customHeight="1">
      <c r="A566" s="318"/>
      <c r="B566" s="309"/>
      <c r="C566" s="309"/>
      <c r="D566" s="309"/>
      <c r="E566" s="319"/>
      <c r="F566" s="320"/>
      <c r="G566" s="317"/>
      <c r="H566" s="325"/>
      <c r="I566" s="320"/>
      <c r="J566" s="320" t="s">
        <v>370</v>
      </c>
      <c r="K566" s="346"/>
      <c r="L566" s="341"/>
      <c r="M566" s="209"/>
      <c r="N566" s="209"/>
      <c r="O566" s="346"/>
      <c r="P566" s="317"/>
      <c r="Q566" s="317"/>
      <c r="R566" s="317"/>
      <c r="S566" s="317"/>
      <c r="T566" s="317"/>
      <c r="U566" s="317"/>
      <c r="V566" s="317"/>
      <c r="W566" s="317"/>
      <c r="X566" s="317"/>
      <c r="Y566" s="317"/>
      <c r="Z566" s="317"/>
      <c r="AA566" s="317"/>
      <c r="AB566" s="317"/>
      <c r="AC566" s="317"/>
    </row>
    <row r="567" spans="1:29" ht="15.75" customHeight="1">
      <c r="A567" s="318"/>
      <c r="B567" s="309"/>
      <c r="C567" s="309"/>
      <c r="D567" s="309"/>
      <c r="E567" s="319"/>
      <c r="F567" s="320"/>
      <c r="G567" s="317"/>
      <c r="H567" s="325"/>
      <c r="I567" s="320"/>
      <c r="J567" s="320"/>
      <c r="K567" s="346"/>
      <c r="L567" s="341"/>
      <c r="M567" s="209"/>
      <c r="N567" s="209"/>
      <c r="O567" s="346"/>
      <c r="P567" s="317"/>
      <c r="Q567" s="317"/>
      <c r="R567" s="317"/>
      <c r="S567" s="317"/>
      <c r="T567" s="317"/>
      <c r="U567" s="317"/>
      <c r="V567" s="317"/>
      <c r="W567" s="317"/>
      <c r="X567" s="317"/>
      <c r="Y567" s="317"/>
      <c r="Z567" s="317"/>
      <c r="AA567" s="317"/>
      <c r="AB567" s="317"/>
      <c r="AC567" s="317"/>
    </row>
    <row r="568" spans="1:29" ht="15.75" customHeight="1">
      <c r="A568" s="318"/>
      <c r="B568" s="309"/>
      <c r="C568" s="309"/>
      <c r="D568" s="309"/>
      <c r="E568" s="319"/>
      <c r="F568" s="320"/>
      <c r="G568" s="317"/>
      <c r="H568" s="325"/>
      <c r="I568" s="320"/>
      <c r="J568" s="320" t="s">
        <v>289</v>
      </c>
      <c r="K568" s="346"/>
      <c r="L568" s="341"/>
      <c r="M568" s="209"/>
      <c r="N568" s="214"/>
      <c r="O568" s="346"/>
      <c r="P568" s="317"/>
      <c r="Q568" s="317"/>
      <c r="R568" s="317"/>
      <c r="S568" s="317"/>
      <c r="T568" s="317"/>
      <c r="U568" s="317"/>
      <c r="V568" s="317"/>
      <c r="W568" s="317"/>
      <c r="X568" s="317"/>
      <c r="Y568" s="317"/>
      <c r="Z568" s="317"/>
      <c r="AA568" s="317"/>
      <c r="AB568" s="317"/>
      <c r="AC568" s="317"/>
    </row>
    <row r="569" spans="1:29" ht="15.75" customHeight="1">
      <c r="A569" s="318"/>
      <c r="B569" s="309"/>
      <c r="C569" s="309"/>
      <c r="D569" s="309"/>
      <c r="E569" s="319"/>
      <c r="F569" s="320"/>
      <c r="G569" s="317"/>
      <c r="H569" s="325"/>
      <c r="I569" s="320"/>
      <c r="J569" s="320"/>
      <c r="K569" s="346"/>
      <c r="L569" s="341"/>
      <c r="M569" s="209"/>
      <c r="N569" s="209"/>
      <c r="O569" s="346"/>
      <c r="P569" s="317"/>
      <c r="Q569" s="317"/>
      <c r="R569" s="317"/>
      <c r="S569" s="317"/>
      <c r="T569" s="317"/>
      <c r="U569" s="317"/>
      <c r="V569" s="317"/>
      <c r="W569" s="317"/>
      <c r="X569" s="317"/>
      <c r="Y569" s="317"/>
      <c r="Z569" s="317"/>
      <c r="AA569" s="317"/>
      <c r="AB569" s="317"/>
      <c r="AC569" s="317"/>
    </row>
    <row r="570" spans="1:29" ht="15.75" customHeight="1">
      <c r="A570" s="318"/>
      <c r="B570" s="309"/>
      <c r="C570" s="309"/>
      <c r="D570" s="309"/>
      <c r="E570" s="319"/>
      <c r="F570" s="320"/>
      <c r="G570" s="317"/>
      <c r="H570" s="325"/>
      <c r="I570" s="320"/>
      <c r="J570" s="320" t="s">
        <v>371</v>
      </c>
      <c r="K570" s="346"/>
      <c r="L570" s="341"/>
      <c r="M570" s="209"/>
      <c r="N570" s="214"/>
      <c r="O570" s="346"/>
      <c r="P570" s="317"/>
      <c r="Q570" s="317"/>
      <c r="R570" s="317"/>
      <c r="S570" s="317"/>
      <c r="T570" s="317"/>
      <c r="U570" s="317"/>
      <c r="V570" s="317"/>
      <c r="W570" s="317"/>
      <c r="X570" s="317"/>
      <c r="Y570" s="317"/>
      <c r="Z570" s="317"/>
      <c r="AA570" s="317"/>
      <c r="AB570" s="317"/>
      <c r="AC570" s="317"/>
    </row>
    <row r="571" spans="1:29" ht="19.5" customHeight="1">
      <c r="A571" s="318"/>
      <c r="B571" s="310"/>
      <c r="C571" s="310"/>
      <c r="D571" s="310"/>
      <c r="E571" s="319"/>
      <c r="F571" s="320"/>
      <c r="G571" s="317"/>
      <c r="H571" s="326"/>
      <c r="I571" s="320"/>
      <c r="J571" s="320"/>
      <c r="K571" s="346"/>
      <c r="L571" s="346"/>
      <c r="M571" s="214"/>
      <c r="N571" s="214"/>
      <c r="O571" s="346"/>
      <c r="P571" s="317"/>
      <c r="Q571" s="317"/>
      <c r="R571" s="317"/>
      <c r="S571" s="317"/>
      <c r="T571" s="317"/>
      <c r="U571" s="317"/>
      <c r="V571" s="317"/>
      <c r="W571" s="317"/>
      <c r="X571" s="317"/>
      <c r="Y571" s="317"/>
      <c r="Z571" s="317"/>
      <c r="AA571" s="317"/>
      <c r="AB571" s="317"/>
      <c r="AC571" s="317"/>
    </row>
    <row r="572" spans="1:29" ht="15.75" customHeight="1">
      <c r="A572" s="318">
        <v>33600000</v>
      </c>
      <c r="B572" s="308" t="s">
        <v>546</v>
      </c>
      <c r="C572" s="308" t="s">
        <v>489</v>
      </c>
      <c r="D572" s="308" t="s">
        <v>854</v>
      </c>
      <c r="E572" s="319" t="s">
        <v>852</v>
      </c>
      <c r="F572" s="320" t="s">
        <v>844</v>
      </c>
      <c r="G572" s="317">
        <v>70.52</v>
      </c>
      <c r="H572" s="324" t="s">
        <v>570</v>
      </c>
      <c r="I572" s="320" t="s">
        <v>527</v>
      </c>
      <c r="J572" s="320" t="s">
        <v>281</v>
      </c>
      <c r="K572" s="346"/>
      <c r="L572" s="341"/>
      <c r="M572" s="209"/>
      <c r="N572" s="214"/>
      <c r="O572" s="346"/>
      <c r="P572" s="317">
        <f>SUM(M572:M573)</f>
        <v>0</v>
      </c>
      <c r="Q572" s="317">
        <f>SUM(N572:N573)</f>
        <v>0</v>
      </c>
      <c r="R572" s="317">
        <f>SUM(M574:M575)</f>
        <v>0</v>
      </c>
      <c r="S572" s="317">
        <f>SUM(N574:N575)</f>
        <v>0</v>
      </c>
      <c r="T572" s="317">
        <f>SUM(M576:M577)</f>
        <v>0</v>
      </c>
      <c r="U572" s="317">
        <f>SUM(N576:N577)</f>
        <v>0</v>
      </c>
      <c r="V572" s="317">
        <f>SUM(M578:M579)</f>
        <v>0</v>
      </c>
      <c r="W572" s="317">
        <f>SUM(N578:N579)</f>
        <v>0</v>
      </c>
      <c r="X572" s="317">
        <f>P572+R572+T572+V572</f>
        <v>0</v>
      </c>
      <c r="Y572" s="317">
        <f>Q572+S572+U572+W572</f>
        <v>0</v>
      </c>
      <c r="Z572" s="317">
        <f>G572-X572</f>
        <v>70.52</v>
      </c>
      <c r="AA572" s="317">
        <f>G572-Y572</f>
        <v>70.52</v>
      </c>
      <c r="AB572" s="317">
        <f>X572*100/G572</f>
        <v>0</v>
      </c>
      <c r="AC572" s="317"/>
    </row>
    <row r="573" spans="1:29" ht="15.75" customHeight="1">
      <c r="A573" s="318"/>
      <c r="B573" s="309"/>
      <c r="C573" s="309"/>
      <c r="D573" s="309"/>
      <c r="E573" s="319"/>
      <c r="F573" s="320"/>
      <c r="G573" s="317"/>
      <c r="H573" s="325"/>
      <c r="I573" s="320"/>
      <c r="J573" s="320"/>
      <c r="K573" s="346"/>
      <c r="L573" s="341"/>
      <c r="M573" s="209"/>
      <c r="N573" s="214"/>
      <c r="O573" s="346"/>
      <c r="P573" s="317"/>
      <c r="Q573" s="317"/>
      <c r="R573" s="317"/>
      <c r="S573" s="317"/>
      <c r="T573" s="317"/>
      <c r="U573" s="317"/>
      <c r="V573" s="317"/>
      <c r="W573" s="317"/>
      <c r="X573" s="317"/>
      <c r="Y573" s="317"/>
      <c r="Z573" s="317"/>
      <c r="AA573" s="317"/>
      <c r="AB573" s="317"/>
      <c r="AC573" s="317"/>
    </row>
    <row r="574" spans="1:29" ht="15.75" customHeight="1">
      <c r="A574" s="318"/>
      <c r="B574" s="309"/>
      <c r="C574" s="309"/>
      <c r="D574" s="309"/>
      <c r="E574" s="319"/>
      <c r="F574" s="320"/>
      <c r="G574" s="317"/>
      <c r="H574" s="325"/>
      <c r="I574" s="320"/>
      <c r="J574" s="320" t="s">
        <v>370</v>
      </c>
      <c r="K574" s="346"/>
      <c r="L574" s="341"/>
      <c r="M574" s="209"/>
      <c r="N574" s="209"/>
      <c r="O574" s="346"/>
      <c r="P574" s="317"/>
      <c r="Q574" s="317"/>
      <c r="R574" s="317"/>
      <c r="S574" s="317"/>
      <c r="T574" s="317"/>
      <c r="U574" s="317"/>
      <c r="V574" s="317"/>
      <c r="W574" s="317"/>
      <c r="X574" s="317"/>
      <c r="Y574" s="317"/>
      <c r="Z574" s="317"/>
      <c r="AA574" s="317"/>
      <c r="AB574" s="317"/>
      <c r="AC574" s="317"/>
    </row>
    <row r="575" spans="1:29" ht="15.75" customHeight="1">
      <c r="A575" s="318"/>
      <c r="B575" s="309"/>
      <c r="C575" s="309"/>
      <c r="D575" s="309"/>
      <c r="E575" s="319"/>
      <c r="F575" s="320"/>
      <c r="G575" s="317"/>
      <c r="H575" s="325"/>
      <c r="I575" s="320"/>
      <c r="J575" s="320"/>
      <c r="K575" s="346"/>
      <c r="L575" s="341"/>
      <c r="M575" s="209"/>
      <c r="N575" s="209"/>
      <c r="O575" s="346"/>
      <c r="P575" s="317"/>
      <c r="Q575" s="317"/>
      <c r="R575" s="317"/>
      <c r="S575" s="317"/>
      <c r="T575" s="317"/>
      <c r="U575" s="317"/>
      <c r="V575" s="317"/>
      <c r="W575" s="317"/>
      <c r="X575" s="317"/>
      <c r="Y575" s="317"/>
      <c r="Z575" s="317"/>
      <c r="AA575" s="317"/>
      <c r="AB575" s="317"/>
      <c r="AC575" s="317"/>
    </row>
    <row r="576" spans="1:29" ht="15.75" customHeight="1">
      <c r="A576" s="318"/>
      <c r="B576" s="309"/>
      <c r="C576" s="309"/>
      <c r="D576" s="309"/>
      <c r="E576" s="319"/>
      <c r="F576" s="320"/>
      <c r="G576" s="317"/>
      <c r="H576" s="325"/>
      <c r="I576" s="320"/>
      <c r="J576" s="320" t="s">
        <v>289</v>
      </c>
      <c r="K576" s="346"/>
      <c r="L576" s="341"/>
      <c r="M576" s="209"/>
      <c r="N576" s="214"/>
      <c r="O576" s="346"/>
      <c r="P576" s="317"/>
      <c r="Q576" s="317"/>
      <c r="R576" s="317"/>
      <c r="S576" s="317"/>
      <c r="T576" s="317"/>
      <c r="U576" s="317"/>
      <c r="V576" s="317"/>
      <c r="W576" s="317"/>
      <c r="X576" s="317"/>
      <c r="Y576" s="317"/>
      <c r="Z576" s="317"/>
      <c r="AA576" s="317"/>
      <c r="AB576" s="317"/>
      <c r="AC576" s="317"/>
    </row>
    <row r="577" spans="1:29" ht="15.75" customHeight="1">
      <c r="A577" s="318"/>
      <c r="B577" s="309"/>
      <c r="C577" s="309"/>
      <c r="D577" s="309"/>
      <c r="E577" s="319"/>
      <c r="F577" s="320"/>
      <c r="G577" s="317"/>
      <c r="H577" s="325"/>
      <c r="I577" s="320"/>
      <c r="J577" s="320"/>
      <c r="K577" s="346"/>
      <c r="L577" s="341"/>
      <c r="M577" s="209"/>
      <c r="N577" s="209"/>
      <c r="O577" s="346"/>
      <c r="P577" s="317"/>
      <c r="Q577" s="317"/>
      <c r="R577" s="317"/>
      <c r="S577" s="317"/>
      <c r="T577" s="317"/>
      <c r="U577" s="317"/>
      <c r="V577" s="317"/>
      <c r="W577" s="317"/>
      <c r="X577" s="317"/>
      <c r="Y577" s="317"/>
      <c r="Z577" s="317"/>
      <c r="AA577" s="317"/>
      <c r="AB577" s="317"/>
      <c r="AC577" s="317"/>
    </row>
    <row r="578" spans="1:29" ht="15.75" customHeight="1">
      <c r="A578" s="318"/>
      <c r="B578" s="309"/>
      <c r="C578" s="309"/>
      <c r="D578" s="309"/>
      <c r="E578" s="319"/>
      <c r="F578" s="320"/>
      <c r="G578" s="317"/>
      <c r="H578" s="325"/>
      <c r="I578" s="320"/>
      <c r="J578" s="320" t="s">
        <v>371</v>
      </c>
      <c r="K578" s="346"/>
      <c r="L578" s="341"/>
      <c r="M578" s="209"/>
      <c r="N578" s="214"/>
      <c r="O578" s="346"/>
      <c r="P578" s="317"/>
      <c r="Q578" s="317"/>
      <c r="R578" s="317"/>
      <c r="S578" s="317"/>
      <c r="T578" s="317"/>
      <c r="U578" s="317"/>
      <c r="V578" s="317"/>
      <c r="W578" s="317"/>
      <c r="X578" s="317"/>
      <c r="Y578" s="317"/>
      <c r="Z578" s="317"/>
      <c r="AA578" s="317"/>
      <c r="AB578" s="317"/>
      <c r="AC578" s="317"/>
    </row>
    <row r="579" spans="1:29" ht="19.5" customHeight="1">
      <c r="A579" s="318"/>
      <c r="B579" s="310"/>
      <c r="C579" s="310"/>
      <c r="D579" s="310"/>
      <c r="E579" s="319"/>
      <c r="F579" s="320"/>
      <c r="G579" s="317"/>
      <c r="H579" s="326"/>
      <c r="I579" s="320"/>
      <c r="J579" s="320"/>
      <c r="K579" s="346"/>
      <c r="L579" s="346"/>
      <c r="M579" s="214"/>
      <c r="N579" s="214"/>
      <c r="O579" s="346"/>
      <c r="P579" s="317"/>
      <c r="Q579" s="317"/>
      <c r="R579" s="317"/>
      <c r="S579" s="317"/>
      <c r="T579" s="317"/>
      <c r="U579" s="317"/>
      <c r="V579" s="317"/>
      <c r="W579" s="317"/>
      <c r="X579" s="317"/>
      <c r="Y579" s="317"/>
      <c r="Z579" s="317"/>
      <c r="AA579" s="317"/>
      <c r="AB579" s="317"/>
      <c r="AC579" s="317"/>
    </row>
    <row r="580" spans="1:29" ht="15.75" customHeight="1">
      <c r="A580" s="318">
        <v>33100000</v>
      </c>
      <c r="B580" s="308" t="s">
        <v>633</v>
      </c>
      <c r="C580" s="308" t="s">
        <v>495</v>
      </c>
      <c r="D580" s="308" t="s">
        <v>637</v>
      </c>
      <c r="E580" s="319" t="s">
        <v>634</v>
      </c>
      <c r="F580" s="320" t="s">
        <v>635</v>
      </c>
      <c r="G580" s="317">
        <v>4375</v>
      </c>
      <c r="H580" s="324" t="s">
        <v>580</v>
      </c>
      <c r="I580" s="320" t="s">
        <v>636</v>
      </c>
      <c r="J580" s="320" t="s">
        <v>281</v>
      </c>
      <c r="K580" s="346" t="s">
        <v>727</v>
      </c>
      <c r="L580" s="341" t="s">
        <v>728</v>
      </c>
      <c r="M580" s="209">
        <v>4375</v>
      </c>
      <c r="N580" s="214">
        <v>4375</v>
      </c>
      <c r="O580" s="346" t="s">
        <v>639</v>
      </c>
      <c r="P580" s="317">
        <f>SUM(M580:M581)</f>
        <v>4375</v>
      </c>
      <c r="Q580" s="317">
        <f>SUM(N580:N581)</f>
        <v>4375</v>
      </c>
      <c r="R580" s="317">
        <f>SUM(M582:M583)</f>
        <v>0</v>
      </c>
      <c r="S580" s="317">
        <f>SUM(N582:N583)</f>
        <v>0</v>
      </c>
      <c r="T580" s="317">
        <f>SUM(M584:M585)</f>
        <v>0</v>
      </c>
      <c r="U580" s="317">
        <f>SUM(N584:N585)</f>
        <v>0</v>
      </c>
      <c r="V580" s="317">
        <f>SUM(M586:M587)</f>
        <v>0</v>
      </c>
      <c r="W580" s="317">
        <f>SUM(N586:N587)</f>
        <v>0</v>
      </c>
      <c r="X580" s="317">
        <f>P580+R580+T580+V580</f>
        <v>4375</v>
      </c>
      <c r="Y580" s="317">
        <f>Q580+S580+U580+W580</f>
        <v>4375</v>
      </c>
      <c r="Z580" s="317">
        <f>G580-X580</f>
        <v>0</v>
      </c>
      <c r="AA580" s="317">
        <f>G580-Y580</f>
        <v>0</v>
      </c>
      <c r="AB580" s="317">
        <f>X580*100/G580</f>
        <v>100</v>
      </c>
      <c r="AC580" s="317" t="s">
        <v>707</v>
      </c>
    </row>
    <row r="581" spans="1:29" ht="15.75" customHeight="1">
      <c r="A581" s="318"/>
      <c r="B581" s="309"/>
      <c r="C581" s="309"/>
      <c r="D581" s="309"/>
      <c r="E581" s="319"/>
      <c r="F581" s="320"/>
      <c r="G581" s="317"/>
      <c r="H581" s="325"/>
      <c r="I581" s="320"/>
      <c r="J581" s="320"/>
      <c r="K581" s="346"/>
      <c r="L581" s="341"/>
      <c r="M581" s="209"/>
      <c r="N581" s="214"/>
      <c r="O581" s="346"/>
      <c r="P581" s="317"/>
      <c r="Q581" s="317"/>
      <c r="R581" s="317"/>
      <c r="S581" s="317"/>
      <c r="T581" s="317"/>
      <c r="U581" s="317"/>
      <c r="V581" s="317"/>
      <c r="W581" s="317"/>
      <c r="X581" s="317"/>
      <c r="Y581" s="317"/>
      <c r="Z581" s="317"/>
      <c r="AA581" s="317"/>
      <c r="AB581" s="317"/>
      <c r="AC581" s="317"/>
    </row>
    <row r="582" spans="1:29" ht="15.75" customHeight="1">
      <c r="A582" s="318"/>
      <c r="B582" s="309"/>
      <c r="C582" s="309"/>
      <c r="D582" s="309"/>
      <c r="E582" s="319"/>
      <c r="F582" s="320"/>
      <c r="G582" s="317"/>
      <c r="H582" s="325"/>
      <c r="I582" s="320"/>
      <c r="J582" s="320" t="s">
        <v>370</v>
      </c>
      <c r="K582" s="346"/>
      <c r="L582" s="341"/>
      <c r="M582" s="209"/>
      <c r="N582" s="209"/>
      <c r="O582" s="346"/>
      <c r="P582" s="317"/>
      <c r="Q582" s="317"/>
      <c r="R582" s="317"/>
      <c r="S582" s="317"/>
      <c r="T582" s="317"/>
      <c r="U582" s="317"/>
      <c r="V582" s="317"/>
      <c r="W582" s="317"/>
      <c r="X582" s="317"/>
      <c r="Y582" s="317"/>
      <c r="Z582" s="317"/>
      <c r="AA582" s="317"/>
      <c r="AB582" s="317"/>
      <c r="AC582" s="317"/>
    </row>
    <row r="583" spans="1:29" ht="15.75" customHeight="1">
      <c r="A583" s="318"/>
      <c r="B583" s="309"/>
      <c r="C583" s="309"/>
      <c r="D583" s="309"/>
      <c r="E583" s="319"/>
      <c r="F583" s="320"/>
      <c r="G583" s="317"/>
      <c r="H583" s="325"/>
      <c r="I583" s="320"/>
      <c r="J583" s="320"/>
      <c r="K583" s="346"/>
      <c r="L583" s="341"/>
      <c r="M583" s="209"/>
      <c r="N583" s="209"/>
      <c r="O583" s="346"/>
      <c r="P583" s="317"/>
      <c r="Q583" s="317"/>
      <c r="R583" s="317"/>
      <c r="S583" s="317"/>
      <c r="T583" s="317"/>
      <c r="U583" s="317"/>
      <c r="V583" s="317"/>
      <c r="W583" s="317"/>
      <c r="X583" s="317"/>
      <c r="Y583" s="317"/>
      <c r="Z583" s="317"/>
      <c r="AA583" s="317"/>
      <c r="AB583" s="317"/>
      <c r="AC583" s="317"/>
    </row>
    <row r="584" spans="1:29" ht="15.75" customHeight="1">
      <c r="A584" s="318"/>
      <c r="B584" s="309"/>
      <c r="C584" s="309"/>
      <c r="D584" s="309"/>
      <c r="E584" s="319"/>
      <c r="F584" s="320"/>
      <c r="G584" s="317"/>
      <c r="H584" s="325"/>
      <c r="I584" s="320"/>
      <c r="J584" s="320" t="s">
        <v>289</v>
      </c>
      <c r="K584" s="346"/>
      <c r="L584" s="341"/>
      <c r="M584" s="209"/>
      <c r="N584" s="214"/>
      <c r="O584" s="346"/>
      <c r="P584" s="317"/>
      <c r="Q584" s="317"/>
      <c r="R584" s="317"/>
      <c r="S584" s="317"/>
      <c r="T584" s="317"/>
      <c r="U584" s="317"/>
      <c r="V584" s="317"/>
      <c r="W584" s="317"/>
      <c r="X584" s="317"/>
      <c r="Y584" s="317"/>
      <c r="Z584" s="317"/>
      <c r="AA584" s="317"/>
      <c r="AB584" s="317"/>
      <c r="AC584" s="317"/>
    </row>
    <row r="585" spans="1:29" ht="15.75" customHeight="1">
      <c r="A585" s="318"/>
      <c r="B585" s="309"/>
      <c r="C585" s="309"/>
      <c r="D585" s="309"/>
      <c r="E585" s="319"/>
      <c r="F585" s="320"/>
      <c r="G585" s="317"/>
      <c r="H585" s="325"/>
      <c r="I585" s="320"/>
      <c r="J585" s="320"/>
      <c r="K585" s="346"/>
      <c r="L585" s="341"/>
      <c r="M585" s="209"/>
      <c r="N585" s="209"/>
      <c r="O585" s="346"/>
      <c r="P585" s="317"/>
      <c r="Q585" s="317"/>
      <c r="R585" s="317"/>
      <c r="S585" s="317"/>
      <c r="T585" s="317"/>
      <c r="U585" s="317"/>
      <c r="V585" s="317"/>
      <c r="W585" s="317"/>
      <c r="X585" s="317"/>
      <c r="Y585" s="317"/>
      <c r="Z585" s="317"/>
      <c r="AA585" s="317"/>
      <c r="AB585" s="317"/>
      <c r="AC585" s="317"/>
    </row>
    <row r="586" spans="1:29" ht="15.75" customHeight="1">
      <c r="A586" s="318"/>
      <c r="B586" s="309"/>
      <c r="C586" s="309"/>
      <c r="D586" s="309"/>
      <c r="E586" s="319"/>
      <c r="F586" s="320"/>
      <c r="G586" s="317"/>
      <c r="H586" s="325"/>
      <c r="I586" s="320"/>
      <c r="J586" s="320" t="s">
        <v>371</v>
      </c>
      <c r="K586" s="346"/>
      <c r="L586" s="341"/>
      <c r="M586" s="209"/>
      <c r="N586" s="214"/>
      <c r="O586" s="346"/>
      <c r="P586" s="317"/>
      <c r="Q586" s="317"/>
      <c r="R586" s="317"/>
      <c r="S586" s="317"/>
      <c r="T586" s="317"/>
      <c r="U586" s="317"/>
      <c r="V586" s="317"/>
      <c r="W586" s="317"/>
      <c r="X586" s="317"/>
      <c r="Y586" s="317"/>
      <c r="Z586" s="317"/>
      <c r="AA586" s="317"/>
      <c r="AB586" s="317"/>
      <c r="AC586" s="317"/>
    </row>
    <row r="587" spans="1:29" ht="19.5" customHeight="1">
      <c r="A587" s="318"/>
      <c r="B587" s="310"/>
      <c r="C587" s="310"/>
      <c r="D587" s="310"/>
      <c r="E587" s="319"/>
      <c r="F587" s="320"/>
      <c r="G587" s="317"/>
      <c r="H587" s="326"/>
      <c r="I587" s="320"/>
      <c r="J587" s="320"/>
      <c r="K587" s="346"/>
      <c r="L587" s="346"/>
      <c r="M587" s="214"/>
      <c r="N587" s="214"/>
      <c r="O587" s="346"/>
      <c r="P587" s="317"/>
      <c r="Q587" s="317"/>
      <c r="R587" s="317"/>
      <c r="S587" s="317"/>
      <c r="T587" s="317"/>
      <c r="U587" s="317"/>
      <c r="V587" s="317"/>
      <c r="W587" s="317"/>
      <c r="X587" s="317"/>
      <c r="Y587" s="317"/>
      <c r="Z587" s="317"/>
      <c r="AA587" s="317"/>
      <c r="AB587" s="317"/>
      <c r="AC587" s="317"/>
    </row>
    <row r="588" spans="1:29" ht="15.75" customHeight="1">
      <c r="A588" s="318">
        <v>33600000</v>
      </c>
      <c r="B588" s="308" t="s">
        <v>641</v>
      </c>
      <c r="C588" s="308" t="s">
        <v>495</v>
      </c>
      <c r="D588" s="308" t="s">
        <v>642</v>
      </c>
      <c r="E588" s="319" t="s">
        <v>638</v>
      </c>
      <c r="F588" s="320" t="s">
        <v>639</v>
      </c>
      <c r="G588" s="317">
        <v>475</v>
      </c>
      <c r="H588" s="324" t="s">
        <v>640</v>
      </c>
      <c r="I588" s="320" t="s">
        <v>545</v>
      </c>
      <c r="J588" s="320" t="s">
        <v>281</v>
      </c>
      <c r="K588" s="346" t="s">
        <v>730</v>
      </c>
      <c r="L588" s="341" t="s">
        <v>639</v>
      </c>
      <c r="M588" s="209">
        <v>475</v>
      </c>
      <c r="N588" s="214">
        <v>475</v>
      </c>
      <c r="O588" s="346" t="s">
        <v>731</v>
      </c>
      <c r="P588" s="317">
        <f>SUM(M588:M589)</f>
        <v>475</v>
      </c>
      <c r="Q588" s="317">
        <f>SUM(N588:N589)</f>
        <v>475</v>
      </c>
      <c r="R588" s="317">
        <f>SUM(M590:M591)</f>
        <v>0</v>
      </c>
      <c r="S588" s="317">
        <f>SUM(N590:N591)</f>
        <v>0</v>
      </c>
      <c r="T588" s="317">
        <f>SUM(M592:M593)</f>
        <v>0</v>
      </c>
      <c r="U588" s="317">
        <f>SUM(N592:N593)</f>
        <v>0</v>
      </c>
      <c r="V588" s="317">
        <f>SUM(M594:M597)</f>
        <v>0</v>
      </c>
      <c r="W588" s="317">
        <f>SUM(N594:N597)</f>
        <v>0</v>
      </c>
      <c r="X588" s="317">
        <f>P588+R588+T588+V588</f>
        <v>475</v>
      </c>
      <c r="Y588" s="317">
        <f>Q588+S588+U588+W588</f>
        <v>475</v>
      </c>
      <c r="Z588" s="317">
        <f>G588-X588</f>
        <v>0</v>
      </c>
      <c r="AA588" s="317">
        <f>G588-Y588</f>
        <v>0</v>
      </c>
      <c r="AB588" s="317">
        <f>X588*100/G588</f>
        <v>100</v>
      </c>
      <c r="AC588" s="317" t="s">
        <v>707</v>
      </c>
    </row>
    <row r="589" spans="1:29" ht="15.75" customHeight="1">
      <c r="A589" s="318"/>
      <c r="B589" s="309"/>
      <c r="C589" s="309"/>
      <c r="D589" s="309"/>
      <c r="E589" s="319"/>
      <c r="F589" s="320"/>
      <c r="G589" s="317"/>
      <c r="H589" s="325"/>
      <c r="I589" s="320"/>
      <c r="J589" s="320"/>
      <c r="K589" s="346"/>
      <c r="L589" s="341"/>
      <c r="M589" s="209"/>
      <c r="N589" s="214"/>
      <c r="O589" s="346"/>
      <c r="P589" s="317"/>
      <c r="Q589" s="317"/>
      <c r="R589" s="317"/>
      <c r="S589" s="317"/>
      <c r="T589" s="317"/>
      <c r="U589" s="317"/>
      <c r="V589" s="317"/>
      <c r="W589" s="317"/>
      <c r="X589" s="317"/>
      <c r="Y589" s="317"/>
      <c r="Z589" s="317"/>
      <c r="AA589" s="317"/>
      <c r="AB589" s="317"/>
      <c r="AC589" s="317"/>
    </row>
    <row r="590" spans="1:29" ht="15.75" customHeight="1">
      <c r="A590" s="318"/>
      <c r="B590" s="309"/>
      <c r="C590" s="309"/>
      <c r="D590" s="309"/>
      <c r="E590" s="319"/>
      <c r="F590" s="320"/>
      <c r="G590" s="317"/>
      <c r="H590" s="325"/>
      <c r="I590" s="320"/>
      <c r="J590" s="320" t="s">
        <v>370</v>
      </c>
      <c r="K590" s="346"/>
      <c r="L590" s="341"/>
      <c r="M590" s="209"/>
      <c r="N590" s="209"/>
      <c r="O590" s="346"/>
      <c r="P590" s="317"/>
      <c r="Q590" s="317"/>
      <c r="R590" s="317"/>
      <c r="S590" s="317"/>
      <c r="T590" s="317"/>
      <c r="U590" s="317"/>
      <c r="V590" s="317"/>
      <c r="W590" s="317"/>
      <c r="X590" s="317"/>
      <c r="Y590" s="317"/>
      <c r="Z590" s="317"/>
      <c r="AA590" s="317"/>
      <c r="AB590" s="317"/>
      <c r="AC590" s="317"/>
    </row>
    <row r="591" spans="1:29" ht="15.75" customHeight="1">
      <c r="A591" s="318"/>
      <c r="B591" s="309"/>
      <c r="C591" s="309"/>
      <c r="D591" s="309"/>
      <c r="E591" s="319"/>
      <c r="F591" s="320"/>
      <c r="G591" s="317"/>
      <c r="H591" s="325"/>
      <c r="I591" s="320"/>
      <c r="J591" s="320"/>
      <c r="K591" s="346"/>
      <c r="L591" s="341"/>
      <c r="M591" s="209"/>
      <c r="N591" s="209"/>
      <c r="O591" s="346"/>
      <c r="P591" s="317"/>
      <c r="Q591" s="317"/>
      <c r="R591" s="317"/>
      <c r="S591" s="317"/>
      <c r="T591" s="317"/>
      <c r="U591" s="317"/>
      <c r="V591" s="317"/>
      <c r="W591" s="317"/>
      <c r="X591" s="317"/>
      <c r="Y591" s="317"/>
      <c r="Z591" s="317"/>
      <c r="AA591" s="317"/>
      <c r="AB591" s="317"/>
      <c r="AC591" s="317"/>
    </row>
    <row r="592" spans="1:29" ht="15.75" customHeight="1">
      <c r="A592" s="318"/>
      <c r="B592" s="309"/>
      <c r="C592" s="309"/>
      <c r="D592" s="309"/>
      <c r="E592" s="319"/>
      <c r="F592" s="320"/>
      <c r="G592" s="317"/>
      <c r="H592" s="325"/>
      <c r="I592" s="320"/>
      <c r="J592" s="320" t="s">
        <v>289</v>
      </c>
      <c r="K592" s="346"/>
      <c r="L592" s="341"/>
      <c r="M592" s="209"/>
      <c r="N592" s="214"/>
      <c r="O592" s="346"/>
      <c r="P592" s="317"/>
      <c r="Q592" s="317"/>
      <c r="R592" s="317"/>
      <c r="S592" s="317"/>
      <c r="T592" s="317"/>
      <c r="U592" s="317"/>
      <c r="V592" s="317"/>
      <c r="W592" s="317"/>
      <c r="X592" s="317"/>
      <c r="Y592" s="317"/>
      <c r="Z592" s="317"/>
      <c r="AA592" s="317"/>
      <c r="AB592" s="317"/>
      <c r="AC592" s="317"/>
    </row>
    <row r="593" spans="1:29" ht="15.75" customHeight="1">
      <c r="A593" s="318"/>
      <c r="B593" s="309"/>
      <c r="C593" s="309"/>
      <c r="D593" s="309"/>
      <c r="E593" s="319"/>
      <c r="F593" s="320"/>
      <c r="G593" s="317"/>
      <c r="H593" s="325"/>
      <c r="I593" s="320"/>
      <c r="J593" s="320"/>
      <c r="K593" s="346"/>
      <c r="L593" s="341"/>
      <c r="M593" s="209"/>
      <c r="N593" s="209"/>
      <c r="O593" s="346"/>
      <c r="P593" s="317"/>
      <c r="Q593" s="317"/>
      <c r="R593" s="317"/>
      <c r="S593" s="317"/>
      <c r="T593" s="317"/>
      <c r="U593" s="317"/>
      <c r="V593" s="317"/>
      <c r="W593" s="317"/>
      <c r="X593" s="317"/>
      <c r="Y593" s="317"/>
      <c r="Z593" s="317"/>
      <c r="AA593" s="317"/>
      <c r="AB593" s="317"/>
      <c r="AC593" s="317"/>
    </row>
    <row r="594" spans="1:29" ht="15.75" customHeight="1">
      <c r="A594" s="318"/>
      <c r="B594" s="309"/>
      <c r="C594" s="309"/>
      <c r="D594" s="309"/>
      <c r="E594" s="319"/>
      <c r="F594" s="320"/>
      <c r="G594" s="317"/>
      <c r="H594" s="325"/>
      <c r="I594" s="320"/>
      <c r="J594" s="320" t="s">
        <v>371</v>
      </c>
      <c r="K594" s="346"/>
      <c r="L594" s="341"/>
      <c r="M594" s="209"/>
      <c r="N594" s="214"/>
      <c r="O594" s="346"/>
      <c r="P594" s="317"/>
      <c r="Q594" s="317"/>
      <c r="R594" s="317"/>
      <c r="S594" s="317"/>
      <c r="T594" s="317"/>
      <c r="U594" s="317"/>
      <c r="V594" s="317"/>
      <c r="W594" s="317"/>
      <c r="X594" s="317"/>
      <c r="Y594" s="317"/>
      <c r="Z594" s="317"/>
      <c r="AA594" s="317"/>
      <c r="AB594" s="317"/>
      <c r="AC594" s="317"/>
    </row>
    <row r="595" spans="1:29" ht="15.75" customHeight="1">
      <c r="A595" s="318"/>
      <c r="B595" s="309"/>
      <c r="C595" s="309"/>
      <c r="D595" s="309"/>
      <c r="E595" s="319"/>
      <c r="F595" s="320"/>
      <c r="G595" s="317"/>
      <c r="H595" s="325"/>
      <c r="I595" s="320"/>
      <c r="J595" s="320"/>
      <c r="K595" s="346"/>
      <c r="L595" s="341"/>
      <c r="M595" s="209"/>
      <c r="N595" s="214"/>
      <c r="O595" s="346"/>
      <c r="P595" s="317"/>
      <c r="Q595" s="317"/>
      <c r="R595" s="317"/>
      <c r="S595" s="317"/>
      <c r="T595" s="317"/>
      <c r="U595" s="317"/>
      <c r="V595" s="317"/>
      <c r="W595" s="317"/>
      <c r="X595" s="317"/>
      <c r="Y595" s="317"/>
      <c r="Z595" s="317"/>
      <c r="AA595" s="317"/>
      <c r="AB595" s="317"/>
      <c r="AC595" s="317"/>
    </row>
    <row r="596" spans="1:29" ht="15.75" customHeight="1">
      <c r="A596" s="318"/>
      <c r="B596" s="309"/>
      <c r="C596" s="309"/>
      <c r="D596" s="309"/>
      <c r="E596" s="319"/>
      <c r="F596" s="320"/>
      <c r="G596" s="317"/>
      <c r="H596" s="325"/>
      <c r="I596" s="320"/>
      <c r="J596" s="320"/>
      <c r="K596" s="346"/>
      <c r="L596" s="341"/>
      <c r="M596" s="209"/>
      <c r="N596" s="214"/>
      <c r="O596" s="346"/>
      <c r="P596" s="317"/>
      <c r="Q596" s="317"/>
      <c r="R596" s="317"/>
      <c r="S596" s="317"/>
      <c r="T596" s="317"/>
      <c r="U596" s="317"/>
      <c r="V596" s="317"/>
      <c r="W596" s="317"/>
      <c r="X596" s="317"/>
      <c r="Y596" s="317"/>
      <c r="Z596" s="317"/>
      <c r="AA596" s="317"/>
      <c r="AB596" s="317"/>
      <c r="AC596" s="317"/>
    </row>
    <row r="597" spans="1:29" ht="19.5" customHeight="1">
      <c r="A597" s="318"/>
      <c r="B597" s="310"/>
      <c r="C597" s="310"/>
      <c r="D597" s="310"/>
      <c r="E597" s="319"/>
      <c r="F597" s="320"/>
      <c r="G597" s="317"/>
      <c r="H597" s="326"/>
      <c r="I597" s="320"/>
      <c r="J597" s="320"/>
      <c r="K597" s="346"/>
      <c r="L597" s="346"/>
      <c r="M597" s="214"/>
      <c r="N597" s="214"/>
      <c r="O597" s="346"/>
      <c r="P597" s="317"/>
      <c r="Q597" s="317"/>
      <c r="R597" s="317"/>
      <c r="S597" s="317"/>
      <c r="T597" s="317"/>
      <c r="U597" s="317"/>
      <c r="V597" s="317"/>
      <c r="W597" s="317"/>
      <c r="X597" s="317"/>
      <c r="Y597" s="317"/>
      <c r="Z597" s="317"/>
      <c r="AA597" s="317"/>
      <c r="AB597" s="317"/>
      <c r="AC597" s="317"/>
    </row>
    <row r="598" spans="1:29" ht="15.75" customHeight="1">
      <c r="A598" s="318">
        <v>33600000</v>
      </c>
      <c r="B598" s="308" t="s">
        <v>641</v>
      </c>
      <c r="C598" s="308" t="s">
        <v>495</v>
      </c>
      <c r="D598" s="308" t="s">
        <v>645</v>
      </c>
      <c r="E598" s="319" t="s">
        <v>643</v>
      </c>
      <c r="F598" s="320" t="s">
        <v>639</v>
      </c>
      <c r="G598" s="317">
        <v>2624</v>
      </c>
      <c r="H598" s="324" t="s">
        <v>644</v>
      </c>
      <c r="I598" s="320" t="s">
        <v>545</v>
      </c>
      <c r="J598" s="320" t="s">
        <v>281</v>
      </c>
      <c r="K598" s="346" t="s">
        <v>721</v>
      </c>
      <c r="L598" s="341" t="s">
        <v>722</v>
      </c>
      <c r="M598" s="209">
        <v>2624</v>
      </c>
      <c r="N598" s="214">
        <v>2624</v>
      </c>
      <c r="O598" s="346" t="s">
        <v>723</v>
      </c>
      <c r="P598" s="317">
        <f>SUM(M598:M599)</f>
        <v>2624</v>
      </c>
      <c r="Q598" s="317">
        <f>SUM(N598:N599)</f>
        <v>2624</v>
      </c>
      <c r="R598" s="317">
        <f>SUM(M600:M601)</f>
        <v>0</v>
      </c>
      <c r="S598" s="317">
        <f>SUM(N600:N601)</f>
        <v>0</v>
      </c>
      <c r="T598" s="317">
        <f>SUM(M602:M603)</f>
        <v>0</v>
      </c>
      <c r="U598" s="317">
        <f>SUM(N602:N603)</f>
        <v>0</v>
      </c>
      <c r="V598" s="317">
        <f>SUM(M604:M605)</f>
        <v>0</v>
      </c>
      <c r="W598" s="317">
        <f>SUM(N604:N605)</f>
        <v>0</v>
      </c>
      <c r="X598" s="317">
        <f>P598+R598+T598+V598</f>
        <v>2624</v>
      </c>
      <c r="Y598" s="317">
        <f>Q598+S598+U598+W598</f>
        <v>2624</v>
      </c>
      <c r="Z598" s="317">
        <f>G598-X598</f>
        <v>0</v>
      </c>
      <c r="AA598" s="317">
        <f>G598-Y598</f>
        <v>0</v>
      </c>
      <c r="AB598" s="317">
        <f>X598*100/G598</f>
        <v>100</v>
      </c>
      <c r="AC598" s="317" t="s">
        <v>707</v>
      </c>
    </row>
    <row r="599" spans="1:29" ht="15.75" customHeight="1">
      <c r="A599" s="318"/>
      <c r="B599" s="309"/>
      <c r="C599" s="309"/>
      <c r="D599" s="309"/>
      <c r="E599" s="319"/>
      <c r="F599" s="320"/>
      <c r="G599" s="317"/>
      <c r="H599" s="325"/>
      <c r="I599" s="320"/>
      <c r="J599" s="320"/>
      <c r="K599" s="346"/>
      <c r="L599" s="341"/>
      <c r="M599" s="209"/>
      <c r="N599" s="214"/>
      <c r="O599" s="346"/>
      <c r="P599" s="317"/>
      <c r="Q599" s="317"/>
      <c r="R599" s="317"/>
      <c r="S599" s="317"/>
      <c r="T599" s="317"/>
      <c r="U599" s="317"/>
      <c r="V599" s="317"/>
      <c r="W599" s="317"/>
      <c r="X599" s="317"/>
      <c r="Y599" s="317"/>
      <c r="Z599" s="317"/>
      <c r="AA599" s="317"/>
      <c r="AB599" s="317"/>
      <c r="AC599" s="317"/>
    </row>
    <row r="600" spans="1:29" ht="15.75" customHeight="1">
      <c r="A600" s="318"/>
      <c r="B600" s="309"/>
      <c r="C600" s="309"/>
      <c r="D600" s="309"/>
      <c r="E600" s="319"/>
      <c r="F600" s="320"/>
      <c r="G600" s="317"/>
      <c r="H600" s="325"/>
      <c r="I600" s="320"/>
      <c r="J600" s="320" t="s">
        <v>370</v>
      </c>
      <c r="K600" s="346"/>
      <c r="L600" s="341"/>
      <c r="M600" s="209"/>
      <c r="N600" s="209"/>
      <c r="O600" s="346"/>
      <c r="P600" s="317"/>
      <c r="Q600" s="317"/>
      <c r="R600" s="317"/>
      <c r="S600" s="317"/>
      <c r="T600" s="317"/>
      <c r="U600" s="317"/>
      <c r="V600" s="317"/>
      <c r="W600" s="317"/>
      <c r="X600" s="317"/>
      <c r="Y600" s="317"/>
      <c r="Z600" s="317"/>
      <c r="AA600" s="317"/>
      <c r="AB600" s="317"/>
      <c r="AC600" s="317"/>
    </row>
    <row r="601" spans="1:29" ht="15.75" customHeight="1">
      <c r="A601" s="318"/>
      <c r="B601" s="309"/>
      <c r="C601" s="309"/>
      <c r="D601" s="309"/>
      <c r="E601" s="319"/>
      <c r="F601" s="320"/>
      <c r="G601" s="317"/>
      <c r="H601" s="325"/>
      <c r="I601" s="320"/>
      <c r="J601" s="320"/>
      <c r="K601" s="346"/>
      <c r="L601" s="341"/>
      <c r="M601" s="209"/>
      <c r="N601" s="209"/>
      <c r="O601" s="346"/>
      <c r="P601" s="317"/>
      <c r="Q601" s="317"/>
      <c r="R601" s="317"/>
      <c r="S601" s="317"/>
      <c r="T601" s="317"/>
      <c r="U601" s="317"/>
      <c r="V601" s="317"/>
      <c r="W601" s="317"/>
      <c r="X601" s="317"/>
      <c r="Y601" s="317"/>
      <c r="Z601" s="317"/>
      <c r="AA601" s="317"/>
      <c r="AB601" s="317"/>
      <c r="AC601" s="317"/>
    </row>
    <row r="602" spans="1:29" ht="15.75" customHeight="1">
      <c r="A602" s="318"/>
      <c r="B602" s="309"/>
      <c r="C602" s="309"/>
      <c r="D602" s="309"/>
      <c r="E602" s="319"/>
      <c r="F602" s="320"/>
      <c r="G602" s="317"/>
      <c r="H602" s="325"/>
      <c r="I602" s="320"/>
      <c r="J602" s="320" t="s">
        <v>289</v>
      </c>
      <c r="K602" s="346"/>
      <c r="L602" s="341"/>
      <c r="M602" s="209"/>
      <c r="N602" s="214"/>
      <c r="O602" s="346"/>
      <c r="P602" s="317"/>
      <c r="Q602" s="317"/>
      <c r="R602" s="317"/>
      <c r="S602" s="317"/>
      <c r="T602" s="317"/>
      <c r="U602" s="317"/>
      <c r="V602" s="317"/>
      <c r="W602" s="317"/>
      <c r="X602" s="317"/>
      <c r="Y602" s="317"/>
      <c r="Z602" s="317"/>
      <c r="AA602" s="317"/>
      <c r="AB602" s="317"/>
      <c r="AC602" s="317"/>
    </row>
    <row r="603" spans="1:29" ht="15.75" customHeight="1">
      <c r="A603" s="318"/>
      <c r="B603" s="309"/>
      <c r="C603" s="309"/>
      <c r="D603" s="309"/>
      <c r="E603" s="319"/>
      <c r="F603" s="320"/>
      <c r="G603" s="317"/>
      <c r="H603" s="325"/>
      <c r="I603" s="320"/>
      <c r="J603" s="320"/>
      <c r="K603" s="346"/>
      <c r="L603" s="341"/>
      <c r="M603" s="209"/>
      <c r="N603" s="209"/>
      <c r="O603" s="346"/>
      <c r="P603" s="317"/>
      <c r="Q603" s="317"/>
      <c r="R603" s="317"/>
      <c r="S603" s="317"/>
      <c r="T603" s="317"/>
      <c r="U603" s="317"/>
      <c r="V603" s="317"/>
      <c r="W603" s="317"/>
      <c r="X603" s="317"/>
      <c r="Y603" s="317"/>
      <c r="Z603" s="317"/>
      <c r="AA603" s="317"/>
      <c r="AB603" s="317"/>
      <c r="AC603" s="317"/>
    </row>
    <row r="604" spans="1:29" ht="15.75" customHeight="1">
      <c r="A604" s="318"/>
      <c r="B604" s="309"/>
      <c r="C604" s="309"/>
      <c r="D604" s="309"/>
      <c r="E604" s="319"/>
      <c r="F604" s="320"/>
      <c r="G604" s="317"/>
      <c r="H604" s="325"/>
      <c r="I604" s="320"/>
      <c r="J604" s="320" t="s">
        <v>371</v>
      </c>
      <c r="K604" s="346"/>
      <c r="L604" s="341"/>
      <c r="M604" s="209"/>
      <c r="N604" s="214"/>
      <c r="O604" s="346"/>
      <c r="P604" s="317"/>
      <c r="Q604" s="317"/>
      <c r="R604" s="317"/>
      <c r="S604" s="317"/>
      <c r="T604" s="317"/>
      <c r="U604" s="317"/>
      <c r="V604" s="317"/>
      <c r="W604" s="317"/>
      <c r="X604" s="317"/>
      <c r="Y604" s="317"/>
      <c r="Z604" s="317"/>
      <c r="AA604" s="317"/>
      <c r="AB604" s="317"/>
      <c r="AC604" s="317"/>
    </row>
    <row r="605" spans="1:29" ht="19.5" customHeight="1">
      <c r="A605" s="318"/>
      <c r="B605" s="310"/>
      <c r="C605" s="310"/>
      <c r="D605" s="310"/>
      <c r="E605" s="319"/>
      <c r="F605" s="320"/>
      <c r="G605" s="317"/>
      <c r="H605" s="326"/>
      <c r="I605" s="320"/>
      <c r="J605" s="320"/>
      <c r="K605" s="346"/>
      <c r="L605" s="346"/>
      <c r="M605" s="214"/>
      <c r="N605" s="214"/>
      <c r="O605" s="346"/>
      <c r="P605" s="317"/>
      <c r="Q605" s="317"/>
      <c r="R605" s="317"/>
      <c r="S605" s="317"/>
      <c r="T605" s="317"/>
      <c r="U605" s="317"/>
      <c r="V605" s="317"/>
      <c r="W605" s="317"/>
      <c r="X605" s="317"/>
      <c r="Y605" s="317"/>
      <c r="Z605" s="317"/>
      <c r="AA605" s="317"/>
      <c r="AB605" s="317"/>
      <c r="AC605" s="317"/>
    </row>
    <row r="606" spans="1:29" ht="15.75" customHeight="1">
      <c r="A606" s="318">
        <v>33600000</v>
      </c>
      <c r="B606" s="308" t="s">
        <v>641</v>
      </c>
      <c r="C606" s="308" t="s">
        <v>495</v>
      </c>
      <c r="D606" s="308" t="s">
        <v>648</v>
      </c>
      <c r="E606" s="319" t="s">
        <v>646</v>
      </c>
      <c r="F606" s="320" t="s">
        <v>639</v>
      </c>
      <c r="G606" s="317">
        <v>785</v>
      </c>
      <c r="H606" s="324" t="s">
        <v>647</v>
      </c>
      <c r="I606" s="320" t="s">
        <v>545</v>
      </c>
      <c r="J606" s="320" t="s">
        <v>281</v>
      </c>
      <c r="K606" s="346" t="s">
        <v>708</v>
      </c>
      <c r="L606" s="341" t="s">
        <v>556</v>
      </c>
      <c r="M606" s="209">
        <f>745+40</f>
        <v>785</v>
      </c>
      <c r="N606" s="214">
        <f>745+40</f>
        <v>785</v>
      </c>
      <c r="O606" s="346" t="s">
        <v>683</v>
      </c>
      <c r="P606" s="317">
        <f>SUM(M606:M607)</f>
        <v>785</v>
      </c>
      <c r="Q606" s="317">
        <f>SUM(N606:N607)</f>
        <v>785</v>
      </c>
      <c r="R606" s="317">
        <f>SUM(M608:M609)</f>
        <v>0</v>
      </c>
      <c r="S606" s="317">
        <f>SUM(N608:N609)</f>
        <v>0</v>
      </c>
      <c r="T606" s="317">
        <f>SUM(M610:M611)</f>
        <v>0</v>
      </c>
      <c r="U606" s="317">
        <f>SUM(N610:N611)</f>
        <v>0</v>
      </c>
      <c r="V606" s="317">
        <f>SUM(M612:M613)</f>
        <v>0</v>
      </c>
      <c r="W606" s="317">
        <f>SUM(N612:N613)</f>
        <v>0</v>
      </c>
      <c r="X606" s="317">
        <f>P606+R606+T606+V606</f>
        <v>785</v>
      </c>
      <c r="Y606" s="317">
        <f>Q606+S606+U606+W606</f>
        <v>785</v>
      </c>
      <c r="Z606" s="317">
        <f>G606-X606</f>
        <v>0</v>
      </c>
      <c r="AA606" s="317">
        <f>G606-Y606</f>
        <v>0</v>
      </c>
      <c r="AB606" s="317">
        <f>X606*100/G606</f>
        <v>100</v>
      </c>
      <c r="AC606" s="317" t="s">
        <v>707</v>
      </c>
    </row>
    <row r="607" spans="1:29" ht="15.75" customHeight="1">
      <c r="A607" s="318"/>
      <c r="B607" s="309"/>
      <c r="C607" s="309"/>
      <c r="D607" s="309"/>
      <c r="E607" s="319"/>
      <c r="F607" s="320"/>
      <c r="G607" s="317"/>
      <c r="H607" s="325"/>
      <c r="I607" s="320"/>
      <c r="J607" s="320"/>
      <c r="K607" s="346"/>
      <c r="L607" s="341"/>
      <c r="M607" s="209"/>
      <c r="N607" s="214"/>
      <c r="O607" s="346"/>
      <c r="P607" s="317"/>
      <c r="Q607" s="317"/>
      <c r="R607" s="317"/>
      <c r="S607" s="317"/>
      <c r="T607" s="317"/>
      <c r="U607" s="317"/>
      <c r="V607" s="317"/>
      <c r="W607" s="317"/>
      <c r="X607" s="317"/>
      <c r="Y607" s="317"/>
      <c r="Z607" s="317"/>
      <c r="AA607" s="317"/>
      <c r="AB607" s="317"/>
      <c r="AC607" s="317"/>
    </row>
    <row r="608" spans="1:29" ht="15.75" customHeight="1">
      <c r="A608" s="318"/>
      <c r="B608" s="309"/>
      <c r="C608" s="309"/>
      <c r="D608" s="309"/>
      <c r="E608" s="319"/>
      <c r="F608" s="320"/>
      <c r="G608" s="317"/>
      <c r="H608" s="325"/>
      <c r="I608" s="320"/>
      <c r="J608" s="320" t="s">
        <v>370</v>
      </c>
      <c r="K608" s="346"/>
      <c r="L608" s="341"/>
      <c r="M608" s="209"/>
      <c r="N608" s="209"/>
      <c r="O608" s="346"/>
      <c r="P608" s="317"/>
      <c r="Q608" s="317"/>
      <c r="R608" s="317"/>
      <c r="S608" s="317"/>
      <c r="T608" s="317"/>
      <c r="U608" s="317"/>
      <c r="V608" s="317"/>
      <c r="W608" s="317"/>
      <c r="X608" s="317"/>
      <c r="Y608" s="317"/>
      <c r="Z608" s="317"/>
      <c r="AA608" s="317"/>
      <c r="AB608" s="317"/>
      <c r="AC608" s="317"/>
    </row>
    <row r="609" spans="1:29" ht="15.75" customHeight="1">
      <c r="A609" s="318"/>
      <c r="B609" s="309"/>
      <c r="C609" s="309"/>
      <c r="D609" s="309"/>
      <c r="E609" s="319"/>
      <c r="F609" s="320"/>
      <c r="G609" s="317"/>
      <c r="H609" s="325"/>
      <c r="I609" s="320"/>
      <c r="J609" s="320"/>
      <c r="K609" s="346"/>
      <c r="L609" s="341"/>
      <c r="M609" s="209"/>
      <c r="N609" s="209"/>
      <c r="O609" s="346"/>
      <c r="P609" s="317"/>
      <c r="Q609" s="317"/>
      <c r="R609" s="317"/>
      <c r="S609" s="317"/>
      <c r="T609" s="317"/>
      <c r="U609" s="317"/>
      <c r="V609" s="317"/>
      <c r="W609" s="317"/>
      <c r="X609" s="317"/>
      <c r="Y609" s="317"/>
      <c r="Z609" s="317"/>
      <c r="AA609" s="317"/>
      <c r="AB609" s="317"/>
      <c r="AC609" s="317"/>
    </row>
    <row r="610" spans="1:29" ht="15.75" customHeight="1">
      <c r="A610" s="318"/>
      <c r="B610" s="309"/>
      <c r="C610" s="309"/>
      <c r="D610" s="309"/>
      <c r="E610" s="319"/>
      <c r="F610" s="320"/>
      <c r="G610" s="317"/>
      <c r="H610" s="325"/>
      <c r="I610" s="320"/>
      <c r="J610" s="320" t="s">
        <v>289</v>
      </c>
      <c r="K610" s="346"/>
      <c r="L610" s="341"/>
      <c r="M610" s="209"/>
      <c r="N610" s="214"/>
      <c r="O610" s="346"/>
      <c r="P610" s="317"/>
      <c r="Q610" s="317"/>
      <c r="R610" s="317"/>
      <c r="S610" s="317"/>
      <c r="T610" s="317"/>
      <c r="U610" s="317"/>
      <c r="V610" s="317"/>
      <c r="W610" s="317"/>
      <c r="X610" s="317"/>
      <c r="Y610" s="317"/>
      <c r="Z610" s="317"/>
      <c r="AA610" s="317"/>
      <c r="AB610" s="317"/>
      <c r="AC610" s="317"/>
    </row>
    <row r="611" spans="1:29" ht="15.75" customHeight="1">
      <c r="A611" s="318"/>
      <c r="B611" s="309"/>
      <c r="C611" s="309"/>
      <c r="D611" s="309"/>
      <c r="E611" s="319"/>
      <c r="F611" s="320"/>
      <c r="G611" s="317"/>
      <c r="H611" s="325"/>
      <c r="I611" s="320"/>
      <c r="J611" s="320"/>
      <c r="K611" s="346"/>
      <c r="L611" s="341"/>
      <c r="M611" s="209"/>
      <c r="N611" s="209"/>
      <c r="O611" s="346"/>
      <c r="P611" s="317"/>
      <c r="Q611" s="317"/>
      <c r="R611" s="317"/>
      <c r="S611" s="317"/>
      <c r="T611" s="317"/>
      <c r="U611" s="317"/>
      <c r="V611" s="317"/>
      <c r="W611" s="317"/>
      <c r="X611" s="317"/>
      <c r="Y611" s="317"/>
      <c r="Z611" s="317"/>
      <c r="AA611" s="317"/>
      <c r="AB611" s="317"/>
      <c r="AC611" s="317"/>
    </row>
    <row r="612" spans="1:29" ht="15.75" customHeight="1">
      <c r="A612" s="318"/>
      <c r="B612" s="309"/>
      <c r="C612" s="309"/>
      <c r="D612" s="309"/>
      <c r="E612" s="319"/>
      <c r="F612" s="320"/>
      <c r="G612" s="317"/>
      <c r="H612" s="325"/>
      <c r="I612" s="320"/>
      <c r="J612" s="320" t="s">
        <v>371</v>
      </c>
      <c r="K612" s="346"/>
      <c r="L612" s="341"/>
      <c r="M612" s="209"/>
      <c r="N612" s="214"/>
      <c r="O612" s="346"/>
      <c r="P612" s="317"/>
      <c r="Q612" s="317"/>
      <c r="R612" s="317"/>
      <c r="S612" s="317"/>
      <c r="T612" s="317"/>
      <c r="U612" s="317"/>
      <c r="V612" s="317"/>
      <c r="W612" s="317"/>
      <c r="X612" s="317"/>
      <c r="Y612" s="317"/>
      <c r="Z612" s="317"/>
      <c r="AA612" s="317"/>
      <c r="AB612" s="317"/>
      <c r="AC612" s="317"/>
    </row>
    <row r="613" spans="1:29" ht="19.5" customHeight="1">
      <c r="A613" s="318"/>
      <c r="B613" s="310"/>
      <c r="C613" s="310"/>
      <c r="D613" s="310"/>
      <c r="E613" s="319"/>
      <c r="F613" s="320"/>
      <c r="G613" s="317"/>
      <c r="H613" s="326"/>
      <c r="I613" s="320"/>
      <c r="J613" s="320"/>
      <c r="K613" s="346"/>
      <c r="L613" s="346"/>
      <c r="M613" s="214"/>
      <c r="N613" s="214"/>
      <c r="O613" s="346"/>
      <c r="P613" s="317"/>
      <c r="Q613" s="317"/>
      <c r="R613" s="317"/>
      <c r="S613" s="317"/>
      <c r="T613" s="317"/>
      <c r="U613" s="317"/>
      <c r="V613" s="317"/>
      <c r="W613" s="317"/>
      <c r="X613" s="317"/>
      <c r="Y613" s="317"/>
      <c r="Z613" s="317"/>
      <c r="AA613" s="317"/>
      <c r="AB613" s="317"/>
      <c r="AC613" s="317"/>
    </row>
    <row r="614" spans="1:29" ht="15.75" customHeight="1">
      <c r="A614" s="318">
        <v>33600000</v>
      </c>
      <c r="B614" s="308" t="s">
        <v>546</v>
      </c>
      <c r="C614" s="308" t="s">
        <v>495</v>
      </c>
      <c r="D614" s="308" t="s">
        <v>651</v>
      </c>
      <c r="E614" s="319" t="s">
        <v>649</v>
      </c>
      <c r="F614" s="320" t="s">
        <v>650</v>
      </c>
      <c r="G614" s="317">
        <v>1135</v>
      </c>
      <c r="H614" s="324" t="s">
        <v>627</v>
      </c>
      <c r="I614" s="320" t="s">
        <v>583</v>
      </c>
      <c r="J614" s="320" t="s">
        <v>281</v>
      </c>
      <c r="K614" s="346" t="s">
        <v>740</v>
      </c>
      <c r="L614" s="341" t="s">
        <v>583</v>
      </c>
      <c r="M614" s="209">
        <v>1135</v>
      </c>
      <c r="N614" s="214">
        <v>1135</v>
      </c>
      <c r="O614" s="346" t="s">
        <v>674</v>
      </c>
      <c r="P614" s="317">
        <f>SUM(M614:M615)</f>
        <v>1135</v>
      </c>
      <c r="Q614" s="317">
        <f>SUM(N614:N615)</f>
        <v>1135</v>
      </c>
      <c r="R614" s="317">
        <f>SUM(M616:M617)</f>
        <v>0</v>
      </c>
      <c r="S614" s="317">
        <f>SUM(N616:N617)</f>
        <v>0</v>
      </c>
      <c r="T614" s="317">
        <f>SUM(M618:M619)</f>
        <v>0</v>
      </c>
      <c r="U614" s="317">
        <f>SUM(N618:N619)</f>
        <v>0</v>
      </c>
      <c r="V614" s="317">
        <f>SUM(M620:M621)</f>
        <v>0</v>
      </c>
      <c r="W614" s="317">
        <f>SUM(N620:N621)</f>
        <v>0</v>
      </c>
      <c r="X614" s="317">
        <f>P614+R614+T614+V614</f>
        <v>1135</v>
      </c>
      <c r="Y614" s="317">
        <f>Q614+S614+U614+W614</f>
        <v>1135</v>
      </c>
      <c r="Z614" s="317">
        <f>G614-X614</f>
        <v>0</v>
      </c>
      <c r="AA614" s="317">
        <f>G614-Y614</f>
        <v>0</v>
      </c>
      <c r="AB614" s="317">
        <f>X614*100/G614</f>
        <v>100</v>
      </c>
      <c r="AC614" s="317" t="s">
        <v>707</v>
      </c>
    </row>
    <row r="615" spans="1:29" ht="15.75" customHeight="1">
      <c r="A615" s="318"/>
      <c r="B615" s="309"/>
      <c r="C615" s="309"/>
      <c r="D615" s="309"/>
      <c r="E615" s="319"/>
      <c r="F615" s="320"/>
      <c r="G615" s="317"/>
      <c r="H615" s="325"/>
      <c r="I615" s="320"/>
      <c r="J615" s="320"/>
      <c r="K615" s="346"/>
      <c r="L615" s="341"/>
      <c r="M615" s="209"/>
      <c r="N615" s="214"/>
      <c r="O615" s="346"/>
      <c r="P615" s="317"/>
      <c r="Q615" s="317"/>
      <c r="R615" s="317"/>
      <c r="S615" s="317"/>
      <c r="T615" s="317"/>
      <c r="U615" s="317"/>
      <c r="V615" s="317"/>
      <c r="W615" s="317"/>
      <c r="X615" s="317"/>
      <c r="Y615" s="317"/>
      <c r="Z615" s="317"/>
      <c r="AA615" s="317"/>
      <c r="AB615" s="317"/>
      <c r="AC615" s="317"/>
    </row>
    <row r="616" spans="1:29" ht="15.75" customHeight="1">
      <c r="A616" s="318"/>
      <c r="B616" s="309"/>
      <c r="C616" s="309"/>
      <c r="D616" s="309"/>
      <c r="E616" s="319"/>
      <c r="F616" s="320"/>
      <c r="G616" s="317"/>
      <c r="H616" s="325"/>
      <c r="I616" s="320"/>
      <c r="J616" s="320" t="s">
        <v>370</v>
      </c>
      <c r="K616" s="346"/>
      <c r="L616" s="341"/>
      <c r="M616" s="209"/>
      <c r="N616" s="209"/>
      <c r="O616" s="346"/>
      <c r="P616" s="317"/>
      <c r="Q616" s="317"/>
      <c r="R616" s="317"/>
      <c r="S616" s="317"/>
      <c r="T616" s="317"/>
      <c r="U616" s="317"/>
      <c r="V616" s="317"/>
      <c r="W616" s="317"/>
      <c r="X616" s="317"/>
      <c r="Y616" s="317"/>
      <c r="Z616" s="317"/>
      <c r="AA616" s="317"/>
      <c r="AB616" s="317"/>
      <c r="AC616" s="317"/>
    </row>
    <row r="617" spans="1:29" ht="15.75" customHeight="1">
      <c r="A617" s="318"/>
      <c r="B617" s="309"/>
      <c r="C617" s="309"/>
      <c r="D617" s="309"/>
      <c r="E617" s="319"/>
      <c r="F617" s="320"/>
      <c r="G617" s="317"/>
      <c r="H617" s="325"/>
      <c r="I617" s="320"/>
      <c r="J617" s="320"/>
      <c r="K617" s="346"/>
      <c r="L617" s="341"/>
      <c r="M617" s="209"/>
      <c r="N617" s="209"/>
      <c r="O617" s="346"/>
      <c r="P617" s="317"/>
      <c r="Q617" s="317"/>
      <c r="R617" s="317"/>
      <c r="S617" s="317"/>
      <c r="T617" s="317"/>
      <c r="U617" s="317"/>
      <c r="V617" s="317"/>
      <c r="W617" s="317"/>
      <c r="X617" s="317"/>
      <c r="Y617" s="317"/>
      <c r="Z617" s="317"/>
      <c r="AA617" s="317"/>
      <c r="AB617" s="317"/>
      <c r="AC617" s="317"/>
    </row>
    <row r="618" spans="1:29" ht="15.75" customHeight="1">
      <c r="A618" s="318"/>
      <c r="B618" s="309"/>
      <c r="C618" s="309"/>
      <c r="D618" s="309"/>
      <c r="E618" s="319"/>
      <c r="F618" s="320"/>
      <c r="G618" s="317"/>
      <c r="H618" s="325"/>
      <c r="I618" s="320"/>
      <c r="J618" s="320" t="s">
        <v>289</v>
      </c>
      <c r="K618" s="346"/>
      <c r="L618" s="341"/>
      <c r="M618" s="209"/>
      <c r="N618" s="214"/>
      <c r="O618" s="346"/>
      <c r="P618" s="317"/>
      <c r="Q618" s="317"/>
      <c r="R618" s="317"/>
      <c r="S618" s="317"/>
      <c r="T618" s="317"/>
      <c r="U618" s="317"/>
      <c r="V618" s="317"/>
      <c r="W618" s="317"/>
      <c r="X618" s="317"/>
      <c r="Y618" s="317"/>
      <c r="Z618" s="317"/>
      <c r="AA618" s="317"/>
      <c r="AB618" s="317"/>
      <c r="AC618" s="317"/>
    </row>
    <row r="619" spans="1:29" ht="15.75" customHeight="1">
      <c r="A619" s="318"/>
      <c r="B619" s="309"/>
      <c r="C619" s="309"/>
      <c r="D619" s="309"/>
      <c r="E619" s="319"/>
      <c r="F619" s="320"/>
      <c r="G619" s="317"/>
      <c r="H619" s="325"/>
      <c r="I619" s="320"/>
      <c r="J619" s="320"/>
      <c r="K619" s="346"/>
      <c r="L619" s="341"/>
      <c r="M619" s="209"/>
      <c r="N619" s="209"/>
      <c r="O619" s="346"/>
      <c r="P619" s="317"/>
      <c r="Q619" s="317"/>
      <c r="R619" s="317"/>
      <c r="S619" s="317"/>
      <c r="T619" s="317"/>
      <c r="U619" s="317"/>
      <c r="V619" s="317"/>
      <c r="W619" s="317"/>
      <c r="X619" s="317"/>
      <c r="Y619" s="317"/>
      <c r="Z619" s="317"/>
      <c r="AA619" s="317"/>
      <c r="AB619" s="317"/>
      <c r="AC619" s="317"/>
    </row>
    <row r="620" spans="1:29" ht="15.75" customHeight="1">
      <c r="A620" s="318"/>
      <c r="B620" s="309"/>
      <c r="C620" s="309"/>
      <c r="D620" s="309"/>
      <c r="E620" s="319"/>
      <c r="F620" s="320"/>
      <c r="G620" s="317"/>
      <c r="H620" s="325"/>
      <c r="I620" s="320"/>
      <c r="J620" s="320" t="s">
        <v>371</v>
      </c>
      <c r="K620" s="346"/>
      <c r="L620" s="341"/>
      <c r="M620" s="209"/>
      <c r="N620" s="214"/>
      <c r="O620" s="346"/>
      <c r="P620" s="317"/>
      <c r="Q620" s="317"/>
      <c r="R620" s="317"/>
      <c r="S620" s="317"/>
      <c r="T620" s="317"/>
      <c r="U620" s="317"/>
      <c r="V620" s="317"/>
      <c r="W620" s="317"/>
      <c r="X620" s="317"/>
      <c r="Y620" s="317"/>
      <c r="Z620" s="317"/>
      <c r="AA620" s="317"/>
      <c r="AB620" s="317"/>
      <c r="AC620" s="317"/>
    </row>
    <row r="621" spans="1:29" ht="19.5" customHeight="1">
      <c r="A621" s="318"/>
      <c r="B621" s="310"/>
      <c r="C621" s="310"/>
      <c r="D621" s="310"/>
      <c r="E621" s="319"/>
      <c r="F621" s="320"/>
      <c r="G621" s="317"/>
      <c r="H621" s="326"/>
      <c r="I621" s="320"/>
      <c r="J621" s="320"/>
      <c r="K621" s="346"/>
      <c r="L621" s="346"/>
      <c r="M621" s="214"/>
      <c r="N621" s="214"/>
      <c r="O621" s="346"/>
      <c r="P621" s="317"/>
      <c r="Q621" s="317"/>
      <c r="R621" s="317"/>
      <c r="S621" s="317"/>
      <c r="T621" s="317"/>
      <c r="U621" s="317"/>
      <c r="V621" s="317"/>
      <c r="W621" s="317"/>
      <c r="X621" s="317"/>
      <c r="Y621" s="317"/>
      <c r="Z621" s="317"/>
      <c r="AA621" s="317"/>
      <c r="AB621" s="317"/>
      <c r="AC621" s="317"/>
    </row>
    <row r="622" spans="1:29" ht="15.75" customHeight="1">
      <c r="A622" s="318">
        <v>33100000</v>
      </c>
      <c r="B622" s="308" t="s">
        <v>652</v>
      </c>
      <c r="C622" s="308" t="s">
        <v>495</v>
      </c>
      <c r="D622" s="308" t="s">
        <v>654</v>
      </c>
      <c r="E622" s="319" t="s">
        <v>655</v>
      </c>
      <c r="F622" s="320" t="s">
        <v>653</v>
      </c>
      <c r="G622" s="317">
        <v>1680</v>
      </c>
      <c r="H622" s="324" t="s">
        <v>540</v>
      </c>
      <c r="I622" s="320" t="s">
        <v>583</v>
      </c>
      <c r="J622" s="320" t="s">
        <v>281</v>
      </c>
      <c r="K622" s="346" t="s">
        <v>737</v>
      </c>
      <c r="L622" s="341" t="s">
        <v>653</v>
      </c>
      <c r="M622" s="209">
        <v>1680</v>
      </c>
      <c r="N622" s="214">
        <v>1680</v>
      </c>
      <c r="O622" s="346" t="s">
        <v>674</v>
      </c>
      <c r="P622" s="317">
        <f>SUM(M622:M623)</f>
        <v>1680</v>
      </c>
      <c r="Q622" s="317">
        <f>SUM(N622:N623)</f>
        <v>1680</v>
      </c>
      <c r="R622" s="317">
        <f>SUM(M624:M625)</f>
        <v>0</v>
      </c>
      <c r="S622" s="317">
        <f>SUM(N624:N625)</f>
        <v>0</v>
      </c>
      <c r="T622" s="317">
        <f>SUM(M626:M627)</f>
        <v>0</v>
      </c>
      <c r="U622" s="317">
        <f>SUM(N626:N627)</f>
        <v>0</v>
      </c>
      <c r="V622" s="317">
        <f>SUM(M628:M629)</f>
        <v>0</v>
      </c>
      <c r="W622" s="317">
        <f>SUM(N628:N629)</f>
        <v>0</v>
      </c>
      <c r="X622" s="317">
        <f>P622+R622+T622+V622</f>
        <v>1680</v>
      </c>
      <c r="Y622" s="317">
        <f>Q622+S622+U622+W622</f>
        <v>1680</v>
      </c>
      <c r="Z622" s="317">
        <f>G622-X622</f>
        <v>0</v>
      </c>
      <c r="AA622" s="338">
        <f>G622-Y622</f>
        <v>0</v>
      </c>
      <c r="AB622" s="317">
        <f>X622*100/G622</f>
        <v>100</v>
      </c>
      <c r="AC622" s="317"/>
    </row>
    <row r="623" spans="1:29" ht="15.75" customHeight="1">
      <c r="A623" s="318"/>
      <c r="B623" s="309"/>
      <c r="C623" s="309"/>
      <c r="D623" s="309"/>
      <c r="E623" s="319"/>
      <c r="F623" s="320"/>
      <c r="G623" s="317"/>
      <c r="H623" s="325"/>
      <c r="I623" s="320"/>
      <c r="J623" s="320"/>
      <c r="K623" s="346"/>
      <c r="L623" s="341"/>
      <c r="M623" s="209"/>
      <c r="N623" s="214"/>
      <c r="O623" s="346"/>
      <c r="P623" s="317"/>
      <c r="Q623" s="317"/>
      <c r="R623" s="317"/>
      <c r="S623" s="317"/>
      <c r="T623" s="317"/>
      <c r="U623" s="317"/>
      <c r="V623" s="317"/>
      <c r="W623" s="317"/>
      <c r="X623" s="317"/>
      <c r="Y623" s="317"/>
      <c r="Z623" s="317"/>
      <c r="AA623" s="339"/>
      <c r="AB623" s="317"/>
      <c r="AC623" s="317"/>
    </row>
    <row r="624" spans="1:29" ht="15.75" customHeight="1">
      <c r="A624" s="318"/>
      <c r="B624" s="309"/>
      <c r="C624" s="309"/>
      <c r="D624" s="309"/>
      <c r="E624" s="319"/>
      <c r="F624" s="320"/>
      <c r="G624" s="317"/>
      <c r="H624" s="325"/>
      <c r="I624" s="320"/>
      <c r="J624" s="320" t="s">
        <v>370</v>
      </c>
      <c r="K624" s="346"/>
      <c r="L624" s="341"/>
      <c r="M624" s="209"/>
      <c r="N624" s="209"/>
      <c r="O624" s="346"/>
      <c r="P624" s="317"/>
      <c r="Q624" s="317"/>
      <c r="R624" s="317"/>
      <c r="S624" s="317"/>
      <c r="T624" s="317"/>
      <c r="U624" s="317"/>
      <c r="V624" s="317"/>
      <c r="W624" s="317"/>
      <c r="X624" s="317"/>
      <c r="Y624" s="317"/>
      <c r="Z624" s="317"/>
      <c r="AA624" s="339"/>
      <c r="AB624" s="317"/>
      <c r="AC624" s="317"/>
    </row>
    <row r="625" spans="1:29" ht="15.75" customHeight="1">
      <c r="A625" s="318"/>
      <c r="B625" s="309"/>
      <c r="C625" s="309"/>
      <c r="D625" s="309"/>
      <c r="E625" s="319"/>
      <c r="F625" s="320"/>
      <c r="G625" s="317"/>
      <c r="H625" s="325"/>
      <c r="I625" s="320"/>
      <c r="J625" s="320"/>
      <c r="K625" s="346"/>
      <c r="L625" s="341"/>
      <c r="M625" s="209"/>
      <c r="N625" s="209"/>
      <c r="O625" s="346"/>
      <c r="P625" s="317"/>
      <c r="Q625" s="317"/>
      <c r="R625" s="317"/>
      <c r="S625" s="317"/>
      <c r="T625" s="317"/>
      <c r="U625" s="317"/>
      <c r="V625" s="317"/>
      <c r="W625" s="317"/>
      <c r="X625" s="317"/>
      <c r="Y625" s="317"/>
      <c r="Z625" s="317"/>
      <c r="AA625" s="339"/>
      <c r="AB625" s="317"/>
      <c r="AC625" s="317"/>
    </row>
    <row r="626" spans="1:29" ht="15.75" customHeight="1">
      <c r="A626" s="318"/>
      <c r="B626" s="309"/>
      <c r="C626" s="309"/>
      <c r="D626" s="309"/>
      <c r="E626" s="319"/>
      <c r="F626" s="320"/>
      <c r="G626" s="317"/>
      <c r="H626" s="325"/>
      <c r="I626" s="320"/>
      <c r="J626" s="320" t="s">
        <v>289</v>
      </c>
      <c r="K626" s="346"/>
      <c r="L626" s="341"/>
      <c r="M626" s="209"/>
      <c r="N626" s="214"/>
      <c r="O626" s="346"/>
      <c r="P626" s="317"/>
      <c r="Q626" s="317"/>
      <c r="R626" s="317"/>
      <c r="S626" s="317"/>
      <c r="T626" s="317"/>
      <c r="U626" s="317"/>
      <c r="V626" s="317"/>
      <c r="W626" s="317"/>
      <c r="X626" s="317"/>
      <c r="Y626" s="317"/>
      <c r="Z626" s="317"/>
      <c r="AA626" s="339"/>
      <c r="AB626" s="317"/>
      <c r="AC626" s="317"/>
    </row>
    <row r="627" spans="1:29" ht="15.75" customHeight="1">
      <c r="A627" s="318"/>
      <c r="B627" s="309"/>
      <c r="C627" s="309"/>
      <c r="D627" s="309"/>
      <c r="E627" s="319"/>
      <c r="F627" s="320"/>
      <c r="G627" s="317"/>
      <c r="H627" s="325"/>
      <c r="I627" s="320"/>
      <c r="J627" s="320"/>
      <c r="K627" s="346"/>
      <c r="L627" s="341"/>
      <c r="M627" s="209"/>
      <c r="N627" s="209"/>
      <c r="O627" s="346"/>
      <c r="P627" s="317"/>
      <c r="Q627" s="317"/>
      <c r="R627" s="317"/>
      <c r="S627" s="317"/>
      <c r="T627" s="317"/>
      <c r="U627" s="317"/>
      <c r="V627" s="317"/>
      <c r="W627" s="317"/>
      <c r="X627" s="317"/>
      <c r="Y627" s="317"/>
      <c r="Z627" s="317"/>
      <c r="AA627" s="339"/>
      <c r="AB627" s="317"/>
      <c r="AC627" s="317"/>
    </row>
    <row r="628" spans="1:29" ht="15.75" customHeight="1">
      <c r="A628" s="318"/>
      <c r="B628" s="309"/>
      <c r="C628" s="309"/>
      <c r="D628" s="309"/>
      <c r="E628" s="319"/>
      <c r="F628" s="320"/>
      <c r="G628" s="317"/>
      <c r="H628" s="325"/>
      <c r="I628" s="320"/>
      <c r="J628" s="320" t="s">
        <v>371</v>
      </c>
      <c r="K628" s="346"/>
      <c r="L628" s="341"/>
      <c r="M628" s="209"/>
      <c r="N628" s="214"/>
      <c r="O628" s="346"/>
      <c r="P628" s="317"/>
      <c r="Q628" s="317"/>
      <c r="R628" s="317"/>
      <c r="S628" s="317"/>
      <c r="T628" s="317"/>
      <c r="U628" s="317"/>
      <c r="V628" s="317"/>
      <c r="W628" s="317"/>
      <c r="X628" s="317"/>
      <c r="Y628" s="317"/>
      <c r="Z628" s="317"/>
      <c r="AA628" s="339"/>
      <c r="AB628" s="317"/>
      <c r="AC628" s="317"/>
    </row>
    <row r="629" spans="1:29" ht="19.5" customHeight="1">
      <c r="A629" s="318"/>
      <c r="B629" s="310"/>
      <c r="C629" s="310"/>
      <c r="D629" s="310"/>
      <c r="E629" s="319"/>
      <c r="F629" s="320"/>
      <c r="G629" s="317"/>
      <c r="H629" s="326"/>
      <c r="I629" s="320"/>
      <c r="J629" s="320"/>
      <c r="K629" s="346"/>
      <c r="L629" s="346"/>
      <c r="M629" s="214"/>
      <c r="N629" s="214"/>
      <c r="O629" s="346"/>
      <c r="P629" s="317"/>
      <c r="Q629" s="317"/>
      <c r="R629" s="317"/>
      <c r="S629" s="317"/>
      <c r="T629" s="317"/>
      <c r="U629" s="317"/>
      <c r="V629" s="317"/>
      <c r="W629" s="317"/>
      <c r="X629" s="317"/>
      <c r="Y629" s="317"/>
      <c r="Z629" s="317"/>
      <c r="AA629" s="340"/>
      <c r="AB629" s="317"/>
      <c r="AC629" s="317"/>
    </row>
    <row r="630" spans="1:29" ht="15.75" customHeight="1">
      <c r="A630" s="318">
        <v>33100000</v>
      </c>
      <c r="B630" s="308" t="s">
        <v>633</v>
      </c>
      <c r="C630" s="308" t="s">
        <v>495</v>
      </c>
      <c r="D630" s="308" t="s">
        <v>658</v>
      </c>
      <c r="E630" s="319" t="s">
        <v>656</v>
      </c>
      <c r="F630" s="320" t="s">
        <v>653</v>
      </c>
      <c r="G630" s="317">
        <v>11950</v>
      </c>
      <c r="H630" s="324" t="s">
        <v>657</v>
      </c>
      <c r="I630" s="320" t="s">
        <v>583</v>
      </c>
      <c r="J630" s="320" t="s">
        <v>281</v>
      </c>
      <c r="K630" s="346" t="s">
        <v>725</v>
      </c>
      <c r="L630" s="341" t="s">
        <v>583</v>
      </c>
      <c r="M630" s="209">
        <v>10455</v>
      </c>
      <c r="N630" s="214">
        <v>10455</v>
      </c>
      <c r="O630" s="346" t="s">
        <v>583</v>
      </c>
      <c r="P630" s="317">
        <f>SUM(M630:M631)</f>
        <v>11950</v>
      </c>
      <c r="Q630" s="317">
        <f>SUM(N630:N631)</f>
        <v>11950</v>
      </c>
      <c r="R630" s="317">
        <f>SUM(M632:M633)</f>
        <v>0</v>
      </c>
      <c r="S630" s="317">
        <f>SUM(N632:N633)</f>
        <v>0</v>
      </c>
      <c r="T630" s="317">
        <f>SUM(M634:M635)</f>
        <v>0</v>
      </c>
      <c r="U630" s="317">
        <f>SUM(N634:N635)</f>
        <v>0</v>
      </c>
      <c r="V630" s="317">
        <f>SUM(M636:M638)</f>
        <v>0</v>
      </c>
      <c r="W630" s="317">
        <f>SUM(N636:N638)</f>
        <v>0</v>
      </c>
      <c r="X630" s="317">
        <f>P630+R630+T630+V630</f>
        <v>11950</v>
      </c>
      <c r="Y630" s="317">
        <f>Q630+S630+U630+W630</f>
        <v>11950</v>
      </c>
      <c r="Z630" s="317">
        <f>G630-X630</f>
        <v>0</v>
      </c>
      <c r="AA630" s="317">
        <f>G630-Y630</f>
        <v>0</v>
      </c>
      <c r="AB630" s="317">
        <f>X630*100/G630</f>
        <v>100</v>
      </c>
      <c r="AC630" s="317" t="s">
        <v>707</v>
      </c>
    </row>
    <row r="631" spans="1:29" ht="15.75" customHeight="1">
      <c r="A631" s="318"/>
      <c r="B631" s="309"/>
      <c r="C631" s="309"/>
      <c r="D631" s="309"/>
      <c r="E631" s="319"/>
      <c r="F631" s="320"/>
      <c r="G631" s="317"/>
      <c r="H631" s="325"/>
      <c r="I631" s="320"/>
      <c r="J631" s="320"/>
      <c r="K631" s="346" t="s">
        <v>726</v>
      </c>
      <c r="L631" s="341" t="s">
        <v>653</v>
      </c>
      <c r="M631" s="209">
        <v>1495</v>
      </c>
      <c r="N631" s="214">
        <v>1495</v>
      </c>
      <c r="O631" s="346" t="s">
        <v>706</v>
      </c>
      <c r="P631" s="317"/>
      <c r="Q631" s="317"/>
      <c r="R631" s="317"/>
      <c r="S631" s="317"/>
      <c r="T631" s="317"/>
      <c r="U631" s="317"/>
      <c r="V631" s="317"/>
      <c r="W631" s="317"/>
      <c r="X631" s="317"/>
      <c r="Y631" s="317"/>
      <c r="Z631" s="317"/>
      <c r="AA631" s="317"/>
      <c r="AB631" s="317"/>
      <c r="AC631" s="317"/>
    </row>
    <row r="632" spans="1:29" ht="15.75" customHeight="1">
      <c r="A632" s="318"/>
      <c r="B632" s="309"/>
      <c r="C632" s="309"/>
      <c r="D632" s="309"/>
      <c r="E632" s="319"/>
      <c r="F632" s="320"/>
      <c r="G632" s="317"/>
      <c r="H632" s="325"/>
      <c r="I632" s="320"/>
      <c r="J632" s="320" t="s">
        <v>370</v>
      </c>
      <c r="K632" s="346"/>
      <c r="L632" s="341"/>
      <c r="M632" s="209"/>
      <c r="N632" s="209"/>
      <c r="O632" s="346"/>
      <c r="P632" s="317"/>
      <c r="Q632" s="317"/>
      <c r="R632" s="317"/>
      <c r="S632" s="317"/>
      <c r="T632" s="317"/>
      <c r="U632" s="317"/>
      <c r="V632" s="317"/>
      <c r="W632" s="317"/>
      <c r="X632" s="317"/>
      <c r="Y632" s="317"/>
      <c r="Z632" s="317"/>
      <c r="AA632" s="317"/>
      <c r="AB632" s="317"/>
      <c r="AC632" s="317"/>
    </row>
    <row r="633" spans="1:29" ht="15.75" customHeight="1">
      <c r="A633" s="318"/>
      <c r="B633" s="309"/>
      <c r="C633" s="309"/>
      <c r="D633" s="309"/>
      <c r="E633" s="319"/>
      <c r="F633" s="320"/>
      <c r="G633" s="317"/>
      <c r="H633" s="325"/>
      <c r="I633" s="320"/>
      <c r="J633" s="320"/>
      <c r="K633" s="346"/>
      <c r="L633" s="341"/>
      <c r="M633" s="209"/>
      <c r="N633" s="209"/>
      <c r="O633" s="346"/>
      <c r="P633" s="317"/>
      <c r="Q633" s="317"/>
      <c r="R633" s="317"/>
      <c r="S633" s="317"/>
      <c r="T633" s="317"/>
      <c r="U633" s="317"/>
      <c r="V633" s="317"/>
      <c r="W633" s="317"/>
      <c r="X633" s="317"/>
      <c r="Y633" s="317"/>
      <c r="Z633" s="317"/>
      <c r="AA633" s="317"/>
      <c r="AB633" s="317"/>
      <c r="AC633" s="317"/>
    </row>
    <row r="634" spans="1:29" ht="15.75" customHeight="1">
      <c r="A634" s="318"/>
      <c r="B634" s="309"/>
      <c r="C634" s="309"/>
      <c r="D634" s="309"/>
      <c r="E634" s="319"/>
      <c r="F634" s="320"/>
      <c r="G634" s="317"/>
      <c r="H634" s="325"/>
      <c r="I634" s="320"/>
      <c r="J634" s="320" t="s">
        <v>289</v>
      </c>
      <c r="K634" s="346"/>
      <c r="L634" s="341"/>
      <c r="M634" s="209"/>
      <c r="N634" s="214"/>
      <c r="O634" s="346"/>
      <c r="P634" s="317"/>
      <c r="Q634" s="317"/>
      <c r="R634" s="317"/>
      <c r="S634" s="317"/>
      <c r="T634" s="317"/>
      <c r="U634" s="317"/>
      <c r="V634" s="317"/>
      <c r="W634" s="317"/>
      <c r="X634" s="317"/>
      <c r="Y634" s="317"/>
      <c r="Z634" s="317"/>
      <c r="AA634" s="317"/>
      <c r="AB634" s="317"/>
      <c r="AC634" s="317"/>
    </row>
    <row r="635" spans="1:29" ht="15.75" customHeight="1">
      <c r="A635" s="318"/>
      <c r="B635" s="309"/>
      <c r="C635" s="309"/>
      <c r="D635" s="309"/>
      <c r="E635" s="319"/>
      <c r="F635" s="320"/>
      <c r="G635" s="317"/>
      <c r="H635" s="325"/>
      <c r="I635" s="320"/>
      <c r="J635" s="320"/>
      <c r="K635" s="346"/>
      <c r="L635" s="341"/>
      <c r="M635" s="209"/>
      <c r="N635" s="209"/>
      <c r="O635" s="346"/>
      <c r="P635" s="317"/>
      <c r="Q635" s="317"/>
      <c r="R635" s="317"/>
      <c r="S635" s="317"/>
      <c r="T635" s="317"/>
      <c r="U635" s="317"/>
      <c r="V635" s="317"/>
      <c r="W635" s="317"/>
      <c r="X635" s="317"/>
      <c r="Y635" s="317"/>
      <c r="Z635" s="317"/>
      <c r="AA635" s="317"/>
      <c r="AB635" s="317"/>
      <c r="AC635" s="317"/>
    </row>
    <row r="636" spans="1:29" ht="15.75" customHeight="1">
      <c r="A636" s="318"/>
      <c r="B636" s="309"/>
      <c r="C636" s="309"/>
      <c r="D636" s="309"/>
      <c r="E636" s="319"/>
      <c r="F636" s="320"/>
      <c r="G636" s="317"/>
      <c r="H636" s="325"/>
      <c r="I636" s="320"/>
      <c r="J636" s="320" t="s">
        <v>371</v>
      </c>
      <c r="K636" s="346"/>
      <c r="L636" s="341"/>
      <c r="M636" s="209"/>
      <c r="N636" s="214"/>
      <c r="O636" s="346"/>
      <c r="P636" s="317"/>
      <c r="Q636" s="317"/>
      <c r="R636" s="317"/>
      <c r="S636" s="317"/>
      <c r="T636" s="317"/>
      <c r="U636" s="317"/>
      <c r="V636" s="317"/>
      <c r="W636" s="317"/>
      <c r="X636" s="317"/>
      <c r="Y636" s="317"/>
      <c r="Z636" s="317"/>
      <c r="AA636" s="317"/>
      <c r="AB636" s="317"/>
      <c r="AC636" s="317"/>
    </row>
    <row r="637" spans="1:29" ht="15.75" customHeight="1">
      <c r="A637" s="318"/>
      <c r="B637" s="309"/>
      <c r="C637" s="309"/>
      <c r="D637" s="309"/>
      <c r="E637" s="319"/>
      <c r="F637" s="320"/>
      <c r="G637" s="317"/>
      <c r="H637" s="325"/>
      <c r="I637" s="320"/>
      <c r="J637" s="320"/>
      <c r="K637" s="346"/>
      <c r="L637" s="341"/>
      <c r="M637" s="209"/>
      <c r="N637" s="214"/>
      <c r="O637" s="346"/>
      <c r="P637" s="317"/>
      <c r="Q637" s="317"/>
      <c r="R637" s="317"/>
      <c r="S637" s="317"/>
      <c r="T637" s="317"/>
      <c r="U637" s="317"/>
      <c r="V637" s="317"/>
      <c r="W637" s="317"/>
      <c r="X637" s="317"/>
      <c r="Y637" s="317"/>
      <c r="Z637" s="317"/>
      <c r="AA637" s="317"/>
      <c r="AB637" s="317"/>
      <c r="AC637" s="317"/>
    </row>
    <row r="638" spans="1:29" ht="19.5" customHeight="1">
      <c r="A638" s="318"/>
      <c r="B638" s="310"/>
      <c r="C638" s="310"/>
      <c r="D638" s="310"/>
      <c r="E638" s="319"/>
      <c r="F638" s="320"/>
      <c r="G638" s="317"/>
      <c r="H638" s="326"/>
      <c r="I638" s="320"/>
      <c r="J638" s="320"/>
      <c r="K638" s="346"/>
      <c r="L638" s="346"/>
      <c r="M638" s="214"/>
      <c r="N638" s="214"/>
      <c r="O638" s="346"/>
      <c r="P638" s="317"/>
      <c r="Q638" s="317"/>
      <c r="R638" s="317"/>
      <c r="S638" s="317"/>
      <c r="T638" s="317"/>
      <c r="U638" s="317"/>
      <c r="V638" s="317"/>
      <c r="W638" s="317"/>
      <c r="X638" s="317"/>
      <c r="Y638" s="317"/>
      <c r="Z638" s="317"/>
      <c r="AA638" s="317"/>
      <c r="AB638" s="317"/>
      <c r="AC638" s="317"/>
    </row>
    <row r="639" spans="1:29" ht="15.75" customHeight="1">
      <c r="A639" s="318">
        <v>33600000</v>
      </c>
      <c r="B639" s="308" t="s">
        <v>641</v>
      </c>
      <c r="C639" s="308" t="s">
        <v>495</v>
      </c>
      <c r="D639" s="308" t="s">
        <v>661</v>
      </c>
      <c r="E639" s="319" t="s">
        <v>659</v>
      </c>
      <c r="F639" s="320" t="s">
        <v>583</v>
      </c>
      <c r="G639" s="317">
        <v>1340</v>
      </c>
      <c r="H639" s="324" t="s">
        <v>660</v>
      </c>
      <c r="I639" s="320" t="s">
        <v>603</v>
      </c>
      <c r="J639" s="320" t="s">
        <v>281</v>
      </c>
      <c r="K639" s="346" t="s">
        <v>716</v>
      </c>
      <c r="L639" s="341" t="s">
        <v>591</v>
      </c>
      <c r="M639" s="209">
        <v>1340</v>
      </c>
      <c r="N639" s="214">
        <v>1340</v>
      </c>
      <c r="O639" s="346" t="s">
        <v>683</v>
      </c>
      <c r="P639" s="317">
        <f>SUM(M639:M640)</f>
        <v>1340</v>
      </c>
      <c r="Q639" s="317">
        <f>SUM(N639:N640)</f>
        <v>1340</v>
      </c>
      <c r="R639" s="317">
        <f>SUM(M641:M642)</f>
        <v>0</v>
      </c>
      <c r="S639" s="317">
        <f>SUM(N641:N642)</f>
        <v>0</v>
      </c>
      <c r="T639" s="317">
        <f>SUM(M643:M644)</f>
        <v>0</v>
      </c>
      <c r="U639" s="317">
        <f>SUM(N643:N644)</f>
        <v>0</v>
      </c>
      <c r="V639" s="317">
        <f>SUM(M645:M646)</f>
        <v>0</v>
      </c>
      <c r="W639" s="317">
        <f>SUM(N645:N646)</f>
        <v>0</v>
      </c>
      <c r="X639" s="317">
        <f>P639+R639+T639+V639</f>
        <v>1340</v>
      </c>
      <c r="Y639" s="317">
        <f>Q639+S639+U639+W639</f>
        <v>1340</v>
      </c>
      <c r="Z639" s="317">
        <f>G639-X639</f>
        <v>0</v>
      </c>
      <c r="AA639" s="317">
        <f>G639-Y639</f>
        <v>0</v>
      </c>
      <c r="AB639" s="317">
        <f>X639*100/G639</f>
        <v>100</v>
      </c>
      <c r="AC639" s="317"/>
    </row>
    <row r="640" spans="1:29" ht="15.75" customHeight="1">
      <c r="A640" s="318"/>
      <c r="B640" s="309"/>
      <c r="C640" s="309"/>
      <c r="D640" s="309"/>
      <c r="E640" s="319"/>
      <c r="F640" s="320"/>
      <c r="G640" s="317"/>
      <c r="H640" s="325"/>
      <c r="I640" s="320"/>
      <c r="J640" s="320"/>
      <c r="K640" s="346"/>
      <c r="L640" s="341"/>
      <c r="M640" s="209"/>
      <c r="N640" s="214"/>
      <c r="O640" s="346"/>
      <c r="P640" s="317"/>
      <c r="Q640" s="317"/>
      <c r="R640" s="317"/>
      <c r="S640" s="317"/>
      <c r="T640" s="317"/>
      <c r="U640" s="317"/>
      <c r="V640" s="317"/>
      <c r="W640" s="317"/>
      <c r="X640" s="317"/>
      <c r="Y640" s="317"/>
      <c r="Z640" s="317"/>
      <c r="AA640" s="317"/>
      <c r="AB640" s="317"/>
      <c r="AC640" s="317"/>
    </row>
    <row r="641" spans="1:29" ht="15.75" customHeight="1">
      <c r="A641" s="318"/>
      <c r="B641" s="309"/>
      <c r="C641" s="309"/>
      <c r="D641" s="309"/>
      <c r="E641" s="319"/>
      <c r="F641" s="320"/>
      <c r="G641" s="317"/>
      <c r="H641" s="325"/>
      <c r="I641" s="320"/>
      <c r="J641" s="320" t="s">
        <v>370</v>
      </c>
      <c r="K641" s="346"/>
      <c r="L641" s="341"/>
      <c r="M641" s="209"/>
      <c r="N641" s="209"/>
      <c r="O641" s="346"/>
      <c r="P641" s="317"/>
      <c r="Q641" s="317"/>
      <c r="R641" s="317"/>
      <c r="S641" s="317"/>
      <c r="T641" s="317"/>
      <c r="U641" s="317"/>
      <c r="V641" s="317"/>
      <c r="W641" s="317"/>
      <c r="X641" s="317"/>
      <c r="Y641" s="317"/>
      <c r="Z641" s="317"/>
      <c r="AA641" s="317"/>
      <c r="AB641" s="317"/>
      <c r="AC641" s="317"/>
    </row>
    <row r="642" spans="1:29" ht="15.75" customHeight="1">
      <c r="A642" s="318"/>
      <c r="B642" s="309"/>
      <c r="C642" s="309"/>
      <c r="D642" s="309"/>
      <c r="E642" s="319"/>
      <c r="F642" s="320"/>
      <c r="G642" s="317"/>
      <c r="H642" s="325"/>
      <c r="I642" s="320"/>
      <c r="J642" s="320"/>
      <c r="K642" s="346"/>
      <c r="L642" s="341"/>
      <c r="M642" s="209"/>
      <c r="N642" s="209"/>
      <c r="O642" s="346"/>
      <c r="P642" s="317"/>
      <c r="Q642" s="317"/>
      <c r="R642" s="317"/>
      <c r="S642" s="317"/>
      <c r="T642" s="317"/>
      <c r="U642" s="317"/>
      <c r="V642" s="317"/>
      <c r="W642" s="317"/>
      <c r="X642" s="317"/>
      <c r="Y642" s="317"/>
      <c r="Z642" s="317"/>
      <c r="AA642" s="317"/>
      <c r="AB642" s="317"/>
      <c r="AC642" s="317"/>
    </row>
    <row r="643" spans="1:29" ht="15.75" customHeight="1">
      <c r="A643" s="318"/>
      <c r="B643" s="309"/>
      <c r="C643" s="309"/>
      <c r="D643" s="309"/>
      <c r="E643" s="319"/>
      <c r="F643" s="320"/>
      <c r="G643" s="317"/>
      <c r="H643" s="325"/>
      <c r="I643" s="320"/>
      <c r="J643" s="320" t="s">
        <v>289</v>
      </c>
      <c r="K643" s="346"/>
      <c r="L643" s="341"/>
      <c r="M643" s="209"/>
      <c r="N643" s="214"/>
      <c r="O643" s="346"/>
      <c r="P643" s="317"/>
      <c r="Q643" s="317"/>
      <c r="R643" s="317"/>
      <c r="S643" s="317"/>
      <c r="T643" s="317"/>
      <c r="U643" s="317"/>
      <c r="V643" s="317"/>
      <c r="W643" s="317"/>
      <c r="X643" s="317"/>
      <c r="Y643" s="317"/>
      <c r="Z643" s="317"/>
      <c r="AA643" s="317"/>
      <c r="AB643" s="317"/>
      <c r="AC643" s="317"/>
    </row>
    <row r="644" spans="1:29" ht="15.75" customHeight="1">
      <c r="A644" s="318"/>
      <c r="B644" s="309"/>
      <c r="C644" s="309"/>
      <c r="D644" s="309"/>
      <c r="E644" s="319"/>
      <c r="F644" s="320"/>
      <c r="G644" s="317"/>
      <c r="H644" s="325"/>
      <c r="I644" s="320"/>
      <c r="J644" s="320"/>
      <c r="K644" s="346"/>
      <c r="L644" s="341"/>
      <c r="M644" s="209"/>
      <c r="N644" s="209"/>
      <c r="O644" s="346"/>
      <c r="P644" s="317"/>
      <c r="Q644" s="317"/>
      <c r="R644" s="317"/>
      <c r="S644" s="317"/>
      <c r="T644" s="317"/>
      <c r="U644" s="317"/>
      <c r="V644" s="317"/>
      <c r="W644" s="317"/>
      <c r="X644" s="317"/>
      <c r="Y644" s="317"/>
      <c r="Z644" s="317"/>
      <c r="AA644" s="317"/>
      <c r="AB644" s="317"/>
      <c r="AC644" s="317"/>
    </row>
    <row r="645" spans="1:29" ht="15.75" customHeight="1">
      <c r="A645" s="318"/>
      <c r="B645" s="309"/>
      <c r="C645" s="309"/>
      <c r="D645" s="309"/>
      <c r="E645" s="319"/>
      <c r="F645" s="320"/>
      <c r="G645" s="317"/>
      <c r="H645" s="325"/>
      <c r="I645" s="320"/>
      <c r="J645" s="320" t="s">
        <v>371</v>
      </c>
      <c r="K645" s="346"/>
      <c r="L645" s="341"/>
      <c r="M645" s="209"/>
      <c r="N645" s="214"/>
      <c r="O645" s="346"/>
      <c r="P645" s="317"/>
      <c r="Q645" s="317"/>
      <c r="R645" s="317"/>
      <c r="S645" s="317"/>
      <c r="T645" s="317"/>
      <c r="U645" s="317"/>
      <c r="V645" s="317"/>
      <c r="W645" s="317"/>
      <c r="X645" s="317"/>
      <c r="Y645" s="317"/>
      <c r="Z645" s="317"/>
      <c r="AA645" s="317"/>
      <c r="AB645" s="317"/>
      <c r="AC645" s="317"/>
    </row>
    <row r="646" spans="1:29" ht="19.5" customHeight="1">
      <c r="A646" s="318"/>
      <c r="B646" s="310"/>
      <c r="C646" s="310"/>
      <c r="D646" s="310"/>
      <c r="E646" s="319"/>
      <c r="F646" s="320"/>
      <c r="G646" s="317"/>
      <c r="H646" s="326"/>
      <c r="I646" s="320"/>
      <c r="J646" s="320"/>
      <c r="K646" s="346"/>
      <c r="L646" s="346"/>
      <c r="M646" s="214"/>
      <c r="N646" s="214"/>
      <c r="O646" s="346"/>
      <c r="P646" s="317"/>
      <c r="Q646" s="317"/>
      <c r="R646" s="317"/>
      <c r="S646" s="317"/>
      <c r="T646" s="317"/>
      <c r="U646" s="317"/>
      <c r="V646" s="317"/>
      <c r="W646" s="317"/>
      <c r="X646" s="317"/>
      <c r="Y646" s="317"/>
      <c r="Z646" s="317"/>
      <c r="AA646" s="317"/>
      <c r="AB646" s="317"/>
      <c r="AC646" s="317"/>
    </row>
    <row r="647" spans="1:29" ht="15.75" customHeight="1">
      <c r="A647" s="318">
        <v>33600000</v>
      </c>
      <c r="B647" s="308" t="s">
        <v>641</v>
      </c>
      <c r="C647" s="308" t="s">
        <v>495</v>
      </c>
      <c r="D647" s="308" t="s">
        <v>664</v>
      </c>
      <c r="E647" s="319" t="s">
        <v>662</v>
      </c>
      <c r="F647" s="320" t="s">
        <v>583</v>
      </c>
      <c r="G647" s="317">
        <v>400</v>
      </c>
      <c r="H647" s="324" t="s">
        <v>663</v>
      </c>
      <c r="I647" s="320" t="s">
        <v>603</v>
      </c>
      <c r="J647" s="320" t="s">
        <v>281</v>
      </c>
      <c r="K647" s="346" t="s">
        <v>719</v>
      </c>
      <c r="L647" s="341" t="s">
        <v>583</v>
      </c>
      <c r="M647" s="209">
        <v>400</v>
      </c>
      <c r="N647" s="214">
        <v>400</v>
      </c>
      <c r="O647" s="346" t="s">
        <v>683</v>
      </c>
      <c r="P647" s="317">
        <f>SUM(M647:M648)</f>
        <v>400</v>
      </c>
      <c r="Q647" s="317">
        <f>SUM(N647:N648)</f>
        <v>400</v>
      </c>
      <c r="R647" s="317">
        <f>SUM(M649:M650)</f>
        <v>0</v>
      </c>
      <c r="S647" s="317">
        <f>SUM(N649:N650)</f>
        <v>0</v>
      </c>
      <c r="T647" s="317">
        <f>SUM(M651:M653)</f>
        <v>0</v>
      </c>
      <c r="U647" s="317">
        <f>SUM(N651:N653)</f>
        <v>0</v>
      </c>
      <c r="V647" s="317">
        <f>SUM(M654:M656)</f>
        <v>0</v>
      </c>
      <c r="W647" s="317">
        <f>SUM(N654:N656)</f>
        <v>0</v>
      </c>
      <c r="X647" s="317">
        <f>P647+R647+T647+V647</f>
        <v>400</v>
      </c>
      <c r="Y647" s="317">
        <f>Q647+S647+U647+W647</f>
        <v>400</v>
      </c>
      <c r="Z647" s="317">
        <f>G647-X647</f>
        <v>0</v>
      </c>
      <c r="AA647" s="317">
        <f>G647-Y647</f>
        <v>0</v>
      </c>
      <c r="AB647" s="317">
        <f>X647*100/G647</f>
        <v>100</v>
      </c>
      <c r="AC647" s="317"/>
    </row>
    <row r="648" spans="1:29" ht="15.75" customHeight="1">
      <c r="A648" s="318"/>
      <c r="B648" s="309"/>
      <c r="C648" s="309"/>
      <c r="D648" s="309"/>
      <c r="E648" s="319"/>
      <c r="F648" s="320"/>
      <c r="G648" s="317"/>
      <c r="H648" s="325"/>
      <c r="I648" s="320"/>
      <c r="J648" s="320"/>
      <c r="K648" s="346"/>
      <c r="L648" s="341"/>
      <c r="M648" s="209"/>
      <c r="N648" s="214"/>
      <c r="O648" s="346"/>
      <c r="P648" s="317"/>
      <c r="Q648" s="317"/>
      <c r="R648" s="317"/>
      <c r="S648" s="317"/>
      <c r="T648" s="317"/>
      <c r="U648" s="317"/>
      <c r="V648" s="317"/>
      <c r="W648" s="317"/>
      <c r="X648" s="317"/>
      <c r="Y648" s="317"/>
      <c r="Z648" s="317"/>
      <c r="AA648" s="317"/>
      <c r="AB648" s="317"/>
      <c r="AC648" s="317"/>
    </row>
    <row r="649" spans="1:29" ht="15.75" customHeight="1">
      <c r="A649" s="318"/>
      <c r="B649" s="309"/>
      <c r="C649" s="309"/>
      <c r="D649" s="309"/>
      <c r="E649" s="319"/>
      <c r="F649" s="320"/>
      <c r="G649" s="317"/>
      <c r="H649" s="325"/>
      <c r="I649" s="320"/>
      <c r="J649" s="320" t="s">
        <v>370</v>
      </c>
      <c r="K649" s="346"/>
      <c r="L649" s="341"/>
      <c r="M649" s="209"/>
      <c r="N649" s="209"/>
      <c r="O649" s="346"/>
      <c r="P649" s="317"/>
      <c r="Q649" s="317"/>
      <c r="R649" s="317"/>
      <c r="S649" s="317"/>
      <c r="T649" s="317"/>
      <c r="U649" s="317"/>
      <c r="V649" s="317"/>
      <c r="W649" s="317"/>
      <c r="X649" s="317"/>
      <c r="Y649" s="317"/>
      <c r="Z649" s="317"/>
      <c r="AA649" s="317"/>
      <c r="AB649" s="317"/>
      <c r="AC649" s="317"/>
    </row>
    <row r="650" spans="1:29" ht="15.75" customHeight="1">
      <c r="A650" s="318"/>
      <c r="B650" s="309"/>
      <c r="C650" s="309"/>
      <c r="D650" s="309"/>
      <c r="E650" s="319"/>
      <c r="F650" s="320"/>
      <c r="G650" s="317"/>
      <c r="H650" s="325"/>
      <c r="I650" s="320"/>
      <c r="J650" s="320"/>
      <c r="K650" s="346"/>
      <c r="L650" s="341"/>
      <c r="M650" s="209"/>
      <c r="N650" s="209"/>
      <c r="O650" s="346"/>
      <c r="P650" s="317"/>
      <c r="Q650" s="317"/>
      <c r="R650" s="317"/>
      <c r="S650" s="317"/>
      <c r="T650" s="317"/>
      <c r="U650" s="317"/>
      <c r="V650" s="317"/>
      <c r="W650" s="317"/>
      <c r="X650" s="317"/>
      <c r="Y650" s="317"/>
      <c r="Z650" s="317"/>
      <c r="AA650" s="317"/>
      <c r="AB650" s="317"/>
      <c r="AC650" s="317"/>
    </row>
    <row r="651" spans="1:29" ht="15.75" customHeight="1">
      <c r="A651" s="318"/>
      <c r="B651" s="309"/>
      <c r="C651" s="309"/>
      <c r="D651" s="309"/>
      <c r="E651" s="319"/>
      <c r="F651" s="320"/>
      <c r="G651" s="317"/>
      <c r="H651" s="325"/>
      <c r="I651" s="320"/>
      <c r="J651" s="320" t="s">
        <v>289</v>
      </c>
      <c r="K651" s="346"/>
      <c r="L651" s="341"/>
      <c r="M651" s="209"/>
      <c r="N651" s="214"/>
      <c r="O651" s="346"/>
      <c r="P651" s="317"/>
      <c r="Q651" s="317"/>
      <c r="R651" s="317"/>
      <c r="S651" s="317"/>
      <c r="T651" s="317"/>
      <c r="U651" s="317"/>
      <c r="V651" s="317"/>
      <c r="W651" s="317"/>
      <c r="X651" s="317"/>
      <c r="Y651" s="317"/>
      <c r="Z651" s="317"/>
      <c r="AA651" s="317"/>
      <c r="AB651" s="317"/>
      <c r="AC651" s="317"/>
    </row>
    <row r="652" spans="1:29" ht="15.75" customHeight="1">
      <c r="A652" s="318"/>
      <c r="B652" s="309"/>
      <c r="C652" s="309"/>
      <c r="D652" s="309"/>
      <c r="E652" s="319"/>
      <c r="F652" s="320"/>
      <c r="G652" s="317"/>
      <c r="H652" s="325"/>
      <c r="I652" s="320"/>
      <c r="J652" s="320"/>
      <c r="K652" s="346"/>
      <c r="L652" s="341"/>
      <c r="M652" s="209"/>
      <c r="N652" s="214"/>
      <c r="O652" s="346"/>
      <c r="P652" s="317"/>
      <c r="Q652" s="317"/>
      <c r="R652" s="317"/>
      <c r="S652" s="317"/>
      <c r="T652" s="317"/>
      <c r="U652" s="317"/>
      <c r="V652" s="317"/>
      <c r="W652" s="317"/>
      <c r="X652" s="317"/>
      <c r="Y652" s="317"/>
      <c r="Z652" s="317"/>
      <c r="AA652" s="317"/>
      <c r="AB652" s="317"/>
      <c r="AC652" s="317"/>
    </row>
    <row r="653" spans="1:29" ht="15.75" customHeight="1">
      <c r="A653" s="318"/>
      <c r="B653" s="309"/>
      <c r="C653" s="309"/>
      <c r="D653" s="309"/>
      <c r="E653" s="319"/>
      <c r="F653" s="320"/>
      <c r="G653" s="317"/>
      <c r="H653" s="325"/>
      <c r="I653" s="320"/>
      <c r="J653" s="320"/>
      <c r="K653" s="346"/>
      <c r="L653" s="341"/>
      <c r="M653" s="209"/>
      <c r="N653" s="209"/>
      <c r="O653" s="346"/>
      <c r="P653" s="317"/>
      <c r="Q653" s="317"/>
      <c r="R653" s="317"/>
      <c r="S653" s="317"/>
      <c r="T653" s="317"/>
      <c r="U653" s="317"/>
      <c r="V653" s="317"/>
      <c r="W653" s="317"/>
      <c r="X653" s="317"/>
      <c r="Y653" s="317"/>
      <c r="Z653" s="317"/>
      <c r="AA653" s="317"/>
      <c r="AB653" s="317"/>
      <c r="AC653" s="317"/>
    </row>
    <row r="654" spans="1:29" ht="15.75" customHeight="1">
      <c r="A654" s="318"/>
      <c r="B654" s="309"/>
      <c r="C654" s="309"/>
      <c r="D654" s="309"/>
      <c r="E654" s="319"/>
      <c r="F654" s="320"/>
      <c r="G654" s="317"/>
      <c r="H654" s="325"/>
      <c r="I654" s="320"/>
      <c r="J654" s="320" t="s">
        <v>371</v>
      </c>
      <c r="K654" s="346"/>
      <c r="L654" s="341"/>
      <c r="M654" s="209"/>
      <c r="N654" s="214"/>
      <c r="O654" s="346"/>
      <c r="P654" s="317"/>
      <c r="Q654" s="317"/>
      <c r="R654" s="317"/>
      <c r="S654" s="317"/>
      <c r="T654" s="317"/>
      <c r="U654" s="317"/>
      <c r="V654" s="317"/>
      <c r="W654" s="317"/>
      <c r="X654" s="317"/>
      <c r="Y654" s="317"/>
      <c r="Z654" s="317"/>
      <c r="AA654" s="317"/>
      <c r="AB654" s="317"/>
      <c r="AC654" s="317"/>
    </row>
    <row r="655" spans="1:29" ht="15.75" customHeight="1">
      <c r="A655" s="318"/>
      <c r="B655" s="309"/>
      <c r="C655" s="309"/>
      <c r="D655" s="309"/>
      <c r="E655" s="319"/>
      <c r="F655" s="320"/>
      <c r="G655" s="317"/>
      <c r="H655" s="325"/>
      <c r="I655" s="320"/>
      <c r="J655" s="320"/>
      <c r="K655" s="346"/>
      <c r="L655" s="341"/>
      <c r="M655" s="209"/>
      <c r="N655" s="214"/>
      <c r="O655" s="346"/>
      <c r="P655" s="317"/>
      <c r="Q655" s="317"/>
      <c r="R655" s="317"/>
      <c r="S655" s="317"/>
      <c r="T655" s="317"/>
      <c r="U655" s="317"/>
      <c r="V655" s="317"/>
      <c r="W655" s="317"/>
      <c r="X655" s="317"/>
      <c r="Y655" s="317"/>
      <c r="Z655" s="317"/>
      <c r="AA655" s="317"/>
      <c r="AB655" s="317"/>
      <c r="AC655" s="317"/>
    </row>
    <row r="656" spans="1:29" ht="19.5" customHeight="1">
      <c r="A656" s="318"/>
      <c r="B656" s="310"/>
      <c r="C656" s="310"/>
      <c r="D656" s="310"/>
      <c r="E656" s="319"/>
      <c r="F656" s="320"/>
      <c r="G656" s="317"/>
      <c r="H656" s="326"/>
      <c r="I656" s="320"/>
      <c r="J656" s="320"/>
      <c r="K656" s="346"/>
      <c r="L656" s="346"/>
      <c r="M656" s="214"/>
      <c r="N656" s="214"/>
      <c r="O656" s="346"/>
      <c r="P656" s="317"/>
      <c r="Q656" s="317"/>
      <c r="R656" s="317"/>
      <c r="S656" s="317"/>
      <c r="T656" s="317"/>
      <c r="U656" s="317"/>
      <c r="V656" s="317"/>
      <c r="W656" s="317"/>
      <c r="X656" s="317"/>
      <c r="Y656" s="317"/>
      <c r="Z656" s="317"/>
      <c r="AA656" s="317"/>
      <c r="AB656" s="317"/>
      <c r="AC656" s="317"/>
    </row>
    <row r="657" spans="1:29" ht="15.75" customHeight="1">
      <c r="A657" s="318">
        <v>33600000</v>
      </c>
      <c r="B657" s="308" t="s">
        <v>546</v>
      </c>
      <c r="C657" s="308" t="s">
        <v>495</v>
      </c>
      <c r="D657" s="308" t="s">
        <v>733</v>
      </c>
      <c r="E657" s="319" t="s">
        <v>665</v>
      </c>
      <c r="F657" s="320" t="s">
        <v>666</v>
      </c>
      <c r="G657" s="317">
        <v>1815</v>
      </c>
      <c r="H657" s="324" t="s">
        <v>570</v>
      </c>
      <c r="I657" s="320" t="s">
        <v>603</v>
      </c>
      <c r="J657" s="320" t="s">
        <v>281</v>
      </c>
      <c r="K657" s="346" t="s">
        <v>732</v>
      </c>
      <c r="L657" s="341" t="s">
        <v>718</v>
      </c>
      <c r="M657" s="209">
        <v>1815</v>
      </c>
      <c r="N657" s="214">
        <v>1815</v>
      </c>
      <c r="O657" s="346" t="s">
        <v>706</v>
      </c>
      <c r="P657" s="317">
        <f>SUM(M657:M658)</f>
        <v>1815</v>
      </c>
      <c r="Q657" s="317">
        <f>SUM(N657:N658)</f>
        <v>1815</v>
      </c>
      <c r="R657" s="317">
        <f>SUM(M659:M660)</f>
        <v>0</v>
      </c>
      <c r="S657" s="317">
        <f>SUM(N659:N660)</f>
        <v>0</v>
      </c>
      <c r="T657" s="317">
        <f>SUM(M661:M662)</f>
        <v>0</v>
      </c>
      <c r="U657" s="317">
        <f>SUM(N661:N662)</f>
        <v>0</v>
      </c>
      <c r="V657" s="317">
        <f>SUM(M663:M664)</f>
        <v>0</v>
      </c>
      <c r="W657" s="317">
        <f>SUM(N663:N664)</f>
        <v>0</v>
      </c>
      <c r="X657" s="317">
        <f>P657+R657+T657+V657</f>
        <v>1815</v>
      </c>
      <c r="Y657" s="317">
        <f>Q657+S657+U657+W657</f>
        <v>1815</v>
      </c>
      <c r="Z657" s="317">
        <f>G657-X657</f>
        <v>0</v>
      </c>
      <c r="AA657" s="317">
        <f>G657-Y657</f>
        <v>0</v>
      </c>
      <c r="AB657" s="317">
        <f>X657*100/G657</f>
        <v>100</v>
      </c>
      <c r="AC657" s="317" t="s">
        <v>707</v>
      </c>
    </row>
    <row r="658" spans="1:29" ht="15.75" customHeight="1">
      <c r="A658" s="318"/>
      <c r="B658" s="309"/>
      <c r="C658" s="309"/>
      <c r="D658" s="309"/>
      <c r="E658" s="319"/>
      <c r="F658" s="320"/>
      <c r="G658" s="317"/>
      <c r="H658" s="325"/>
      <c r="I658" s="320"/>
      <c r="J658" s="320"/>
      <c r="K658" s="346"/>
      <c r="L658" s="341"/>
      <c r="M658" s="209"/>
      <c r="N658" s="214"/>
      <c r="O658" s="346"/>
      <c r="P658" s="317"/>
      <c r="Q658" s="317"/>
      <c r="R658" s="317"/>
      <c r="S658" s="317"/>
      <c r="T658" s="317"/>
      <c r="U658" s="317"/>
      <c r="V658" s="317"/>
      <c r="W658" s="317"/>
      <c r="X658" s="317"/>
      <c r="Y658" s="317"/>
      <c r="Z658" s="317"/>
      <c r="AA658" s="317"/>
      <c r="AB658" s="317"/>
      <c r="AC658" s="317"/>
    </row>
    <row r="659" spans="1:29" ht="15.75" customHeight="1">
      <c r="A659" s="318"/>
      <c r="B659" s="309"/>
      <c r="C659" s="309"/>
      <c r="D659" s="309"/>
      <c r="E659" s="319"/>
      <c r="F659" s="320"/>
      <c r="G659" s="317"/>
      <c r="H659" s="325"/>
      <c r="I659" s="320"/>
      <c r="J659" s="320" t="s">
        <v>370</v>
      </c>
      <c r="K659" s="346"/>
      <c r="L659" s="341"/>
      <c r="M659" s="209"/>
      <c r="N659" s="209"/>
      <c r="O659" s="346"/>
      <c r="P659" s="317"/>
      <c r="Q659" s="317"/>
      <c r="R659" s="317"/>
      <c r="S659" s="317"/>
      <c r="T659" s="317"/>
      <c r="U659" s="317"/>
      <c r="V659" s="317"/>
      <c r="W659" s="317"/>
      <c r="X659" s="317"/>
      <c r="Y659" s="317"/>
      <c r="Z659" s="317"/>
      <c r="AA659" s="317"/>
      <c r="AB659" s="317"/>
      <c r="AC659" s="317"/>
    </row>
    <row r="660" spans="1:29" ht="15.75" customHeight="1">
      <c r="A660" s="318"/>
      <c r="B660" s="309"/>
      <c r="C660" s="309"/>
      <c r="D660" s="309"/>
      <c r="E660" s="319"/>
      <c r="F660" s="320"/>
      <c r="G660" s="317"/>
      <c r="H660" s="325"/>
      <c r="I660" s="320"/>
      <c r="J660" s="320"/>
      <c r="K660" s="346"/>
      <c r="L660" s="341"/>
      <c r="M660" s="209"/>
      <c r="N660" s="209"/>
      <c r="O660" s="346"/>
      <c r="P660" s="317"/>
      <c r="Q660" s="317"/>
      <c r="R660" s="317"/>
      <c r="S660" s="317"/>
      <c r="T660" s="317"/>
      <c r="U660" s="317"/>
      <c r="V660" s="317"/>
      <c r="W660" s="317"/>
      <c r="X660" s="317"/>
      <c r="Y660" s="317"/>
      <c r="Z660" s="317"/>
      <c r="AA660" s="317"/>
      <c r="AB660" s="317"/>
      <c r="AC660" s="317"/>
    </row>
    <row r="661" spans="1:29" ht="15.75" customHeight="1">
      <c r="A661" s="318"/>
      <c r="B661" s="309"/>
      <c r="C661" s="309"/>
      <c r="D661" s="309"/>
      <c r="E661" s="319"/>
      <c r="F661" s="320"/>
      <c r="G661" s="317"/>
      <c r="H661" s="325"/>
      <c r="I661" s="320"/>
      <c r="J661" s="320" t="s">
        <v>289</v>
      </c>
      <c r="K661" s="346"/>
      <c r="L661" s="341"/>
      <c r="M661" s="209"/>
      <c r="N661" s="214"/>
      <c r="O661" s="346"/>
      <c r="P661" s="317"/>
      <c r="Q661" s="317"/>
      <c r="R661" s="317"/>
      <c r="S661" s="317"/>
      <c r="T661" s="317"/>
      <c r="U661" s="317"/>
      <c r="V661" s="317"/>
      <c r="W661" s="317"/>
      <c r="X661" s="317"/>
      <c r="Y661" s="317"/>
      <c r="Z661" s="317"/>
      <c r="AA661" s="317"/>
      <c r="AB661" s="317"/>
      <c r="AC661" s="317"/>
    </row>
    <row r="662" spans="1:29" ht="15.75" customHeight="1">
      <c r="A662" s="318"/>
      <c r="B662" s="309"/>
      <c r="C662" s="309"/>
      <c r="D662" s="309"/>
      <c r="E662" s="319"/>
      <c r="F662" s="320"/>
      <c r="G662" s="317"/>
      <c r="H662" s="325"/>
      <c r="I662" s="320"/>
      <c r="J662" s="320"/>
      <c r="K662" s="346"/>
      <c r="L662" s="341"/>
      <c r="M662" s="209"/>
      <c r="N662" s="209"/>
      <c r="O662" s="346"/>
      <c r="P662" s="317"/>
      <c r="Q662" s="317"/>
      <c r="R662" s="317"/>
      <c r="S662" s="317"/>
      <c r="T662" s="317"/>
      <c r="U662" s="317"/>
      <c r="V662" s="317"/>
      <c r="W662" s="317"/>
      <c r="X662" s="317"/>
      <c r="Y662" s="317"/>
      <c r="Z662" s="317"/>
      <c r="AA662" s="317"/>
      <c r="AB662" s="317"/>
      <c r="AC662" s="317"/>
    </row>
    <row r="663" spans="1:29" ht="15.75" customHeight="1">
      <c r="A663" s="318"/>
      <c r="B663" s="309"/>
      <c r="C663" s="309"/>
      <c r="D663" s="309"/>
      <c r="E663" s="319"/>
      <c r="F663" s="320"/>
      <c r="G663" s="317"/>
      <c r="H663" s="325"/>
      <c r="I663" s="320"/>
      <c r="J663" s="320" t="s">
        <v>371</v>
      </c>
      <c r="K663" s="346"/>
      <c r="L663" s="341"/>
      <c r="M663" s="209"/>
      <c r="N663" s="214"/>
      <c r="O663" s="346"/>
      <c r="P663" s="317"/>
      <c r="Q663" s="317"/>
      <c r="R663" s="317"/>
      <c r="S663" s="317"/>
      <c r="T663" s="317"/>
      <c r="U663" s="317"/>
      <c r="V663" s="317"/>
      <c r="W663" s="317"/>
      <c r="X663" s="317"/>
      <c r="Y663" s="317"/>
      <c r="Z663" s="317"/>
      <c r="AA663" s="317"/>
      <c r="AB663" s="317"/>
      <c r="AC663" s="317"/>
    </row>
    <row r="664" spans="1:29" ht="19.5" customHeight="1">
      <c r="A664" s="318"/>
      <c r="B664" s="310"/>
      <c r="C664" s="310"/>
      <c r="D664" s="310"/>
      <c r="E664" s="319"/>
      <c r="F664" s="320"/>
      <c r="G664" s="317"/>
      <c r="H664" s="326"/>
      <c r="I664" s="320"/>
      <c r="J664" s="320"/>
      <c r="K664" s="346"/>
      <c r="L664" s="346"/>
      <c r="M664" s="214"/>
      <c r="N664" s="214"/>
      <c r="O664" s="346"/>
      <c r="P664" s="317"/>
      <c r="Q664" s="317"/>
      <c r="R664" s="317"/>
      <c r="S664" s="317"/>
      <c r="T664" s="317"/>
      <c r="U664" s="317"/>
      <c r="V664" s="317"/>
      <c r="W664" s="317"/>
      <c r="X664" s="317"/>
      <c r="Y664" s="317"/>
      <c r="Z664" s="317"/>
      <c r="AA664" s="317"/>
      <c r="AB664" s="317"/>
      <c r="AC664" s="317"/>
    </row>
    <row r="665" spans="1:29" ht="15.75" customHeight="1">
      <c r="A665" s="318">
        <v>33600000</v>
      </c>
      <c r="B665" s="308" t="s">
        <v>546</v>
      </c>
      <c r="C665" s="308" t="s">
        <v>495</v>
      </c>
      <c r="D665" s="308" t="s">
        <v>672</v>
      </c>
      <c r="E665" s="319" t="s">
        <v>667</v>
      </c>
      <c r="F665" s="320" t="s">
        <v>666</v>
      </c>
      <c r="G665" s="317">
        <v>2200</v>
      </c>
      <c r="H665" s="324" t="s">
        <v>671</v>
      </c>
      <c r="I665" s="320" t="s">
        <v>594</v>
      </c>
      <c r="J665" s="320" t="s">
        <v>281</v>
      </c>
      <c r="K665" s="346" t="s">
        <v>734</v>
      </c>
      <c r="L665" s="341" t="s">
        <v>666</v>
      </c>
      <c r="M665" s="209">
        <v>2200</v>
      </c>
      <c r="N665" s="214">
        <v>2200</v>
      </c>
      <c r="O665" s="346" t="s">
        <v>674</v>
      </c>
      <c r="P665" s="317">
        <f>SUM(M665:M666)</f>
        <v>2200</v>
      </c>
      <c r="Q665" s="317">
        <f>SUM(N665:N666)</f>
        <v>2200</v>
      </c>
      <c r="R665" s="317">
        <f>SUM(M667:M668)</f>
        <v>0</v>
      </c>
      <c r="S665" s="317">
        <f>SUM(N667:N668)</f>
        <v>0</v>
      </c>
      <c r="T665" s="317">
        <f>SUM(M669:M670)</f>
        <v>0</v>
      </c>
      <c r="U665" s="317">
        <f>SUM(N669:N670)</f>
        <v>0</v>
      </c>
      <c r="V665" s="317">
        <f>SUM(M671:M672)</f>
        <v>0</v>
      </c>
      <c r="W665" s="317">
        <f>SUM(N671:N672)</f>
        <v>0</v>
      </c>
      <c r="X665" s="317">
        <f>P665+R665+T665+V665</f>
        <v>2200</v>
      </c>
      <c r="Y665" s="317">
        <f>Q665+S665+U665+W665</f>
        <v>2200</v>
      </c>
      <c r="Z665" s="317">
        <f>G665-X665</f>
        <v>0</v>
      </c>
      <c r="AA665" s="317">
        <f>G665-Y665</f>
        <v>0</v>
      </c>
      <c r="AB665" s="317">
        <f>X665*100/G665</f>
        <v>100</v>
      </c>
      <c r="AC665" s="317" t="s">
        <v>707</v>
      </c>
    </row>
    <row r="666" spans="1:29" ht="15.75" customHeight="1">
      <c r="A666" s="318"/>
      <c r="B666" s="309"/>
      <c r="C666" s="309"/>
      <c r="D666" s="309"/>
      <c r="E666" s="319"/>
      <c r="F666" s="320"/>
      <c r="G666" s="317"/>
      <c r="H666" s="325"/>
      <c r="I666" s="320"/>
      <c r="J666" s="320"/>
      <c r="K666" s="346"/>
      <c r="L666" s="341"/>
      <c r="M666" s="209"/>
      <c r="N666" s="214"/>
      <c r="O666" s="346"/>
      <c r="P666" s="317"/>
      <c r="Q666" s="317"/>
      <c r="R666" s="317"/>
      <c r="S666" s="317"/>
      <c r="T666" s="317"/>
      <c r="U666" s="317"/>
      <c r="V666" s="317"/>
      <c r="W666" s="317"/>
      <c r="X666" s="317"/>
      <c r="Y666" s="317"/>
      <c r="Z666" s="317"/>
      <c r="AA666" s="317"/>
      <c r="AB666" s="317"/>
      <c r="AC666" s="317"/>
    </row>
    <row r="667" spans="1:29" ht="15.75" customHeight="1">
      <c r="A667" s="318"/>
      <c r="B667" s="309"/>
      <c r="C667" s="309"/>
      <c r="D667" s="309"/>
      <c r="E667" s="319"/>
      <c r="F667" s="320"/>
      <c r="G667" s="317"/>
      <c r="H667" s="325"/>
      <c r="I667" s="320"/>
      <c r="J667" s="320" t="s">
        <v>370</v>
      </c>
      <c r="K667" s="346"/>
      <c r="L667" s="341"/>
      <c r="M667" s="209"/>
      <c r="N667" s="209"/>
      <c r="O667" s="346"/>
      <c r="P667" s="317"/>
      <c r="Q667" s="317"/>
      <c r="R667" s="317"/>
      <c r="S667" s="317"/>
      <c r="T667" s="317"/>
      <c r="U667" s="317"/>
      <c r="V667" s="317"/>
      <c r="W667" s="317"/>
      <c r="X667" s="317"/>
      <c r="Y667" s="317"/>
      <c r="Z667" s="317"/>
      <c r="AA667" s="317"/>
      <c r="AB667" s="317"/>
      <c r="AC667" s="317"/>
    </row>
    <row r="668" spans="1:29" ht="15.75" customHeight="1">
      <c r="A668" s="318"/>
      <c r="B668" s="309"/>
      <c r="C668" s="309"/>
      <c r="D668" s="309"/>
      <c r="E668" s="319"/>
      <c r="F668" s="320"/>
      <c r="G668" s="317"/>
      <c r="H668" s="325"/>
      <c r="I668" s="320"/>
      <c r="J668" s="320"/>
      <c r="K668" s="346"/>
      <c r="L668" s="341"/>
      <c r="M668" s="209"/>
      <c r="N668" s="209"/>
      <c r="O668" s="346"/>
      <c r="P668" s="317"/>
      <c r="Q668" s="317"/>
      <c r="R668" s="317"/>
      <c r="S668" s="317"/>
      <c r="T668" s="317"/>
      <c r="U668" s="317"/>
      <c r="V668" s="317"/>
      <c r="W668" s="317"/>
      <c r="X668" s="317"/>
      <c r="Y668" s="317"/>
      <c r="Z668" s="317"/>
      <c r="AA668" s="317"/>
      <c r="AB668" s="317"/>
      <c r="AC668" s="317"/>
    </row>
    <row r="669" spans="1:29" ht="15.75" customHeight="1">
      <c r="A669" s="318"/>
      <c r="B669" s="309"/>
      <c r="C669" s="309"/>
      <c r="D669" s="309"/>
      <c r="E669" s="319"/>
      <c r="F669" s="320"/>
      <c r="G669" s="317"/>
      <c r="H669" s="325"/>
      <c r="I669" s="320"/>
      <c r="J669" s="320" t="s">
        <v>289</v>
      </c>
      <c r="K669" s="346"/>
      <c r="L669" s="341"/>
      <c r="M669" s="209"/>
      <c r="N669" s="214"/>
      <c r="O669" s="346"/>
      <c r="P669" s="317"/>
      <c r="Q669" s="317"/>
      <c r="R669" s="317"/>
      <c r="S669" s="317"/>
      <c r="T669" s="317"/>
      <c r="U669" s="317"/>
      <c r="V669" s="317"/>
      <c r="W669" s="317"/>
      <c r="X669" s="317"/>
      <c r="Y669" s="317"/>
      <c r="Z669" s="317"/>
      <c r="AA669" s="317"/>
      <c r="AB669" s="317"/>
      <c r="AC669" s="317"/>
    </row>
    <row r="670" spans="1:29" ht="15.75" customHeight="1">
      <c r="A670" s="318"/>
      <c r="B670" s="309"/>
      <c r="C670" s="309"/>
      <c r="D670" s="309"/>
      <c r="E670" s="319"/>
      <c r="F670" s="320"/>
      <c r="G670" s="317"/>
      <c r="H670" s="325"/>
      <c r="I670" s="320"/>
      <c r="J670" s="320"/>
      <c r="K670" s="346"/>
      <c r="L670" s="341"/>
      <c r="M670" s="209"/>
      <c r="N670" s="209"/>
      <c r="O670" s="346"/>
      <c r="P670" s="317"/>
      <c r="Q670" s="317"/>
      <c r="R670" s="317"/>
      <c r="S670" s="317"/>
      <c r="T670" s="317"/>
      <c r="U670" s="317"/>
      <c r="V670" s="317"/>
      <c r="W670" s="317"/>
      <c r="X670" s="317"/>
      <c r="Y670" s="317"/>
      <c r="Z670" s="317"/>
      <c r="AA670" s="317"/>
      <c r="AB670" s="317"/>
      <c r="AC670" s="317"/>
    </row>
    <row r="671" spans="1:29" ht="15.75" customHeight="1">
      <c r="A671" s="318"/>
      <c r="B671" s="309"/>
      <c r="C671" s="309"/>
      <c r="D671" s="309"/>
      <c r="E671" s="319"/>
      <c r="F671" s="320"/>
      <c r="G671" s="317"/>
      <c r="H671" s="325"/>
      <c r="I671" s="320"/>
      <c r="J671" s="320" t="s">
        <v>371</v>
      </c>
      <c r="K671" s="346"/>
      <c r="L671" s="341"/>
      <c r="M671" s="209"/>
      <c r="N671" s="214"/>
      <c r="O671" s="346"/>
      <c r="P671" s="317"/>
      <c r="Q671" s="317"/>
      <c r="R671" s="317"/>
      <c r="S671" s="317"/>
      <c r="T671" s="317"/>
      <c r="U671" s="317"/>
      <c r="V671" s="317"/>
      <c r="W671" s="317"/>
      <c r="X671" s="317"/>
      <c r="Y671" s="317"/>
      <c r="Z671" s="317"/>
      <c r="AA671" s="317"/>
      <c r="AB671" s="317"/>
      <c r="AC671" s="317"/>
    </row>
    <row r="672" spans="1:29" ht="19.5" customHeight="1">
      <c r="A672" s="318"/>
      <c r="B672" s="310"/>
      <c r="C672" s="310"/>
      <c r="D672" s="310"/>
      <c r="E672" s="319"/>
      <c r="F672" s="320"/>
      <c r="G672" s="317"/>
      <c r="H672" s="326"/>
      <c r="I672" s="320"/>
      <c r="J672" s="320"/>
      <c r="K672" s="346"/>
      <c r="L672" s="346"/>
      <c r="M672" s="214"/>
      <c r="N672" s="214"/>
      <c r="O672" s="346"/>
      <c r="P672" s="317"/>
      <c r="Q672" s="317"/>
      <c r="R672" s="317"/>
      <c r="S672" s="317"/>
      <c r="T672" s="317"/>
      <c r="U672" s="317"/>
      <c r="V672" s="317"/>
      <c r="W672" s="317"/>
      <c r="X672" s="317"/>
      <c r="Y672" s="317"/>
      <c r="Z672" s="317"/>
      <c r="AA672" s="317"/>
      <c r="AB672" s="317"/>
      <c r="AC672" s="317"/>
    </row>
    <row r="673" spans="1:29" ht="15.75" customHeight="1">
      <c r="A673" s="318">
        <v>33600000</v>
      </c>
      <c r="B673" s="308" t="s">
        <v>546</v>
      </c>
      <c r="C673" s="308" t="s">
        <v>495</v>
      </c>
      <c r="D673" s="308" t="s">
        <v>673</v>
      </c>
      <c r="E673" s="319" t="s">
        <v>668</v>
      </c>
      <c r="F673" s="320" t="s">
        <v>594</v>
      </c>
      <c r="G673" s="317">
        <v>128</v>
      </c>
      <c r="H673" s="324" t="s">
        <v>547</v>
      </c>
      <c r="I673" s="320" t="s">
        <v>674</v>
      </c>
      <c r="J673" s="320" t="s">
        <v>281</v>
      </c>
      <c r="K673" s="346"/>
      <c r="L673" s="341"/>
      <c r="M673" s="209"/>
      <c r="N673" s="214"/>
      <c r="O673" s="346"/>
      <c r="P673" s="317">
        <f>SUM(M673:M674)</f>
        <v>0</v>
      </c>
      <c r="Q673" s="317">
        <f>SUM(N673:N674)</f>
        <v>0</v>
      </c>
      <c r="R673" s="317">
        <f>SUM(M675:M676)</f>
        <v>0</v>
      </c>
      <c r="S673" s="317">
        <f>SUM(N675:N676)</f>
        <v>0</v>
      </c>
      <c r="T673" s="317">
        <f>SUM(M677:M678)</f>
        <v>0</v>
      </c>
      <c r="U673" s="317">
        <f>SUM(N677:N678)</f>
        <v>0</v>
      </c>
      <c r="V673" s="317">
        <f>SUM(M679:M680)</f>
        <v>0</v>
      </c>
      <c r="W673" s="317">
        <f>SUM(N679:N680)</f>
        <v>0</v>
      </c>
      <c r="X673" s="317">
        <f>P673+R673+T673+V673</f>
        <v>0</v>
      </c>
      <c r="Y673" s="317">
        <f>Q673+S673+U673+W673</f>
        <v>0</v>
      </c>
      <c r="Z673" s="317">
        <f>G673-X673</f>
        <v>128</v>
      </c>
      <c r="AA673" s="317">
        <f>G673-Y673</f>
        <v>128</v>
      </c>
      <c r="AB673" s="317">
        <f>X673*100/G673</f>
        <v>0</v>
      </c>
      <c r="AC673" s="317"/>
    </row>
    <row r="674" spans="1:29" ht="15.75" customHeight="1">
      <c r="A674" s="318"/>
      <c r="B674" s="309"/>
      <c r="C674" s="309"/>
      <c r="D674" s="309"/>
      <c r="E674" s="319"/>
      <c r="F674" s="320"/>
      <c r="G674" s="317"/>
      <c r="H674" s="325"/>
      <c r="I674" s="320"/>
      <c r="J674" s="320"/>
      <c r="K674" s="346"/>
      <c r="L674" s="341"/>
      <c r="M674" s="209"/>
      <c r="N674" s="214"/>
      <c r="O674" s="346"/>
      <c r="P674" s="317"/>
      <c r="Q674" s="317"/>
      <c r="R674" s="317"/>
      <c r="S674" s="317"/>
      <c r="T674" s="317"/>
      <c r="U674" s="317"/>
      <c r="V674" s="317"/>
      <c r="W674" s="317"/>
      <c r="X674" s="317"/>
      <c r="Y674" s="317"/>
      <c r="Z674" s="317"/>
      <c r="AA674" s="317"/>
      <c r="AB674" s="317"/>
      <c r="AC674" s="317"/>
    </row>
    <row r="675" spans="1:29" ht="15.75" customHeight="1">
      <c r="A675" s="318"/>
      <c r="B675" s="309"/>
      <c r="C675" s="309"/>
      <c r="D675" s="309"/>
      <c r="E675" s="319"/>
      <c r="F675" s="320"/>
      <c r="G675" s="317"/>
      <c r="H675" s="325"/>
      <c r="I675" s="320"/>
      <c r="J675" s="320" t="s">
        <v>370</v>
      </c>
      <c r="K675" s="346"/>
      <c r="L675" s="341"/>
      <c r="M675" s="209"/>
      <c r="N675" s="209"/>
      <c r="O675" s="346"/>
      <c r="P675" s="317"/>
      <c r="Q675" s="317"/>
      <c r="R675" s="317"/>
      <c r="S675" s="317"/>
      <c r="T675" s="317"/>
      <c r="U675" s="317"/>
      <c r="V675" s="317"/>
      <c r="W675" s="317"/>
      <c r="X675" s="317"/>
      <c r="Y675" s="317"/>
      <c r="Z675" s="317"/>
      <c r="AA675" s="317"/>
      <c r="AB675" s="317"/>
      <c r="AC675" s="317"/>
    </row>
    <row r="676" spans="1:29" ht="15.75" customHeight="1">
      <c r="A676" s="318"/>
      <c r="B676" s="309"/>
      <c r="C676" s="309"/>
      <c r="D676" s="309"/>
      <c r="E676" s="319"/>
      <c r="F676" s="320"/>
      <c r="G676" s="317"/>
      <c r="H676" s="325"/>
      <c r="I676" s="320"/>
      <c r="J676" s="320"/>
      <c r="K676" s="346"/>
      <c r="L676" s="341"/>
      <c r="M676" s="209"/>
      <c r="N676" s="209"/>
      <c r="O676" s="346"/>
      <c r="P676" s="317"/>
      <c r="Q676" s="317"/>
      <c r="R676" s="317"/>
      <c r="S676" s="317"/>
      <c r="T676" s="317"/>
      <c r="U676" s="317"/>
      <c r="V676" s="317"/>
      <c r="W676" s="317"/>
      <c r="X676" s="317"/>
      <c r="Y676" s="317"/>
      <c r="Z676" s="317"/>
      <c r="AA676" s="317"/>
      <c r="AB676" s="317"/>
      <c r="AC676" s="317"/>
    </row>
    <row r="677" spans="1:29" ht="15.75" customHeight="1">
      <c r="A677" s="318"/>
      <c r="B677" s="309"/>
      <c r="C677" s="309"/>
      <c r="D677" s="309"/>
      <c r="E677" s="319"/>
      <c r="F677" s="320"/>
      <c r="G677" s="317"/>
      <c r="H677" s="325"/>
      <c r="I677" s="320"/>
      <c r="J677" s="320" t="s">
        <v>289</v>
      </c>
      <c r="K677" s="346"/>
      <c r="L677" s="341"/>
      <c r="M677" s="209"/>
      <c r="N677" s="214"/>
      <c r="O677" s="346"/>
      <c r="P677" s="317"/>
      <c r="Q677" s="317"/>
      <c r="R677" s="317"/>
      <c r="S677" s="317"/>
      <c r="T677" s="317"/>
      <c r="U677" s="317"/>
      <c r="V677" s="317"/>
      <c r="W677" s="317"/>
      <c r="X677" s="317"/>
      <c r="Y677" s="317"/>
      <c r="Z677" s="317"/>
      <c r="AA677" s="317"/>
      <c r="AB677" s="317"/>
      <c r="AC677" s="317"/>
    </row>
    <row r="678" spans="1:29" ht="15.75" customHeight="1">
      <c r="A678" s="318"/>
      <c r="B678" s="309"/>
      <c r="C678" s="309"/>
      <c r="D678" s="309"/>
      <c r="E678" s="319"/>
      <c r="F678" s="320"/>
      <c r="G678" s="317"/>
      <c r="H678" s="325"/>
      <c r="I678" s="320"/>
      <c r="J678" s="320"/>
      <c r="K678" s="346"/>
      <c r="L678" s="341"/>
      <c r="M678" s="209"/>
      <c r="N678" s="209"/>
      <c r="O678" s="346"/>
      <c r="P678" s="317"/>
      <c r="Q678" s="317"/>
      <c r="R678" s="317"/>
      <c r="S678" s="317"/>
      <c r="T678" s="317"/>
      <c r="U678" s="317"/>
      <c r="V678" s="317"/>
      <c r="W678" s="317"/>
      <c r="X678" s="317"/>
      <c r="Y678" s="317"/>
      <c r="Z678" s="317"/>
      <c r="AA678" s="317"/>
      <c r="AB678" s="317"/>
      <c r="AC678" s="317"/>
    </row>
    <row r="679" spans="1:29" ht="15.75" customHeight="1">
      <c r="A679" s="318"/>
      <c r="B679" s="309"/>
      <c r="C679" s="309"/>
      <c r="D679" s="309"/>
      <c r="E679" s="319"/>
      <c r="F679" s="320"/>
      <c r="G679" s="317"/>
      <c r="H679" s="325"/>
      <c r="I679" s="320"/>
      <c r="J679" s="320" t="s">
        <v>371</v>
      </c>
      <c r="K679" s="346"/>
      <c r="L679" s="341"/>
      <c r="M679" s="209"/>
      <c r="N679" s="214"/>
      <c r="O679" s="346"/>
      <c r="P679" s="317"/>
      <c r="Q679" s="317"/>
      <c r="R679" s="317"/>
      <c r="S679" s="317"/>
      <c r="T679" s="317"/>
      <c r="U679" s="317"/>
      <c r="V679" s="317"/>
      <c r="W679" s="317"/>
      <c r="X679" s="317"/>
      <c r="Y679" s="317"/>
      <c r="Z679" s="317"/>
      <c r="AA679" s="317"/>
      <c r="AB679" s="317"/>
      <c r="AC679" s="317"/>
    </row>
    <row r="680" spans="1:29" ht="19.5" customHeight="1">
      <c r="A680" s="318"/>
      <c r="B680" s="310"/>
      <c r="C680" s="310"/>
      <c r="D680" s="310"/>
      <c r="E680" s="319"/>
      <c r="F680" s="320"/>
      <c r="G680" s="317"/>
      <c r="H680" s="326"/>
      <c r="I680" s="320"/>
      <c r="J680" s="320"/>
      <c r="K680" s="346"/>
      <c r="L680" s="346"/>
      <c r="M680" s="214"/>
      <c r="N680" s="214"/>
      <c r="O680" s="346"/>
      <c r="P680" s="317"/>
      <c r="Q680" s="317"/>
      <c r="R680" s="317"/>
      <c r="S680" s="317"/>
      <c r="T680" s="317"/>
      <c r="U680" s="317"/>
      <c r="V680" s="317"/>
      <c r="W680" s="317"/>
      <c r="X680" s="317"/>
      <c r="Y680" s="317"/>
      <c r="Z680" s="317"/>
      <c r="AA680" s="317"/>
      <c r="AB680" s="317"/>
      <c r="AC680" s="317"/>
    </row>
    <row r="681" spans="1:29" ht="15.75" customHeight="1">
      <c r="A681" s="318">
        <v>33600000</v>
      </c>
      <c r="B681" s="308" t="s">
        <v>546</v>
      </c>
      <c r="C681" s="308" t="s">
        <v>495</v>
      </c>
      <c r="D681" s="308" t="s">
        <v>676</v>
      </c>
      <c r="E681" s="319" t="s">
        <v>669</v>
      </c>
      <c r="F681" s="320" t="s">
        <v>603</v>
      </c>
      <c r="G681" s="317">
        <v>420</v>
      </c>
      <c r="H681" s="324" t="s">
        <v>704</v>
      </c>
      <c r="I681" s="320" t="s">
        <v>675</v>
      </c>
      <c r="J681" s="320" t="s">
        <v>281</v>
      </c>
      <c r="K681" s="346" t="s">
        <v>705</v>
      </c>
      <c r="L681" s="341" t="s">
        <v>706</v>
      </c>
      <c r="M681" s="209">
        <v>420</v>
      </c>
      <c r="N681" s="214">
        <v>420</v>
      </c>
      <c r="O681" s="346" t="s">
        <v>683</v>
      </c>
      <c r="P681" s="317">
        <f>SUM(M681:M682)</f>
        <v>420</v>
      </c>
      <c r="Q681" s="317">
        <f>SUM(N681:N682)</f>
        <v>420</v>
      </c>
      <c r="R681" s="317">
        <f>SUM(M683:M684)</f>
        <v>0</v>
      </c>
      <c r="S681" s="317">
        <f>SUM(N683:N684)</f>
        <v>0</v>
      </c>
      <c r="T681" s="317">
        <f>SUM(M685:M686)</f>
        <v>0</v>
      </c>
      <c r="U681" s="317">
        <f>SUM(N685:N686)</f>
        <v>0</v>
      </c>
      <c r="V681" s="317">
        <f>SUM(M687:M688)</f>
        <v>0</v>
      </c>
      <c r="W681" s="317">
        <f>SUM(N687:N688)</f>
        <v>0</v>
      </c>
      <c r="X681" s="317">
        <f>P681+R681+T681+V681</f>
        <v>420</v>
      </c>
      <c r="Y681" s="317">
        <f>Q681+S681+U681+W681</f>
        <v>420</v>
      </c>
      <c r="Z681" s="317">
        <f>G681-X681</f>
        <v>0</v>
      </c>
      <c r="AA681" s="317">
        <f>G681-Y681</f>
        <v>0</v>
      </c>
      <c r="AB681" s="317">
        <f>X681*100/G681</f>
        <v>100</v>
      </c>
      <c r="AC681" s="317" t="s">
        <v>707</v>
      </c>
    </row>
    <row r="682" spans="1:29" ht="15.75" customHeight="1">
      <c r="A682" s="318"/>
      <c r="B682" s="309"/>
      <c r="C682" s="309"/>
      <c r="D682" s="309"/>
      <c r="E682" s="319"/>
      <c r="F682" s="320"/>
      <c r="G682" s="317"/>
      <c r="H682" s="325"/>
      <c r="I682" s="320"/>
      <c r="J682" s="320"/>
      <c r="K682" s="346"/>
      <c r="L682" s="341"/>
      <c r="M682" s="209"/>
      <c r="N682" s="214"/>
      <c r="O682" s="346"/>
      <c r="P682" s="317"/>
      <c r="Q682" s="317"/>
      <c r="R682" s="317"/>
      <c r="S682" s="317"/>
      <c r="T682" s="317"/>
      <c r="U682" s="317"/>
      <c r="V682" s="317"/>
      <c r="W682" s="317"/>
      <c r="X682" s="317"/>
      <c r="Y682" s="317"/>
      <c r="Z682" s="317"/>
      <c r="AA682" s="317"/>
      <c r="AB682" s="317"/>
      <c r="AC682" s="317"/>
    </row>
    <row r="683" spans="1:29" ht="15.75" customHeight="1">
      <c r="A683" s="318"/>
      <c r="B683" s="309"/>
      <c r="C683" s="309"/>
      <c r="D683" s="309"/>
      <c r="E683" s="319"/>
      <c r="F683" s="320"/>
      <c r="G683" s="317"/>
      <c r="H683" s="325"/>
      <c r="I683" s="320"/>
      <c r="J683" s="320" t="s">
        <v>370</v>
      </c>
      <c r="K683" s="346"/>
      <c r="L683" s="341"/>
      <c r="M683" s="209"/>
      <c r="N683" s="209"/>
      <c r="O683" s="346"/>
      <c r="P683" s="317"/>
      <c r="Q683" s="317"/>
      <c r="R683" s="317"/>
      <c r="S683" s="317"/>
      <c r="T683" s="317"/>
      <c r="U683" s="317"/>
      <c r="V683" s="317"/>
      <c r="W683" s="317"/>
      <c r="X683" s="317"/>
      <c r="Y683" s="317"/>
      <c r="Z683" s="317"/>
      <c r="AA683" s="317"/>
      <c r="AB683" s="317"/>
      <c r="AC683" s="317"/>
    </row>
    <row r="684" spans="1:29" ht="15.75" customHeight="1">
      <c r="A684" s="318"/>
      <c r="B684" s="309"/>
      <c r="C684" s="309"/>
      <c r="D684" s="309"/>
      <c r="E684" s="319"/>
      <c r="F684" s="320"/>
      <c r="G684" s="317"/>
      <c r="H684" s="325"/>
      <c r="I684" s="320"/>
      <c r="J684" s="320"/>
      <c r="K684" s="346"/>
      <c r="L684" s="341"/>
      <c r="M684" s="209"/>
      <c r="N684" s="209"/>
      <c r="O684" s="346"/>
      <c r="P684" s="317"/>
      <c r="Q684" s="317"/>
      <c r="R684" s="317"/>
      <c r="S684" s="317"/>
      <c r="T684" s="317"/>
      <c r="U684" s="317"/>
      <c r="V684" s="317"/>
      <c r="W684" s="317"/>
      <c r="X684" s="317"/>
      <c r="Y684" s="317"/>
      <c r="Z684" s="317"/>
      <c r="AA684" s="317"/>
      <c r="AB684" s="317"/>
      <c r="AC684" s="317"/>
    </row>
    <row r="685" spans="1:29" ht="15.75" customHeight="1">
      <c r="A685" s="318"/>
      <c r="B685" s="309"/>
      <c r="C685" s="309"/>
      <c r="D685" s="309"/>
      <c r="E685" s="319"/>
      <c r="F685" s="320"/>
      <c r="G685" s="317"/>
      <c r="H685" s="325"/>
      <c r="I685" s="320"/>
      <c r="J685" s="320" t="s">
        <v>289</v>
      </c>
      <c r="K685" s="346"/>
      <c r="L685" s="341"/>
      <c r="M685" s="209"/>
      <c r="N685" s="214"/>
      <c r="O685" s="346"/>
      <c r="P685" s="317"/>
      <c r="Q685" s="317"/>
      <c r="R685" s="317"/>
      <c r="S685" s="317"/>
      <c r="T685" s="317"/>
      <c r="U685" s="317"/>
      <c r="V685" s="317"/>
      <c r="W685" s="317"/>
      <c r="X685" s="317"/>
      <c r="Y685" s="317"/>
      <c r="Z685" s="317"/>
      <c r="AA685" s="317"/>
      <c r="AB685" s="317"/>
      <c r="AC685" s="317"/>
    </row>
    <row r="686" spans="1:29" ht="15.75" customHeight="1">
      <c r="A686" s="318"/>
      <c r="B686" s="309"/>
      <c r="C686" s="309"/>
      <c r="D686" s="309"/>
      <c r="E686" s="319"/>
      <c r="F686" s="320"/>
      <c r="G686" s="317"/>
      <c r="H686" s="325"/>
      <c r="I686" s="320"/>
      <c r="J686" s="320"/>
      <c r="K686" s="346"/>
      <c r="L686" s="341"/>
      <c r="M686" s="209"/>
      <c r="N686" s="209"/>
      <c r="O686" s="346"/>
      <c r="P686" s="317"/>
      <c r="Q686" s="317"/>
      <c r="R686" s="317"/>
      <c r="S686" s="317"/>
      <c r="T686" s="317"/>
      <c r="U686" s="317"/>
      <c r="V686" s="317"/>
      <c r="W686" s="317"/>
      <c r="X686" s="317"/>
      <c r="Y686" s="317"/>
      <c r="Z686" s="317"/>
      <c r="AA686" s="317"/>
      <c r="AB686" s="317"/>
      <c r="AC686" s="317"/>
    </row>
    <row r="687" spans="1:29" ht="15.75" customHeight="1">
      <c r="A687" s="318"/>
      <c r="B687" s="309"/>
      <c r="C687" s="309"/>
      <c r="D687" s="309"/>
      <c r="E687" s="319"/>
      <c r="F687" s="320"/>
      <c r="G687" s="317"/>
      <c r="H687" s="325"/>
      <c r="I687" s="320"/>
      <c r="J687" s="320" t="s">
        <v>371</v>
      </c>
      <c r="K687" s="346"/>
      <c r="L687" s="341"/>
      <c r="M687" s="209"/>
      <c r="N687" s="214"/>
      <c r="O687" s="346"/>
      <c r="P687" s="317"/>
      <c r="Q687" s="317"/>
      <c r="R687" s="317"/>
      <c r="S687" s="317"/>
      <c r="T687" s="317"/>
      <c r="U687" s="317"/>
      <c r="V687" s="317"/>
      <c r="W687" s="317"/>
      <c r="X687" s="317"/>
      <c r="Y687" s="317"/>
      <c r="Z687" s="317"/>
      <c r="AA687" s="317"/>
      <c r="AB687" s="317"/>
      <c r="AC687" s="317"/>
    </row>
    <row r="688" spans="1:29" ht="19.5" customHeight="1">
      <c r="A688" s="318"/>
      <c r="B688" s="310"/>
      <c r="C688" s="310"/>
      <c r="D688" s="310"/>
      <c r="E688" s="319"/>
      <c r="F688" s="320"/>
      <c r="G688" s="317"/>
      <c r="H688" s="326"/>
      <c r="I688" s="320"/>
      <c r="J688" s="320"/>
      <c r="K688" s="346"/>
      <c r="L688" s="346"/>
      <c r="M688" s="214"/>
      <c r="N688" s="214"/>
      <c r="O688" s="346"/>
      <c r="P688" s="317"/>
      <c r="Q688" s="317"/>
      <c r="R688" s="317"/>
      <c r="S688" s="317"/>
      <c r="T688" s="317"/>
      <c r="U688" s="317"/>
      <c r="V688" s="317"/>
      <c r="W688" s="317"/>
      <c r="X688" s="317"/>
      <c r="Y688" s="317"/>
      <c r="Z688" s="317"/>
      <c r="AA688" s="317"/>
      <c r="AB688" s="317"/>
      <c r="AC688" s="317"/>
    </row>
    <row r="689" spans="1:29" ht="15.75" customHeight="1">
      <c r="A689" s="318">
        <v>33600000</v>
      </c>
      <c r="B689" s="308" t="s">
        <v>641</v>
      </c>
      <c r="C689" s="308" t="s">
        <v>495</v>
      </c>
      <c r="D689" s="308" t="s">
        <v>680</v>
      </c>
      <c r="E689" s="319" t="s">
        <v>670</v>
      </c>
      <c r="F689" s="320" t="s">
        <v>677</v>
      </c>
      <c r="G689" s="317">
        <v>36053</v>
      </c>
      <c r="H689" s="324" t="s">
        <v>647</v>
      </c>
      <c r="I689" s="320" t="s">
        <v>527</v>
      </c>
      <c r="J689" s="320" t="s">
        <v>281</v>
      </c>
      <c r="K689" s="346" t="s">
        <v>984</v>
      </c>
      <c r="L689" s="341" t="s">
        <v>677</v>
      </c>
      <c r="M689" s="209">
        <v>2570</v>
      </c>
      <c r="N689" s="214">
        <v>2570</v>
      </c>
      <c r="O689" s="346" t="s">
        <v>810</v>
      </c>
      <c r="P689" s="317">
        <f>SUM(M689:M691)</f>
        <v>5085</v>
      </c>
      <c r="Q689" s="317">
        <f>SUM(N689:N691)</f>
        <v>5085</v>
      </c>
      <c r="R689" s="317">
        <f>SUM(M692:M693)</f>
        <v>0</v>
      </c>
      <c r="S689" s="317">
        <f>SUM(N692:N693)</f>
        <v>0</v>
      </c>
      <c r="T689" s="317">
        <f>SUM(M694:M696)</f>
        <v>0</v>
      </c>
      <c r="U689" s="317">
        <f>SUM(N694:N696)</f>
        <v>0</v>
      </c>
      <c r="V689" s="317">
        <f>SUM(M697:M699)</f>
        <v>0</v>
      </c>
      <c r="W689" s="317">
        <f>SUM(N697:N699)</f>
        <v>0</v>
      </c>
      <c r="X689" s="317">
        <f>P689+R689+T689+V689</f>
        <v>5085</v>
      </c>
      <c r="Y689" s="317">
        <f>Q689+S689+U689+W689</f>
        <v>5085</v>
      </c>
      <c r="Z689" s="317">
        <f>G689-X689</f>
        <v>30968</v>
      </c>
      <c r="AA689" s="317">
        <f>G689-Y689</f>
        <v>30968</v>
      </c>
      <c r="AB689" s="317">
        <f>X689*100/G689</f>
        <v>14.104235431170776</v>
      </c>
      <c r="AC689" s="317"/>
    </row>
    <row r="690" spans="1:29" ht="15.75" customHeight="1">
      <c r="A690" s="318"/>
      <c r="B690" s="309"/>
      <c r="C690" s="309"/>
      <c r="D690" s="309"/>
      <c r="E690" s="319"/>
      <c r="F690" s="320"/>
      <c r="G690" s="317"/>
      <c r="H690" s="327"/>
      <c r="I690" s="320"/>
      <c r="J690" s="320"/>
      <c r="K690" s="346" t="s">
        <v>1064</v>
      </c>
      <c r="L690" s="341" t="s">
        <v>868</v>
      </c>
      <c r="M690" s="209">
        <v>990</v>
      </c>
      <c r="N690" s="214">
        <v>990</v>
      </c>
      <c r="O690" s="346" t="s">
        <v>1002</v>
      </c>
      <c r="P690" s="317"/>
      <c r="Q690" s="317"/>
      <c r="R690" s="317"/>
      <c r="S690" s="317"/>
      <c r="T690" s="317"/>
      <c r="U690" s="317"/>
      <c r="V690" s="317"/>
      <c r="W690" s="317"/>
      <c r="X690" s="317"/>
      <c r="Y690" s="317"/>
      <c r="Z690" s="317"/>
      <c r="AA690" s="317"/>
      <c r="AB690" s="317"/>
      <c r="AC690" s="317"/>
    </row>
    <row r="691" spans="1:29" ht="15.75" customHeight="1">
      <c r="A691" s="318"/>
      <c r="B691" s="309"/>
      <c r="C691" s="309"/>
      <c r="D691" s="309"/>
      <c r="E691" s="319"/>
      <c r="F691" s="320"/>
      <c r="G691" s="317"/>
      <c r="H691" s="325"/>
      <c r="I691" s="320"/>
      <c r="J691" s="320"/>
      <c r="K691" s="346" t="s">
        <v>1061</v>
      </c>
      <c r="L691" s="341" t="s">
        <v>702</v>
      </c>
      <c r="M691" s="209">
        <v>1525</v>
      </c>
      <c r="N691" s="214">
        <v>1525</v>
      </c>
      <c r="O691" s="346" t="s">
        <v>832</v>
      </c>
      <c r="P691" s="317"/>
      <c r="Q691" s="317"/>
      <c r="R691" s="317"/>
      <c r="S691" s="317"/>
      <c r="T691" s="317"/>
      <c r="U691" s="317"/>
      <c r="V691" s="317"/>
      <c r="W691" s="317"/>
      <c r="X691" s="317"/>
      <c r="Y691" s="317"/>
      <c r="Z691" s="317"/>
      <c r="AA691" s="317"/>
      <c r="AB691" s="317"/>
      <c r="AC691" s="317"/>
    </row>
    <row r="692" spans="1:29" ht="15.75" customHeight="1">
      <c r="A692" s="318"/>
      <c r="B692" s="309"/>
      <c r="C692" s="309"/>
      <c r="D692" s="309"/>
      <c r="E692" s="319"/>
      <c r="F692" s="320"/>
      <c r="G692" s="317"/>
      <c r="H692" s="325"/>
      <c r="I692" s="320"/>
      <c r="J692" s="320" t="s">
        <v>370</v>
      </c>
      <c r="K692" s="346"/>
      <c r="L692" s="341"/>
      <c r="M692" s="209"/>
      <c r="N692" s="209"/>
      <c r="O692" s="346"/>
      <c r="P692" s="317"/>
      <c r="Q692" s="317"/>
      <c r="R692" s="317"/>
      <c r="S692" s="317"/>
      <c r="T692" s="317"/>
      <c r="U692" s="317"/>
      <c r="V692" s="317"/>
      <c r="W692" s="317"/>
      <c r="X692" s="317"/>
      <c r="Y692" s="317"/>
      <c r="Z692" s="317"/>
      <c r="AA692" s="317"/>
      <c r="AB692" s="317"/>
      <c r="AC692" s="317"/>
    </row>
    <row r="693" spans="1:29" ht="15.75" customHeight="1">
      <c r="A693" s="318"/>
      <c r="B693" s="309"/>
      <c r="C693" s="309"/>
      <c r="D693" s="309"/>
      <c r="E693" s="319"/>
      <c r="F693" s="320"/>
      <c r="G693" s="317"/>
      <c r="H693" s="325"/>
      <c r="I693" s="320"/>
      <c r="J693" s="320"/>
      <c r="K693" s="346"/>
      <c r="L693" s="341"/>
      <c r="M693" s="209"/>
      <c r="N693" s="209"/>
      <c r="O693" s="346"/>
      <c r="P693" s="317"/>
      <c r="Q693" s="317"/>
      <c r="R693" s="317"/>
      <c r="S693" s="317"/>
      <c r="T693" s="317"/>
      <c r="U693" s="317"/>
      <c r="V693" s="317"/>
      <c r="W693" s="317"/>
      <c r="X693" s="317"/>
      <c r="Y693" s="317"/>
      <c r="Z693" s="317"/>
      <c r="AA693" s="317"/>
      <c r="AB693" s="317"/>
      <c r="AC693" s="317"/>
    </row>
    <row r="694" spans="1:29" ht="15.75" customHeight="1">
      <c r="A694" s="318"/>
      <c r="B694" s="309"/>
      <c r="C694" s="309"/>
      <c r="D694" s="309"/>
      <c r="E694" s="319"/>
      <c r="F694" s="320"/>
      <c r="G694" s="317"/>
      <c r="H694" s="325"/>
      <c r="I694" s="320"/>
      <c r="J694" s="320" t="s">
        <v>289</v>
      </c>
      <c r="K694" s="346"/>
      <c r="L694" s="341"/>
      <c r="M694" s="209"/>
      <c r="N694" s="214"/>
      <c r="O694" s="346"/>
      <c r="P694" s="317"/>
      <c r="Q694" s="317"/>
      <c r="R694" s="317"/>
      <c r="S694" s="317"/>
      <c r="T694" s="317"/>
      <c r="U694" s="317"/>
      <c r="V694" s="317"/>
      <c r="W694" s="317"/>
      <c r="X694" s="317"/>
      <c r="Y694" s="317"/>
      <c r="Z694" s="317"/>
      <c r="AA694" s="317"/>
      <c r="AB694" s="317"/>
      <c r="AC694" s="317"/>
    </row>
    <row r="695" spans="1:29" ht="15.75" customHeight="1">
      <c r="A695" s="318"/>
      <c r="B695" s="309"/>
      <c r="C695" s="309"/>
      <c r="D695" s="309"/>
      <c r="E695" s="319"/>
      <c r="F695" s="320"/>
      <c r="G695" s="317"/>
      <c r="H695" s="325"/>
      <c r="I695" s="320"/>
      <c r="J695" s="320"/>
      <c r="K695" s="346"/>
      <c r="L695" s="341"/>
      <c r="M695" s="209"/>
      <c r="N695" s="214"/>
      <c r="O695" s="346"/>
      <c r="P695" s="317"/>
      <c r="Q695" s="317"/>
      <c r="R695" s="317"/>
      <c r="S695" s="317"/>
      <c r="T695" s="317"/>
      <c r="U695" s="317"/>
      <c r="V695" s="317"/>
      <c r="W695" s="317"/>
      <c r="X695" s="317"/>
      <c r="Y695" s="317"/>
      <c r="Z695" s="317"/>
      <c r="AA695" s="317"/>
      <c r="AB695" s="317"/>
      <c r="AC695" s="317"/>
    </row>
    <row r="696" spans="1:29" ht="15.75" customHeight="1">
      <c r="A696" s="318"/>
      <c r="B696" s="309"/>
      <c r="C696" s="309"/>
      <c r="D696" s="309"/>
      <c r="E696" s="319"/>
      <c r="F696" s="320"/>
      <c r="G696" s="317"/>
      <c r="H696" s="325"/>
      <c r="I696" s="320"/>
      <c r="J696" s="320"/>
      <c r="K696" s="346"/>
      <c r="L696" s="341"/>
      <c r="M696" s="209"/>
      <c r="N696" s="209"/>
      <c r="O696" s="346"/>
      <c r="P696" s="317"/>
      <c r="Q696" s="317"/>
      <c r="R696" s="317"/>
      <c r="S696" s="317"/>
      <c r="T696" s="317"/>
      <c r="U696" s="317"/>
      <c r="V696" s="317"/>
      <c r="W696" s="317"/>
      <c r="X696" s="317"/>
      <c r="Y696" s="317"/>
      <c r="Z696" s="317"/>
      <c r="AA696" s="317"/>
      <c r="AB696" s="317"/>
      <c r="AC696" s="317"/>
    </row>
    <row r="697" spans="1:29" ht="15.75" customHeight="1">
      <c r="A697" s="318"/>
      <c r="B697" s="309"/>
      <c r="C697" s="309"/>
      <c r="D697" s="309"/>
      <c r="E697" s="319"/>
      <c r="F697" s="320"/>
      <c r="G697" s="317"/>
      <c r="H697" s="325"/>
      <c r="I697" s="320"/>
      <c r="J697" s="320" t="s">
        <v>371</v>
      </c>
      <c r="K697" s="346"/>
      <c r="L697" s="341"/>
      <c r="M697" s="209"/>
      <c r="N697" s="214"/>
      <c r="O697" s="346"/>
      <c r="P697" s="317"/>
      <c r="Q697" s="317"/>
      <c r="R697" s="317"/>
      <c r="S697" s="317"/>
      <c r="T697" s="317"/>
      <c r="U697" s="317"/>
      <c r="V697" s="317"/>
      <c r="W697" s="317"/>
      <c r="X697" s="317"/>
      <c r="Y697" s="317"/>
      <c r="Z697" s="317"/>
      <c r="AA697" s="317"/>
      <c r="AB697" s="317"/>
      <c r="AC697" s="317"/>
    </row>
    <row r="698" spans="1:29" ht="15.75" customHeight="1">
      <c r="A698" s="318"/>
      <c r="B698" s="309"/>
      <c r="C698" s="309"/>
      <c r="D698" s="309"/>
      <c r="E698" s="319"/>
      <c r="F698" s="320"/>
      <c r="G698" s="317"/>
      <c r="H698" s="325"/>
      <c r="I698" s="320"/>
      <c r="J698" s="320"/>
      <c r="K698" s="346"/>
      <c r="L698" s="341"/>
      <c r="M698" s="209"/>
      <c r="N698" s="214"/>
      <c r="O698" s="346"/>
      <c r="P698" s="317"/>
      <c r="Q698" s="317"/>
      <c r="R698" s="317"/>
      <c r="S698" s="317"/>
      <c r="T698" s="317"/>
      <c r="U698" s="317"/>
      <c r="V698" s="317"/>
      <c r="W698" s="317"/>
      <c r="X698" s="317"/>
      <c r="Y698" s="317"/>
      <c r="Z698" s="317"/>
      <c r="AA698" s="317"/>
      <c r="AB698" s="317"/>
      <c r="AC698" s="317"/>
    </row>
    <row r="699" spans="1:29" ht="19.5" customHeight="1">
      <c r="A699" s="318"/>
      <c r="B699" s="310"/>
      <c r="C699" s="310"/>
      <c r="D699" s="310"/>
      <c r="E699" s="319"/>
      <c r="F699" s="320"/>
      <c r="G699" s="317"/>
      <c r="H699" s="326"/>
      <c r="I699" s="320"/>
      <c r="J699" s="320"/>
      <c r="K699" s="346"/>
      <c r="L699" s="346"/>
      <c r="M699" s="214"/>
      <c r="N699" s="214"/>
      <c r="O699" s="346"/>
      <c r="P699" s="317"/>
      <c r="Q699" s="317"/>
      <c r="R699" s="317"/>
      <c r="S699" s="317"/>
      <c r="T699" s="317"/>
      <c r="U699" s="317"/>
      <c r="V699" s="317"/>
      <c r="W699" s="317"/>
      <c r="X699" s="317"/>
      <c r="Y699" s="317"/>
      <c r="Z699" s="317"/>
      <c r="AA699" s="317"/>
      <c r="AB699" s="317"/>
      <c r="AC699" s="317"/>
    </row>
    <row r="700" spans="1:29" ht="15.75" customHeight="1">
      <c r="A700" s="318">
        <v>33100000</v>
      </c>
      <c r="B700" s="308" t="s">
        <v>678</v>
      </c>
      <c r="C700" s="308" t="s">
        <v>495</v>
      </c>
      <c r="D700" s="308" t="s">
        <v>681</v>
      </c>
      <c r="E700" s="319" t="s">
        <v>679</v>
      </c>
      <c r="F700" s="320" t="s">
        <v>677</v>
      </c>
      <c r="G700" s="317">
        <v>715</v>
      </c>
      <c r="H700" s="324" t="s">
        <v>647</v>
      </c>
      <c r="I700" s="320" t="s">
        <v>527</v>
      </c>
      <c r="J700" s="320" t="s">
        <v>281</v>
      </c>
      <c r="K700" s="346"/>
      <c r="L700" s="341"/>
      <c r="M700" s="209"/>
      <c r="N700" s="214"/>
      <c r="O700" s="346"/>
      <c r="P700" s="317">
        <f>SUM(M700:M701)</f>
        <v>0</v>
      </c>
      <c r="Q700" s="317">
        <f>SUM(N700:N701)</f>
        <v>0</v>
      </c>
      <c r="R700" s="317">
        <f>SUM(M702:M703)</f>
        <v>0</v>
      </c>
      <c r="S700" s="317">
        <f>SUM(N702:N703)</f>
        <v>0</v>
      </c>
      <c r="T700" s="317">
        <f>SUM(M704:M705)</f>
        <v>0</v>
      </c>
      <c r="U700" s="317">
        <f>SUM(N704:N705)</f>
        <v>0</v>
      </c>
      <c r="V700" s="317">
        <f>SUM(M706:M709)</f>
        <v>0</v>
      </c>
      <c r="W700" s="317">
        <f>SUM(N706:N709)</f>
        <v>0</v>
      </c>
      <c r="X700" s="317">
        <f>P700+R700+T700+V700</f>
        <v>0</v>
      </c>
      <c r="Y700" s="317">
        <f>Q700+S700+U700+W700</f>
        <v>0</v>
      </c>
      <c r="Z700" s="317">
        <f>G700-X700</f>
        <v>715</v>
      </c>
      <c r="AA700" s="317">
        <f>G700-Y700</f>
        <v>715</v>
      </c>
      <c r="AB700" s="317">
        <f>X700*100/G700</f>
        <v>0</v>
      </c>
      <c r="AC700" s="317"/>
    </row>
    <row r="701" spans="1:29" ht="15.75" customHeight="1">
      <c r="A701" s="318"/>
      <c r="B701" s="309"/>
      <c r="C701" s="309"/>
      <c r="D701" s="309"/>
      <c r="E701" s="319"/>
      <c r="F701" s="320"/>
      <c r="G701" s="317"/>
      <c r="H701" s="325"/>
      <c r="I701" s="320"/>
      <c r="J701" s="320"/>
      <c r="K701" s="346"/>
      <c r="L701" s="341"/>
      <c r="M701" s="209"/>
      <c r="N701" s="214"/>
      <c r="O701" s="346"/>
      <c r="P701" s="317"/>
      <c r="Q701" s="317"/>
      <c r="R701" s="317"/>
      <c r="S701" s="317"/>
      <c r="T701" s="317"/>
      <c r="U701" s="317"/>
      <c r="V701" s="317"/>
      <c r="W701" s="317"/>
      <c r="X701" s="317"/>
      <c r="Y701" s="317"/>
      <c r="Z701" s="317"/>
      <c r="AA701" s="317"/>
      <c r="AB701" s="317"/>
      <c r="AC701" s="317"/>
    </row>
    <row r="702" spans="1:29" ht="15.75" customHeight="1">
      <c r="A702" s="318"/>
      <c r="B702" s="309"/>
      <c r="C702" s="309"/>
      <c r="D702" s="309"/>
      <c r="E702" s="319"/>
      <c r="F702" s="320"/>
      <c r="G702" s="317"/>
      <c r="H702" s="325"/>
      <c r="I702" s="320"/>
      <c r="J702" s="320" t="s">
        <v>370</v>
      </c>
      <c r="K702" s="346"/>
      <c r="L702" s="341"/>
      <c r="M702" s="209"/>
      <c r="N702" s="209"/>
      <c r="O702" s="346"/>
      <c r="P702" s="317"/>
      <c r="Q702" s="317"/>
      <c r="R702" s="317"/>
      <c r="S702" s="317"/>
      <c r="T702" s="317"/>
      <c r="U702" s="317"/>
      <c r="V702" s="317"/>
      <c r="W702" s="317"/>
      <c r="X702" s="317"/>
      <c r="Y702" s="317"/>
      <c r="Z702" s="317"/>
      <c r="AA702" s="317"/>
      <c r="AB702" s="317"/>
      <c r="AC702" s="317"/>
    </row>
    <row r="703" spans="1:29" ht="15.75" customHeight="1">
      <c r="A703" s="318"/>
      <c r="B703" s="309"/>
      <c r="C703" s="309"/>
      <c r="D703" s="309"/>
      <c r="E703" s="319"/>
      <c r="F703" s="320"/>
      <c r="G703" s="317"/>
      <c r="H703" s="325"/>
      <c r="I703" s="320"/>
      <c r="J703" s="320"/>
      <c r="K703" s="346"/>
      <c r="L703" s="341"/>
      <c r="M703" s="209"/>
      <c r="N703" s="209"/>
      <c r="O703" s="346"/>
      <c r="P703" s="317"/>
      <c r="Q703" s="317"/>
      <c r="R703" s="317"/>
      <c r="S703" s="317"/>
      <c r="T703" s="317"/>
      <c r="U703" s="317"/>
      <c r="V703" s="317"/>
      <c r="W703" s="317"/>
      <c r="X703" s="317"/>
      <c r="Y703" s="317"/>
      <c r="Z703" s="317"/>
      <c r="AA703" s="317"/>
      <c r="AB703" s="317"/>
      <c r="AC703" s="317"/>
    </row>
    <row r="704" spans="1:29" ht="15.75" customHeight="1">
      <c r="A704" s="318"/>
      <c r="B704" s="309"/>
      <c r="C704" s="309"/>
      <c r="D704" s="309"/>
      <c r="E704" s="319"/>
      <c r="F704" s="320"/>
      <c r="G704" s="317"/>
      <c r="H704" s="325"/>
      <c r="I704" s="320"/>
      <c r="J704" s="320" t="s">
        <v>289</v>
      </c>
      <c r="K704" s="346"/>
      <c r="L704" s="341"/>
      <c r="M704" s="209"/>
      <c r="N704" s="214"/>
      <c r="O704" s="346"/>
      <c r="P704" s="317"/>
      <c r="Q704" s="317"/>
      <c r="R704" s="317"/>
      <c r="S704" s="317"/>
      <c r="T704" s="317"/>
      <c r="U704" s="317"/>
      <c r="V704" s="317"/>
      <c r="W704" s="317"/>
      <c r="X704" s="317"/>
      <c r="Y704" s="317"/>
      <c r="Z704" s="317"/>
      <c r="AA704" s="317"/>
      <c r="AB704" s="317"/>
      <c r="AC704" s="317"/>
    </row>
    <row r="705" spans="1:29" ht="15.75" customHeight="1">
      <c r="A705" s="318"/>
      <c r="B705" s="309"/>
      <c r="C705" s="309"/>
      <c r="D705" s="309"/>
      <c r="E705" s="319"/>
      <c r="F705" s="320"/>
      <c r="G705" s="317"/>
      <c r="H705" s="325"/>
      <c r="I705" s="320"/>
      <c r="J705" s="320"/>
      <c r="K705" s="346"/>
      <c r="L705" s="341"/>
      <c r="M705" s="209"/>
      <c r="N705" s="209"/>
      <c r="O705" s="346"/>
      <c r="P705" s="317"/>
      <c r="Q705" s="317"/>
      <c r="R705" s="317"/>
      <c r="S705" s="317"/>
      <c r="T705" s="317"/>
      <c r="U705" s="317"/>
      <c r="V705" s="317"/>
      <c r="W705" s="317"/>
      <c r="X705" s="317"/>
      <c r="Y705" s="317"/>
      <c r="Z705" s="317"/>
      <c r="AA705" s="317"/>
      <c r="AB705" s="317"/>
      <c r="AC705" s="317"/>
    </row>
    <row r="706" spans="1:29" ht="15.75" customHeight="1">
      <c r="A706" s="318"/>
      <c r="B706" s="309"/>
      <c r="C706" s="309"/>
      <c r="D706" s="309"/>
      <c r="E706" s="319"/>
      <c r="F706" s="320"/>
      <c r="G706" s="317"/>
      <c r="H706" s="325"/>
      <c r="I706" s="320"/>
      <c r="J706" s="311" t="s">
        <v>371</v>
      </c>
      <c r="K706" s="346"/>
      <c r="L706" s="341"/>
      <c r="M706" s="209"/>
      <c r="N706" s="214"/>
      <c r="O706" s="346"/>
      <c r="P706" s="317"/>
      <c r="Q706" s="317"/>
      <c r="R706" s="317"/>
      <c r="S706" s="317"/>
      <c r="T706" s="317"/>
      <c r="U706" s="317"/>
      <c r="V706" s="317"/>
      <c r="W706" s="317"/>
      <c r="X706" s="317"/>
      <c r="Y706" s="317"/>
      <c r="Z706" s="317"/>
      <c r="AA706" s="317"/>
      <c r="AB706" s="317"/>
      <c r="AC706" s="317"/>
    </row>
    <row r="707" spans="1:29" ht="15.75" customHeight="1">
      <c r="A707" s="318"/>
      <c r="B707" s="309"/>
      <c r="C707" s="309"/>
      <c r="D707" s="309"/>
      <c r="E707" s="319"/>
      <c r="F707" s="320"/>
      <c r="G707" s="317"/>
      <c r="H707" s="325"/>
      <c r="I707" s="320"/>
      <c r="J707" s="312"/>
      <c r="K707" s="346"/>
      <c r="L707" s="341"/>
      <c r="M707" s="209"/>
      <c r="N707" s="214"/>
      <c r="O707" s="346"/>
      <c r="P707" s="317"/>
      <c r="Q707" s="317"/>
      <c r="R707" s="317"/>
      <c r="S707" s="317"/>
      <c r="T707" s="317"/>
      <c r="U707" s="317"/>
      <c r="V707" s="317"/>
      <c r="W707" s="317"/>
      <c r="X707" s="317"/>
      <c r="Y707" s="317"/>
      <c r="Z707" s="317"/>
      <c r="AA707" s="317"/>
      <c r="AB707" s="317"/>
      <c r="AC707" s="317"/>
    </row>
    <row r="708" spans="1:29" ht="15.75" customHeight="1">
      <c r="A708" s="318"/>
      <c r="B708" s="309"/>
      <c r="C708" s="309"/>
      <c r="D708" s="309"/>
      <c r="E708" s="319"/>
      <c r="F708" s="320"/>
      <c r="G708" s="317"/>
      <c r="H708" s="325"/>
      <c r="I708" s="320"/>
      <c r="J708" s="312"/>
      <c r="K708" s="346"/>
      <c r="L708" s="341"/>
      <c r="M708" s="209"/>
      <c r="N708" s="214"/>
      <c r="O708" s="346"/>
      <c r="P708" s="317"/>
      <c r="Q708" s="317"/>
      <c r="R708" s="317"/>
      <c r="S708" s="317"/>
      <c r="T708" s="317"/>
      <c r="U708" s="317"/>
      <c r="V708" s="317"/>
      <c r="W708" s="317"/>
      <c r="X708" s="317"/>
      <c r="Y708" s="317"/>
      <c r="Z708" s="317"/>
      <c r="AA708" s="317"/>
      <c r="AB708" s="317"/>
      <c r="AC708" s="317"/>
    </row>
    <row r="709" spans="1:29" ht="19.5" customHeight="1">
      <c r="A709" s="318"/>
      <c r="B709" s="310"/>
      <c r="C709" s="310"/>
      <c r="D709" s="310"/>
      <c r="E709" s="319"/>
      <c r="F709" s="320"/>
      <c r="G709" s="317"/>
      <c r="H709" s="326"/>
      <c r="I709" s="320"/>
      <c r="J709" s="313"/>
      <c r="K709" s="346"/>
      <c r="L709" s="346"/>
      <c r="M709" s="214"/>
      <c r="N709" s="214"/>
      <c r="O709" s="346"/>
      <c r="P709" s="317"/>
      <c r="Q709" s="317"/>
      <c r="R709" s="317"/>
      <c r="S709" s="317"/>
      <c r="T709" s="317"/>
      <c r="U709" s="317"/>
      <c r="V709" s="317"/>
      <c r="W709" s="317"/>
      <c r="X709" s="317"/>
      <c r="Y709" s="317"/>
      <c r="Z709" s="317"/>
      <c r="AA709" s="317"/>
      <c r="AB709" s="317"/>
      <c r="AC709" s="317"/>
    </row>
    <row r="710" spans="1:29" ht="15.75" customHeight="1">
      <c r="A710" s="318">
        <v>50300000</v>
      </c>
      <c r="B710" s="308" t="s">
        <v>685</v>
      </c>
      <c r="C710" s="308" t="s">
        <v>495</v>
      </c>
      <c r="D710" s="308" t="s">
        <v>686</v>
      </c>
      <c r="E710" s="319" t="s">
        <v>682</v>
      </c>
      <c r="F710" s="320" t="s">
        <v>683</v>
      </c>
      <c r="G710" s="317">
        <v>3000</v>
      </c>
      <c r="H710" s="324" t="s">
        <v>524</v>
      </c>
      <c r="I710" s="320" t="s">
        <v>684</v>
      </c>
      <c r="J710" s="320" t="s">
        <v>281</v>
      </c>
      <c r="K710" s="346" t="s">
        <v>1023</v>
      </c>
      <c r="L710" s="341" t="s">
        <v>684</v>
      </c>
      <c r="M710" s="209">
        <v>922.65</v>
      </c>
      <c r="N710" s="214">
        <v>922.65</v>
      </c>
      <c r="O710" s="346" t="s">
        <v>684</v>
      </c>
      <c r="P710" s="317">
        <f>SUM(M710:M712)</f>
        <v>1343.3</v>
      </c>
      <c r="Q710" s="317">
        <f>SUM(N710:N712)</f>
        <v>2064</v>
      </c>
      <c r="R710" s="317">
        <f>SUM(M713:M714)</f>
        <v>0</v>
      </c>
      <c r="S710" s="317">
        <f>SUM(N713:N714)</f>
        <v>0</v>
      </c>
      <c r="T710" s="317">
        <f>SUM(M715:M718)</f>
        <v>0</v>
      </c>
      <c r="U710" s="317">
        <f>SUM(N715:N718)</f>
        <v>0</v>
      </c>
      <c r="V710" s="317">
        <f>SUM(M719:M720)</f>
        <v>0</v>
      </c>
      <c r="W710" s="317">
        <f>SUM(N719:N720)</f>
        <v>0</v>
      </c>
      <c r="X710" s="317">
        <f>P710+R710+T710+V710</f>
        <v>1343.3</v>
      </c>
      <c r="Y710" s="317">
        <f>Q710+S710+U710+W710</f>
        <v>2064</v>
      </c>
      <c r="Z710" s="317">
        <f>G710-X710</f>
        <v>1656.7</v>
      </c>
      <c r="AA710" s="317">
        <f>G710-Y710</f>
        <v>936</v>
      </c>
      <c r="AB710" s="317">
        <f>X710*100/G710</f>
        <v>44.776666666666664</v>
      </c>
      <c r="AC710" s="317"/>
    </row>
    <row r="711" spans="1:29" ht="15.75" customHeight="1">
      <c r="A711" s="318"/>
      <c r="B711" s="309"/>
      <c r="C711" s="309"/>
      <c r="D711" s="309"/>
      <c r="E711" s="319"/>
      <c r="F711" s="320"/>
      <c r="G711" s="317"/>
      <c r="H711" s="327"/>
      <c r="I711" s="320"/>
      <c r="J711" s="320"/>
      <c r="K711" s="346" t="s">
        <v>1024</v>
      </c>
      <c r="L711" s="341" t="s">
        <v>899</v>
      </c>
      <c r="M711" s="209" t="s">
        <v>1025</v>
      </c>
      <c r="N711" s="214">
        <v>720.7</v>
      </c>
      <c r="O711" s="346" t="s">
        <v>684</v>
      </c>
      <c r="P711" s="317"/>
      <c r="Q711" s="317"/>
      <c r="R711" s="317"/>
      <c r="S711" s="317"/>
      <c r="T711" s="317"/>
      <c r="U711" s="317"/>
      <c r="V711" s="317"/>
      <c r="W711" s="317"/>
      <c r="X711" s="317"/>
      <c r="Y711" s="317"/>
      <c r="Z711" s="317"/>
      <c r="AA711" s="317"/>
      <c r="AB711" s="317"/>
      <c r="AC711" s="317"/>
    </row>
    <row r="712" spans="1:29" ht="15.75" customHeight="1">
      <c r="A712" s="318"/>
      <c r="B712" s="309"/>
      <c r="C712" s="309"/>
      <c r="D712" s="309"/>
      <c r="E712" s="319"/>
      <c r="F712" s="320"/>
      <c r="G712" s="317"/>
      <c r="H712" s="325"/>
      <c r="I712" s="320"/>
      <c r="J712" s="320"/>
      <c r="K712" s="346" t="s">
        <v>1026</v>
      </c>
      <c r="L712" s="341" t="s">
        <v>701</v>
      </c>
      <c r="M712" s="209">
        <v>420.65</v>
      </c>
      <c r="N712" s="214">
        <v>420.65</v>
      </c>
      <c r="O712" s="346" t="s">
        <v>832</v>
      </c>
      <c r="P712" s="317"/>
      <c r="Q712" s="317"/>
      <c r="R712" s="317"/>
      <c r="S712" s="317"/>
      <c r="T712" s="317"/>
      <c r="U712" s="317"/>
      <c r="V712" s="317"/>
      <c r="W712" s="317"/>
      <c r="X712" s="317"/>
      <c r="Y712" s="317"/>
      <c r="Z712" s="317"/>
      <c r="AA712" s="317"/>
      <c r="AB712" s="317"/>
      <c r="AC712" s="317"/>
    </row>
    <row r="713" spans="1:29" ht="15.75" customHeight="1">
      <c r="A713" s="318"/>
      <c r="B713" s="309"/>
      <c r="C713" s="309"/>
      <c r="D713" s="309"/>
      <c r="E713" s="319"/>
      <c r="F713" s="320"/>
      <c r="G713" s="317"/>
      <c r="H713" s="325"/>
      <c r="I713" s="320"/>
      <c r="J713" s="320" t="s">
        <v>370</v>
      </c>
      <c r="K713" s="346"/>
      <c r="L713" s="341"/>
      <c r="M713" s="209"/>
      <c r="N713" s="209"/>
      <c r="O713" s="346"/>
      <c r="P713" s="317"/>
      <c r="Q713" s="317"/>
      <c r="R713" s="317"/>
      <c r="S713" s="317"/>
      <c r="T713" s="317"/>
      <c r="U713" s="317"/>
      <c r="V713" s="317"/>
      <c r="W713" s="317"/>
      <c r="X713" s="317"/>
      <c r="Y713" s="317"/>
      <c r="Z713" s="317"/>
      <c r="AA713" s="317"/>
      <c r="AB713" s="317"/>
      <c r="AC713" s="317"/>
    </row>
    <row r="714" spans="1:29" ht="15.75" customHeight="1">
      <c r="A714" s="318"/>
      <c r="B714" s="309"/>
      <c r="C714" s="309"/>
      <c r="D714" s="309"/>
      <c r="E714" s="319"/>
      <c r="F714" s="320"/>
      <c r="G714" s="317"/>
      <c r="H714" s="325"/>
      <c r="I714" s="320"/>
      <c r="J714" s="320"/>
      <c r="K714" s="346"/>
      <c r="L714" s="341"/>
      <c r="M714" s="209"/>
      <c r="N714" s="209"/>
      <c r="O714" s="346"/>
      <c r="P714" s="317"/>
      <c r="Q714" s="317"/>
      <c r="R714" s="317"/>
      <c r="S714" s="317"/>
      <c r="T714" s="317"/>
      <c r="U714" s="317"/>
      <c r="V714" s="317"/>
      <c r="W714" s="317"/>
      <c r="X714" s="317"/>
      <c r="Y714" s="317"/>
      <c r="Z714" s="317"/>
      <c r="AA714" s="317"/>
      <c r="AB714" s="317"/>
      <c r="AC714" s="317"/>
    </row>
    <row r="715" spans="1:29" ht="15.75" customHeight="1">
      <c r="A715" s="318"/>
      <c r="B715" s="309"/>
      <c r="C715" s="309"/>
      <c r="D715" s="309"/>
      <c r="E715" s="319"/>
      <c r="F715" s="320"/>
      <c r="G715" s="317"/>
      <c r="H715" s="325"/>
      <c r="I715" s="320"/>
      <c r="J715" s="320" t="s">
        <v>289</v>
      </c>
      <c r="K715" s="346"/>
      <c r="L715" s="341"/>
      <c r="M715" s="209"/>
      <c r="N715" s="214"/>
      <c r="O715" s="346"/>
      <c r="P715" s="317"/>
      <c r="Q715" s="317"/>
      <c r="R715" s="317"/>
      <c r="S715" s="317"/>
      <c r="T715" s="317"/>
      <c r="U715" s="317"/>
      <c r="V715" s="317"/>
      <c r="W715" s="317"/>
      <c r="X715" s="317"/>
      <c r="Y715" s="317"/>
      <c r="Z715" s="317"/>
      <c r="AA715" s="317"/>
      <c r="AB715" s="317"/>
      <c r="AC715" s="317"/>
    </row>
    <row r="716" spans="1:29" ht="15.75" customHeight="1">
      <c r="A716" s="318"/>
      <c r="B716" s="309"/>
      <c r="C716" s="309"/>
      <c r="D716" s="309"/>
      <c r="E716" s="319"/>
      <c r="F716" s="320"/>
      <c r="G716" s="317"/>
      <c r="H716" s="325"/>
      <c r="I716" s="320"/>
      <c r="J716" s="320"/>
      <c r="K716" s="346"/>
      <c r="L716" s="341"/>
      <c r="M716" s="209"/>
      <c r="N716" s="214"/>
      <c r="O716" s="346"/>
      <c r="P716" s="317"/>
      <c r="Q716" s="317"/>
      <c r="R716" s="317"/>
      <c r="S716" s="317"/>
      <c r="T716" s="317"/>
      <c r="U716" s="317"/>
      <c r="V716" s="317"/>
      <c r="W716" s="317"/>
      <c r="X716" s="317"/>
      <c r="Y716" s="317"/>
      <c r="Z716" s="317"/>
      <c r="AA716" s="317"/>
      <c r="AB716" s="317"/>
      <c r="AC716" s="317"/>
    </row>
    <row r="717" spans="1:29" ht="15.75" customHeight="1">
      <c r="A717" s="318"/>
      <c r="B717" s="309"/>
      <c r="C717" s="309"/>
      <c r="D717" s="309"/>
      <c r="E717" s="319"/>
      <c r="F717" s="320"/>
      <c r="G717" s="317"/>
      <c r="H717" s="325"/>
      <c r="I717" s="320"/>
      <c r="J717" s="320"/>
      <c r="K717" s="346"/>
      <c r="L717" s="341"/>
      <c r="M717" s="209"/>
      <c r="N717" s="214"/>
      <c r="O717" s="346"/>
      <c r="P717" s="317"/>
      <c r="Q717" s="317"/>
      <c r="R717" s="317"/>
      <c r="S717" s="317"/>
      <c r="T717" s="317"/>
      <c r="U717" s="317"/>
      <c r="V717" s="317"/>
      <c r="W717" s="317"/>
      <c r="X717" s="317"/>
      <c r="Y717" s="317"/>
      <c r="Z717" s="317"/>
      <c r="AA717" s="317"/>
      <c r="AB717" s="317"/>
      <c r="AC717" s="317"/>
    </row>
    <row r="718" spans="1:29" ht="15.75" customHeight="1">
      <c r="A718" s="318"/>
      <c r="B718" s="309"/>
      <c r="C718" s="309"/>
      <c r="D718" s="309"/>
      <c r="E718" s="319"/>
      <c r="F718" s="320"/>
      <c r="G718" s="317"/>
      <c r="H718" s="325"/>
      <c r="I718" s="320"/>
      <c r="J718" s="320"/>
      <c r="K718" s="346"/>
      <c r="L718" s="341"/>
      <c r="M718" s="209"/>
      <c r="N718" s="209"/>
      <c r="O718" s="346"/>
      <c r="P718" s="317"/>
      <c r="Q718" s="317"/>
      <c r="R718" s="317"/>
      <c r="S718" s="317"/>
      <c r="T718" s="317"/>
      <c r="U718" s="317"/>
      <c r="V718" s="317"/>
      <c r="W718" s="317"/>
      <c r="X718" s="317"/>
      <c r="Y718" s="317"/>
      <c r="Z718" s="317"/>
      <c r="AA718" s="317"/>
      <c r="AB718" s="317"/>
      <c r="AC718" s="317"/>
    </row>
    <row r="719" spans="1:29" ht="15.75" customHeight="1">
      <c r="A719" s="318"/>
      <c r="B719" s="309"/>
      <c r="C719" s="309"/>
      <c r="D719" s="309"/>
      <c r="E719" s="319"/>
      <c r="F719" s="320"/>
      <c r="G719" s="317"/>
      <c r="H719" s="325"/>
      <c r="I719" s="320"/>
      <c r="J719" s="320" t="s">
        <v>371</v>
      </c>
      <c r="K719" s="346"/>
      <c r="L719" s="341"/>
      <c r="M719" s="209"/>
      <c r="N719" s="214"/>
      <c r="O719" s="346"/>
      <c r="P719" s="317"/>
      <c r="Q719" s="317"/>
      <c r="R719" s="317"/>
      <c r="S719" s="317"/>
      <c r="T719" s="317"/>
      <c r="U719" s="317"/>
      <c r="V719" s="317"/>
      <c r="W719" s="317"/>
      <c r="X719" s="317"/>
      <c r="Y719" s="317"/>
      <c r="Z719" s="317"/>
      <c r="AA719" s="317"/>
      <c r="AB719" s="317"/>
      <c r="AC719" s="317"/>
    </row>
    <row r="720" spans="1:29" ht="19.5" customHeight="1">
      <c r="A720" s="318"/>
      <c r="B720" s="310"/>
      <c r="C720" s="310"/>
      <c r="D720" s="310"/>
      <c r="E720" s="319"/>
      <c r="F720" s="320"/>
      <c r="G720" s="317"/>
      <c r="H720" s="326"/>
      <c r="I720" s="320"/>
      <c r="J720" s="320"/>
      <c r="K720" s="346"/>
      <c r="L720" s="346"/>
      <c r="M720" s="214"/>
      <c r="N720" s="214"/>
      <c r="O720" s="346"/>
      <c r="P720" s="317"/>
      <c r="Q720" s="317"/>
      <c r="R720" s="317"/>
      <c r="S720" s="317"/>
      <c r="T720" s="317"/>
      <c r="U720" s="317"/>
      <c r="V720" s="317"/>
      <c r="W720" s="317"/>
      <c r="X720" s="317"/>
      <c r="Y720" s="317"/>
      <c r="Z720" s="317"/>
      <c r="AA720" s="317"/>
      <c r="AB720" s="317"/>
      <c r="AC720" s="317"/>
    </row>
    <row r="721" spans="1:29" ht="15.75" customHeight="1">
      <c r="A721" s="318">
        <v>33600000</v>
      </c>
      <c r="B721" s="308" t="s">
        <v>641</v>
      </c>
      <c r="C721" s="308" t="s">
        <v>495</v>
      </c>
      <c r="D721" s="308" t="s">
        <v>692</v>
      </c>
      <c r="E721" s="319" t="s">
        <v>687</v>
      </c>
      <c r="F721" s="320" t="s">
        <v>688</v>
      </c>
      <c r="G721" s="317">
        <v>46574</v>
      </c>
      <c r="H721" s="324" t="s">
        <v>640</v>
      </c>
      <c r="I721" s="320" t="s">
        <v>527</v>
      </c>
      <c r="J721" s="320" t="s">
        <v>281</v>
      </c>
      <c r="K721" s="346" t="s">
        <v>980</v>
      </c>
      <c r="L721" s="341" t="s">
        <v>622</v>
      </c>
      <c r="M721" s="209">
        <v>8696</v>
      </c>
      <c r="N721" s="214">
        <v>8696</v>
      </c>
      <c r="O721" s="346" t="s">
        <v>810</v>
      </c>
      <c r="P721" s="317">
        <f>SUM(M721:M724)</f>
        <v>13169</v>
      </c>
      <c r="Q721" s="317">
        <f>SUM(N721:N724)</f>
        <v>13169</v>
      </c>
      <c r="R721" s="317">
        <f>SUM(M725:M726)</f>
        <v>0</v>
      </c>
      <c r="S721" s="317">
        <f>SUM(N725:N726)</f>
        <v>0</v>
      </c>
      <c r="T721" s="317">
        <f>SUM(M727:M728)</f>
        <v>0</v>
      </c>
      <c r="U721" s="317">
        <f>SUM(N727:N728)</f>
        <v>0</v>
      </c>
      <c r="V721" s="317">
        <f>SUM(M729:M730)</f>
        <v>0</v>
      </c>
      <c r="W721" s="317">
        <f>SUM(N729:N730)</f>
        <v>0</v>
      </c>
      <c r="X721" s="317">
        <f>P721+R721+T721+V721</f>
        <v>13169</v>
      </c>
      <c r="Y721" s="317">
        <f>Q721+S721+U721+W721</f>
        <v>13169</v>
      </c>
      <c r="Z721" s="317">
        <f>G721-X721</f>
        <v>33405</v>
      </c>
      <c r="AA721" s="317">
        <f>G721-Y721</f>
        <v>33405</v>
      </c>
      <c r="AB721" s="317">
        <f>X721*100/G721</f>
        <v>28.27543264482329</v>
      </c>
      <c r="AC721" s="317"/>
    </row>
    <row r="722" spans="1:29" ht="15.75" customHeight="1">
      <c r="A722" s="318"/>
      <c r="B722" s="309"/>
      <c r="C722" s="309"/>
      <c r="D722" s="309"/>
      <c r="E722" s="319"/>
      <c r="F722" s="320"/>
      <c r="G722" s="317"/>
      <c r="H722" s="327"/>
      <c r="I722" s="320"/>
      <c r="J722" s="320"/>
      <c r="K722" s="346" t="s">
        <v>1065</v>
      </c>
      <c r="L722" s="341" t="s">
        <v>810</v>
      </c>
      <c r="M722" s="209">
        <v>810</v>
      </c>
      <c r="N722" s="214">
        <v>810</v>
      </c>
      <c r="O722" s="346" t="s">
        <v>832</v>
      </c>
      <c r="P722" s="317"/>
      <c r="Q722" s="317"/>
      <c r="R722" s="317"/>
      <c r="S722" s="317"/>
      <c r="T722" s="317"/>
      <c r="U722" s="317"/>
      <c r="V722" s="317"/>
      <c r="W722" s="317"/>
      <c r="X722" s="317"/>
      <c r="Y722" s="317"/>
      <c r="Z722" s="317"/>
      <c r="AA722" s="317"/>
      <c r="AB722" s="317"/>
      <c r="AC722" s="317"/>
    </row>
    <row r="723" spans="1:29" ht="15.75" customHeight="1">
      <c r="A723" s="318"/>
      <c r="B723" s="309"/>
      <c r="C723" s="309"/>
      <c r="D723" s="309"/>
      <c r="E723" s="319"/>
      <c r="F723" s="320"/>
      <c r="G723" s="317"/>
      <c r="H723" s="327"/>
      <c r="I723" s="320"/>
      <c r="J723" s="320"/>
      <c r="K723" s="346" t="s">
        <v>1028</v>
      </c>
      <c r="L723" s="341" t="s">
        <v>1002</v>
      </c>
      <c r="M723" s="209">
        <v>3113</v>
      </c>
      <c r="N723" s="214">
        <v>3113</v>
      </c>
      <c r="O723" s="346" t="s">
        <v>890</v>
      </c>
      <c r="P723" s="317"/>
      <c r="Q723" s="317"/>
      <c r="R723" s="317"/>
      <c r="S723" s="317"/>
      <c r="T723" s="317"/>
      <c r="U723" s="317"/>
      <c r="V723" s="317"/>
      <c r="W723" s="317"/>
      <c r="X723" s="317"/>
      <c r="Y723" s="317"/>
      <c r="Z723" s="317"/>
      <c r="AA723" s="317"/>
      <c r="AB723" s="317"/>
      <c r="AC723" s="317"/>
    </row>
    <row r="724" spans="1:29" ht="15.75" customHeight="1">
      <c r="A724" s="318"/>
      <c r="B724" s="309"/>
      <c r="C724" s="309"/>
      <c r="D724" s="309"/>
      <c r="E724" s="319"/>
      <c r="F724" s="320"/>
      <c r="G724" s="317"/>
      <c r="H724" s="325"/>
      <c r="I724" s="320"/>
      <c r="J724" s="320"/>
      <c r="K724" s="346" t="s">
        <v>982</v>
      </c>
      <c r="L724" s="341" t="s">
        <v>690</v>
      </c>
      <c r="M724" s="209">
        <v>550</v>
      </c>
      <c r="N724" s="214">
        <v>550</v>
      </c>
      <c r="O724" s="346" t="s">
        <v>810</v>
      </c>
      <c r="P724" s="317"/>
      <c r="Q724" s="317"/>
      <c r="R724" s="317"/>
      <c r="S724" s="317"/>
      <c r="T724" s="317"/>
      <c r="U724" s="317"/>
      <c r="V724" s="317"/>
      <c r="W724" s="317"/>
      <c r="X724" s="317"/>
      <c r="Y724" s="317"/>
      <c r="Z724" s="317"/>
      <c r="AA724" s="317"/>
      <c r="AB724" s="317"/>
      <c r="AC724" s="317"/>
    </row>
    <row r="725" spans="1:29" ht="15.75" customHeight="1">
      <c r="A725" s="318"/>
      <c r="B725" s="309"/>
      <c r="C725" s="309"/>
      <c r="D725" s="309"/>
      <c r="E725" s="319"/>
      <c r="F725" s="320"/>
      <c r="G725" s="317"/>
      <c r="H725" s="325"/>
      <c r="I725" s="320"/>
      <c r="J725" s="320" t="s">
        <v>370</v>
      </c>
      <c r="K725" s="346"/>
      <c r="L725" s="341"/>
      <c r="M725" s="209"/>
      <c r="N725" s="209"/>
      <c r="O725" s="346"/>
      <c r="P725" s="317"/>
      <c r="Q725" s="317"/>
      <c r="R725" s="317"/>
      <c r="S725" s="317"/>
      <c r="T725" s="317"/>
      <c r="U725" s="317"/>
      <c r="V725" s="317"/>
      <c r="W725" s="317"/>
      <c r="X725" s="317"/>
      <c r="Y725" s="317"/>
      <c r="Z725" s="317"/>
      <c r="AA725" s="317"/>
      <c r="AB725" s="317"/>
      <c r="AC725" s="317"/>
    </row>
    <row r="726" spans="1:29" ht="15.75" customHeight="1">
      <c r="A726" s="318"/>
      <c r="B726" s="309"/>
      <c r="C726" s="309"/>
      <c r="D726" s="309"/>
      <c r="E726" s="319"/>
      <c r="F726" s="320"/>
      <c r="G726" s="317"/>
      <c r="H726" s="325"/>
      <c r="I726" s="320"/>
      <c r="J726" s="320"/>
      <c r="K726" s="346"/>
      <c r="L726" s="341"/>
      <c r="M726" s="209"/>
      <c r="N726" s="209"/>
      <c r="O726" s="346"/>
      <c r="P726" s="317"/>
      <c r="Q726" s="317"/>
      <c r="R726" s="317"/>
      <c r="S726" s="317"/>
      <c r="T726" s="317"/>
      <c r="U726" s="317"/>
      <c r="V726" s="317"/>
      <c r="W726" s="317"/>
      <c r="X726" s="317"/>
      <c r="Y726" s="317"/>
      <c r="Z726" s="317"/>
      <c r="AA726" s="317"/>
      <c r="AB726" s="317"/>
      <c r="AC726" s="317"/>
    </row>
    <row r="727" spans="1:29" ht="15.75" customHeight="1">
      <c r="A727" s="318"/>
      <c r="B727" s="309"/>
      <c r="C727" s="309"/>
      <c r="D727" s="309"/>
      <c r="E727" s="319"/>
      <c r="F727" s="320"/>
      <c r="G727" s="317"/>
      <c r="H727" s="325"/>
      <c r="I727" s="320"/>
      <c r="J727" s="320" t="s">
        <v>289</v>
      </c>
      <c r="K727" s="346"/>
      <c r="L727" s="341"/>
      <c r="M727" s="209"/>
      <c r="N727" s="214"/>
      <c r="O727" s="346"/>
      <c r="P727" s="317"/>
      <c r="Q727" s="317"/>
      <c r="R727" s="317"/>
      <c r="S727" s="317"/>
      <c r="T727" s="317"/>
      <c r="U727" s="317"/>
      <c r="V727" s="317"/>
      <c r="W727" s="317"/>
      <c r="X727" s="317"/>
      <c r="Y727" s="317"/>
      <c r="Z727" s="317"/>
      <c r="AA727" s="317"/>
      <c r="AB727" s="317"/>
      <c r="AC727" s="317"/>
    </row>
    <row r="728" spans="1:29" ht="15.75" customHeight="1">
      <c r="A728" s="318"/>
      <c r="B728" s="309"/>
      <c r="C728" s="309"/>
      <c r="D728" s="309"/>
      <c r="E728" s="319"/>
      <c r="F728" s="320"/>
      <c r="G728" s="317"/>
      <c r="H728" s="325"/>
      <c r="I728" s="320"/>
      <c r="J728" s="320"/>
      <c r="K728" s="346"/>
      <c r="L728" s="341"/>
      <c r="M728" s="209"/>
      <c r="N728" s="209"/>
      <c r="O728" s="346"/>
      <c r="P728" s="317"/>
      <c r="Q728" s="317"/>
      <c r="R728" s="317"/>
      <c r="S728" s="317"/>
      <c r="T728" s="317"/>
      <c r="U728" s="317"/>
      <c r="V728" s="317"/>
      <c r="W728" s="317"/>
      <c r="X728" s="317"/>
      <c r="Y728" s="317"/>
      <c r="Z728" s="317"/>
      <c r="AA728" s="317"/>
      <c r="AB728" s="317"/>
      <c r="AC728" s="317"/>
    </row>
    <row r="729" spans="1:29" ht="15.75" customHeight="1">
      <c r="A729" s="318"/>
      <c r="B729" s="309"/>
      <c r="C729" s="309"/>
      <c r="D729" s="309"/>
      <c r="E729" s="319"/>
      <c r="F729" s="320"/>
      <c r="G729" s="317"/>
      <c r="H729" s="325"/>
      <c r="I729" s="320"/>
      <c r="J729" s="320" t="s">
        <v>371</v>
      </c>
      <c r="K729" s="346"/>
      <c r="L729" s="341"/>
      <c r="M729" s="209"/>
      <c r="N729" s="214"/>
      <c r="O729" s="346"/>
      <c r="P729" s="317"/>
      <c r="Q729" s="317"/>
      <c r="R729" s="317"/>
      <c r="S729" s="317"/>
      <c r="T729" s="317"/>
      <c r="U729" s="317"/>
      <c r="V729" s="317"/>
      <c r="W729" s="317"/>
      <c r="X729" s="317"/>
      <c r="Y729" s="317"/>
      <c r="Z729" s="317"/>
      <c r="AA729" s="317"/>
      <c r="AB729" s="317"/>
      <c r="AC729" s="317"/>
    </row>
    <row r="730" spans="1:29" ht="19.5" customHeight="1">
      <c r="A730" s="318"/>
      <c r="B730" s="310"/>
      <c r="C730" s="310"/>
      <c r="D730" s="310"/>
      <c r="E730" s="319"/>
      <c r="F730" s="320"/>
      <c r="G730" s="317"/>
      <c r="H730" s="326"/>
      <c r="I730" s="320"/>
      <c r="J730" s="320"/>
      <c r="K730" s="346"/>
      <c r="L730" s="346"/>
      <c r="M730" s="214"/>
      <c r="N730" s="214"/>
      <c r="O730" s="346"/>
      <c r="P730" s="317"/>
      <c r="Q730" s="317"/>
      <c r="R730" s="317"/>
      <c r="S730" s="317"/>
      <c r="T730" s="317"/>
      <c r="U730" s="317"/>
      <c r="V730" s="317"/>
      <c r="W730" s="317"/>
      <c r="X730" s="317"/>
      <c r="Y730" s="317"/>
      <c r="Z730" s="317"/>
      <c r="AA730" s="317"/>
      <c r="AB730" s="317"/>
      <c r="AC730" s="317"/>
    </row>
    <row r="731" spans="1:29" ht="15.75" customHeight="1">
      <c r="A731" s="318">
        <v>33100000</v>
      </c>
      <c r="B731" s="308" t="s">
        <v>678</v>
      </c>
      <c r="C731" s="308" t="s">
        <v>495</v>
      </c>
      <c r="D731" s="308" t="s">
        <v>693</v>
      </c>
      <c r="E731" s="319" t="s">
        <v>689</v>
      </c>
      <c r="F731" s="320" t="s">
        <v>690</v>
      </c>
      <c r="G731" s="317">
        <v>12574</v>
      </c>
      <c r="H731" s="324" t="s">
        <v>640</v>
      </c>
      <c r="I731" s="320" t="s">
        <v>691</v>
      </c>
      <c r="J731" s="320" t="s">
        <v>281</v>
      </c>
      <c r="K731" s="346" t="s">
        <v>981</v>
      </c>
      <c r="L731" s="341" t="s">
        <v>622</v>
      </c>
      <c r="M731" s="209">
        <v>2200</v>
      </c>
      <c r="N731" s="214">
        <v>2200</v>
      </c>
      <c r="O731" s="346" t="s">
        <v>810</v>
      </c>
      <c r="P731" s="317">
        <f>SUM(M731:M732)</f>
        <v>2200</v>
      </c>
      <c r="Q731" s="317">
        <f>SUM(N731:N732)</f>
        <v>2200</v>
      </c>
      <c r="R731" s="317">
        <f>SUM(M733:M734)</f>
        <v>0</v>
      </c>
      <c r="S731" s="317">
        <f>SUM(N733:N734)</f>
        <v>0</v>
      </c>
      <c r="T731" s="317">
        <f>SUM(M735:M736)</f>
        <v>0</v>
      </c>
      <c r="U731" s="317">
        <f>SUM(N735:N736)</f>
        <v>0</v>
      </c>
      <c r="V731" s="317">
        <f>SUM(M737:M738)</f>
        <v>0</v>
      </c>
      <c r="W731" s="317">
        <f>SUM(N737:N738)</f>
        <v>0</v>
      </c>
      <c r="X731" s="317">
        <f>P731+R731+T731+V731</f>
        <v>2200</v>
      </c>
      <c r="Y731" s="317">
        <f>Q731+S731+U731+W731</f>
        <v>2200</v>
      </c>
      <c r="Z731" s="317">
        <f>G731-X731</f>
        <v>10374</v>
      </c>
      <c r="AA731" s="317">
        <f>G731-Y731</f>
        <v>10374</v>
      </c>
      <c r="AB731" s="317">
        <f>X731*100/G731</f>
        <v>17.496421186575475</v>
      </c>
      <c r="AC731" s="317"/>
    </row>
    <row r="732" spans="1:29" ht="15.75" customHeight="1">
      <c r="A732" s="318"/>
      <c r="B732" s="309"/>
      <c r="C732" s="309"/>
      <c r="D732" s="309"/>
      <c r="E732" s="319"/>
      <c r="F732" s="320"/>
      <c r="G732" s="317"/>
      <c r="H732" s="325"/>
      <c r="I732" s="320"/>
      <c r="J732" s="320"/>
      <c r="K732" s="346"/>
      <c r="L732" s="341"/>
      <c r="M732" s="209"/>
      <c r="N732" s="214"/>
      <c r="O732" s="346"/>
      <c r="P732" s="317"/>
      <c r="Q732" s="317"/>
      <c r="R732" s="317"/>
      <c r="S732" s="317"/>
      <c r="T732" s="317"/>
      <c r="U732" s="317"/>
      <c r="V732" s="317"/>
      <c r="W732" s="317"/>
      <c r="X732" s="317"/>
      <c r="Y732" s="317"/>
      <c r="Z732" s="317"/>
      <c r="AA732" s="317"/>
      <c r="AB732" s="317"/>
      <c r="AC732" s="317"/>
    </row>
    <row r="733" spans="1:29" ht="15.75" customHeight="1">
      <c r="A733" s="318"/>
      <c r="B733" s="309"/>
      <c r="C733" s="309"/>
      <c r="D733" s="309"/>
      <c r="E733" s="319"/>
      <c r="F733" s="320"/>
      <c r="G733" s="317"/>
      <c r="H733" s="325"/>
      <c r="I733" s="320"/>
      <c r="J733" s="320" t="s">
        <v>370</v>
      </c>
      <c r="K733" s="346"/>
      <c r="L733" s="341"/>
      <c r="M733" s="209"/>
      <c r="N733" s="209"/>
      <c r="O733" s="346"/>
      <c r="P733" s="317"/>
      <c r="Q733" s="317"/>
      <c r="R733" s="317"/>
      <c r="S733" s="317"/>
      <c r="T733" s="317"/>
      <c r="U733" s="317"/>
      <c r="V733" s="317"/>
      <c r="W733" s="317"/>
      <c r="X733" s="317"/>
      <c r="Y733" s="317"/>
      <c r="Z733" s="317"/>
      <c r="AA733" s="317"/>
      <c r="AB733" s="317"/>
      <c r="AC733" s="317"/>
    </row>
    <row r="734" spans="1:29" ht="15.75" customHeight="1">
      <c r="A734" s="318"/>
      <c r="B734" s="309"/>
      <c r="C734" s="309"/>
      <c r="D734" s="309"/>
      <c r="E734" s="319"/>
      <c r="F734" s="320"/>
      <c r="G734" s="317"/>
      <c r="H734" s="325"/>
      <c r="I734" s="320"/>
      <c r="J734" s="320"/>
      <c r="K734" s="346"/>
      <c r="L734" s="341"/>
      <c r="M734" s="209"/>
      <c r="N734" s="209"/>
      <c r="O734" s="346"/>
      <c r="P734" s="317"/>
      <c r="Q734" s="317"/>
      <c r="R734" s="317"/>
      <c r="S734" s="317"/>
      <c r="T734" s="317"/>
      <c r="U734" s="317"/>
      <c r="V734" s="317"/>
      <c r="W734" s="317"/>
      <c r="X734" s="317"/>
      <c r="Y734" s="317"/>
      <c r="Z734" s="317"/>
      <c r="AA734" s="317"/>
      <c r="AB734" s="317"/>
      <c r="AC734" s="317"/>
    </row>
    <row r="735" spans="1:29" ht="15.75" customHeight="1">
      <c r="A735" s="318"/>
      <c r="B735" s="309"/>
      <c r="C735" s="309"/>
      <c r="D735" s="309"/>
      <c r="E735" s="319"/>
      <c r="F735" s="320"/>
      <c r="G735" s="317"/>
      <c r="H735" s="325"/>
      <c r="I735" s="320"/>
      <c r="J735" s="320" t="s">
        <v>289</v>
      </c>
      <c r="K735" s="346"/>
      <c r="L735" s="341"/>
      <c r="M735" s="209"/>
      <c r="N735" s="214"/>
      <c r="O735" s="346"/>
      <c r="P735" s="317"/>
      <c r="Q735" s="317"/>
      <c r="R735" s="317"/>
      <c r="S735" s="317"/>
      <c r="T735" s="317"/>
      <c r="U735" s="317"/>
      <c r="V735" s="317"/>
      <c r="W735" s="317"/>
      <c r="X735" s="317"/>
      <c r="Y735" s="317"/>
      <c r="Z735" s="317"/>
      <c r="AA735" s="317"/>
      <c r="AB735" s="317"/>
      <c r="AC735" s="317"/>
    </row>
    <row r="736" spans="1:29" ht="15.75" customHeight="1">
      <c r="A736" s="318"/>
      <c r="B736" s="309"/>
      <c r="C736" s="309"/>
      <c r="D736" s="309"/>
      <c r="E736" s="319"/>
      <c r="F736" s="320"/>
      <c r="G736" s="317"/>
      <c r="H736" s="325"/>
      <c r="I736" s="320"/>
      <c r="J736" s="320"/>
      <c r="K736" s="346"/>
      <c r="L736" s="341"/>
      <c r="M736" s="209"/>
      <c r="N736" s="209"/>
      <c r="O736" s="346"/>
      <c r="P736" s="317"/>
      <c r="Q736" s="317"/>
      <c r="R736" s="317"/>
      <c r="S736" s="317"/>
      <c r="T736" s="317"/>
      <c r="U736" s="317"/>
      <c r="V736" s="317"/>
      <c r="W736" s="317"/>
      <c r="X736" s="317"/>
      <c r="Y736" s="317"/>
      <c r="Z736" s="317"/>
      <c r="AA736" s="317"/>
      <c r="AB736" s="317"/>
      <c r="AC736" s="317"/>
    </row>
    <row r="737" spans="1:29" ht="15.75" customHeight="1">
      <c r="A737" s="318"/>
      <c r="B737" s="309"/>
      <c r="C737" s="309"/>
      <c r="D737" s="309"/>
      <c r="E737" s="319"/>
      <c r="F737" s="320"/>
      <c r="G737" s="317"/>
      <c r="H737" s="325"/>
      <c r="I737" s="320"/>
      <c r="J737" s="320" t="s">
        <v>371</v>
      </c>
      <c r="K737" s="346"/>
      <c r="L737" s="341"/>
      <c r="M737" s="209"/>
      <c r="N737" s="214"/>
      <c r="O737" s="346"/>
      <c r="P737" s="317"/>
      <c r="Q737" s="317"/>
      <c r="R737" s="317"/>
      <c r="S737" s="317"/>
      <c r="T737" s="317"/>
      <c r="U737" s="317"/>
      <c r="V737" s="317"/>
      <c r="W737" s="317"/>
      <c r="X737" s="317"/>
      <c r="Y737" s="317"/>
      <c r="Z737" s="317"/>
      <c r="AA737" s="317"/>
      <c r="AB737" s="317"/>
      <c r="AC737" s="317"/>
    </row>
    <row r="738" spans="1:29" ht="19.5" customHeight="1">
      <c r="A738" s="318"/>
      <c r="B738" s="310"/>
      <c r="C738" s="310"/>
      <c r="D738" s="310"/>
      <c r="E738" s="319"/>
      <c r="F738" s="320"/>
      <c r="G738" s="317"/>
      <c r="H738" s="326"/>
      <c r="I738" s="320"/>
      <c r="J738" s="320"/>
      <c r="K738" s="346"/>
      <c r="L738" s="346"/>
      <c r="M738" s="214"/>
      <c r="N738" s="214"/>
      <c r="O738" s="346"/>
      <c r="P738" s="317"/>
      <c r="Q738" s="317"/>
      <c r="R738" s="317"/>
      <c r="S738" s="317"/>
      <c r="T738" s="317"/>
      <c r="U738" s="317"/>
      <c r="V738" s="317"/>
      <c r="W738" s="317"/>
      <c r="X738" s="317"/>
      <c r="Y738" s="317"/>
      <c r="Z738" s="317"/>
      <c r="AA738" s="317"/>
      <c r="AB738" s="317"/>
      <c r="AC738" s="317"/>
    </row>
    <row r="739" spans="1:29" ht="15.75" customHeight="1">
      <c r="A739" s="318">
        <v>33600000</v>
      </c>
      <c r="B739" s="308" t="s">
        <v>546</v>
      </c>
      <c r="C739" s="308" t="s">
        <v>495</v>
      </c>
      <c r="D739" s="308" t="s">
        <v>699</v>
      </c>
      <c r="E739" s="319" t="s">
        <v>694</v>
      </c>
      <c r="F739" s="320" t="s">
        <v>697</v>
      </c>
      <c r="G739" s="317">
        <v>1458</v>
      </c>
      <c r="H739" s="324" t="s">
        <v>570</v>
      </c>
      <c r="I739" s="320" t="s">
        <v>653</v>
      </c>
      <c r="J739" s="320" t="s">
        <v>281</v>
      </c>
      <c r="K739" s="346" t="s">
        <v>983</v>
      </c>
      <c r="L739" s="341" t="s">
        <v>698</v>
      </c>
      <c r="M739" s="209">
        <v>1458</v>
      </c>
      <c r="N739" s="214">
        <v>1458</v>
      </c>
      <c r="O739" s="346" t="s">
        <v>810</v>
      </c>
      <c r="P739" s="317">
        <f>SUM(M739:M740)</f>
        <v>1458</v>
      </c>
      <c r="Q739" s="317">
        <f>SUM(N739:N740)</f>
        <v>1458</v>
      </c>
      <c r="R739" s="317">
        <f>SUM(M741:M742)</f>
        <v>0</v>
      </c>
      <c r="S739" s="317">
        <f>SUM(N741:N742)</f>
        <v>0</v>
      </c>
      <c r="T739" s="317">
        <f>SUM(M743:M744)</f>
        <v>0</v>
      </c>
      <c r="U739" s="317">
        <f>SUM(N743:N744)</f>
        <v>0</v>
      </c>
      <c r="V739" s="317">
        <f>SUM(M745:M746)</f>
        <v>0</v>
      </c>
      <c r="W739" s="317">
        <f>SUM(N745:N746)</f>
        <v>0</v>
      </c>
      <c r="X739" s="317">
        <f>P739+R739+T739+V739</f>
        <v>1458</v>
      </c>
      <c r="Y739" s="317">
        <f>Q739+S739+U739+W739</f>
        <v>1458</v>
      </c>
      <c r="Z739" s="317">
        <f>G739-X739</f>
        <v>0</v>
      </c>
      <c r="AA739" s="317">
        <f>G739-Y739</f>
        <v>0</v>
      </c>
      <c r="AB739" s="317">
        <f>X739*100/G739</f>
        <v>100</v>
      </c>
      <c r="AC739" s="317" t="s">
        <v>707</v>
      </c>
    </row>
    <row r="740" spans="1:29" ht="15.75" customHeight="1">
      <c r="A740" s="318"/>
      <c r="B740" s="309"/>
      <c r="C740" s="309"/>
      <c r="D740" s="309"/>
      <c r="E740" s="319"/>
      <c r="F740" s="320"/>
      <c r="G740" s="317"/>
      <c r="H740" s="325"/>
      <c r="I740" s="320"/>
      <c r="J740" s="320"/>
      <c r="K740" s="346"/>
      <c r="L740" s="341"/>
      <c r="M740" s="209"/>
      <c r="N740" s="214"/>
      <c r="O740" s="346"/>
      <c r="P740" s="317"/>
      <c r="Q740" s="317"/>
      <c r="R740" s="317"/>
      <c r="S740" s="317"/>
      <c r="T740" s="317"/>
      <c r="U740" s="317"/>
      <c r="V740" s="317"/>
      <c r="W740" s="317"/>
      <c r="X740" s="317"/>
      <c r="Y740" s="317"/>
      <c r="Z740" s="317"/>
      <c r="AA740" s="317"/>
      <c r="AB740" s="317"/>
      <c r="AC740" s="317"/>
    </row>
    <row r="741" spans="1:29" ht="15.75" customHeight="1">
      <c r="A741" s="318"/>
      <c r="B741" s="309"/>
      <c r="C741" s="309"/>
      <c r="D741" s="309"/>
      <c r="E741" s="319"/>
      <c r="F741" s="320"/>
      <c r="G741" s="317"/>
      <c r="H741" s="325"/>
      <c r="I741" s="320"/>
      <c r="J741" s="320" t="s">
        <v>370</v>
      </c>
      <c r="K741" s="346"/>
      <c r="L741" s="341"/>
      <c r="M741" s="209"/>
      <c r="N741" s="209"/>
      <c r="O741" s="346"/>
      <c r="P741" s="317"/>
      <c r="Q741" s="317"/>
      <c r="R741" s="317"/>
      <c r="S741" s="317"/>
      <c r="T741" s="317"/>
      <c r="U741" s="317"/>
      <c r="V741" s="317"/>
      <c r="W741" s="317"/>
      <c r="X741" s="317"/>
      <c r="Y741" s="317"/>
      <c r="Z741" s="317"/>
      <c r="AA741" s="317"/>
      <c r="AB741" s="317"/>
      <c r="AC741" s="317"/>
    </row>
    <row r="742" spans="1:29" ht="15.75" customHeight="1">
      <c r="A742" s="318"/>
      <c r="B742" s="309"/>
      <c r="C742" s="309"/>
      <c r="D742" s="309"/>
      <c r="E742" s="319"/>
      <c r="F742" s="320"/>
      <c r="G742" s="317"/>
      <c r="H742" s="325"/>
      <c r="I742" s="320"/>
      <c r="J742" s="320"/>
      <c r="K742" s="346"/>
      <c r="L742" s="341"/>
      <c r="M742" s="209"/>
      <c r="N742" s="209"/>
      <c r="O742" s="346"/>
      <c r="P742" s="317"/>
      <c r="Q742" s="317"/>
      <c r="R742" s="317"/>
      <c r="S742" s="317"/>
      <c r="T742" s="317"/>
      <c r="U742" s="317"/>
      <c r="V742" s="317"/>
      <c r="W742" s="317"/>
      <c r="X742" s="317"/>
      <c r="Y742" s="317"/>
      <c r="Z742" s="317"/>
      <c r="AA742" s="317"/>
      <c r="AB742" s="317"/>
      <c r="AC742" s="317"/>
    </row>
    <row r="743" spans="1:29" ht="15.75" customHeight="1">
      <c r="A743" s="318"/>
      <c r="B743" s="309"/>
      <c r="C743" s="309"/>
      <c r="D743" s="309"/>
      <c r="E743" s="319"/>
      <c r="F743" s="320"/>
      <c r="G743" s="317"/>
      <c r="H743" s="325"/>
      <c r="I743" s="320"/>
      <c r="J743" s="320" t="s">
        <v>289</v>
      </c>
      <c r="K743" s="346"/>
      <c r="L743" s="341"/>
      <c r="M743" s="209"/>
      <c r="N743" s="214"/>
      <c r="O743" s="346"/>
      <c r="P743" s="317"/>
      <c r="Q743" s="317"/>
      <c r="R743" s="317"/>
      <c r="S743" s="317"/>
      <c r="T743" s="317"/>
      <c r="U743" s="317"/>
      <c r="V743" s="317"/>
      <c r="W743" s="317"/>
      <c r="X743" s="317"/>
      <c r="Y743" s="317"/>
      <c r="Z743" s="317"/>
      <c r="AA743" s="317"/>
      <c r="AB743" s="317"/>
      <c r="AC743" s="317"/>
    </row>
    <row r="744" spans="1:29" ht="15.75" customHeight="1">
      <c r="A744" s="318"/>
      <c r="B744" s="309"/>
      <c r="C744" s="309"/>
      <c r="D744" s="309"/>
      <c r="E744" s="319"/>
      <c r="F744" s="320"/>
      <c r="G744" s="317"/>
      <c r="H744" s="325"/>
      <c r="I744" s="320"/>
      <c r="J744" s="320"/>
      <c r="K744" s="346"/>
      <c r="L744" s="341"/>
      <c r="M744" s="209"/>
      <c r="N744" s="209"/>
      <c r="O744" s="346"/>
      <c r="P744" s="317"/>
      <c r="Q744" s="317"/>
      <c r="R744" s="317"/>
      <c r="S744" s="317"/>
      <c r="T744" s="317"/>
      <c r="U744" s="317"/>
      <c r="V744" s="317"/>
      <c r="W744" s="317"/>
      <c r="X744" s="317"/>
      <c r="Y744" s="317"/>
      <c r="Z744" s="317"/>
      <c r="AA744" s="317"/>
      <c r="AB744" s="317"/>
      <c r="AC744" s="317"/>
    </row>
    <row r="745" spans="1:29" ht="15.75" customHeight="1">
      <c r="A745" s="318"/>
      <c r="B745" s="309"/>
      <c r="C745" s="309"/>
      <c r="D745" s="309"/>
      <c r="E745" s="319"/>
      <c r="F745" s="320"/>
      <c r="G745" s="317"/>
      <c r="H745" s="325"/>
      <c r="I745" s="320"/>
      <c r="J745" s="320" t="s">
        <v>371</v>
      </c>
      <c r="K745" s="346"/>
      <c r="L745" s="341"/>
      <c r="M745" s="209"/>
      <c r="N745" s="214"/>
      <c r="O745" s="346"/>
      <c r="P745" s="317"/>
      <c r="Q745" s="317"/>
      <c r="R745" s="317"/>
      <c r="S745" s="317"/>
      <c r="T745" s="317"/>
      <c r="U745" s="317"/>
      <c r="V745" s="317"/>
      <c r="W745" s="317"/>
      <c r="X745" s="317"/>
      <c r="Y745" s="317"/>
      <c r="Z745" s="317"/>
      <c r="AA745" s="317"/>
      <c r="AB745" s="317"/>
      <c r="AC745" s="317"/>
    </row>
    <row r="746" spans="1:29" ht="19.5" customHeight="1">
      <c r="A746" s="318"/>
      <c r="B746" s="310"/>
      <c r="C746" s="310"/>
      <c r="D746" s="310"/>
      <c r="E746" s="319"/>
      <c r="F746" s="320"/>
      <c r="G746" s="317"/>
      <c r="H746" s="326"/>
      <c r="I746" s="320"/>
      <c r="J746" s="320"/>
      <c r="K746" s="346"/>
      <c r="L746" s="346"/>
      <c r="M746" s="214"/>
      <c r="N746" s="214"/>
      <c r="O746" s="346"/>
      <c r="P746" s="317"/>
      <c r="Q746" s="317"/>
      <c r="R746" s="317"/>
      <c r="S746" s="317"/>
      <c r="T746" s="317"/>
      <c r="U746" s="317"/>
      <c r="V746" s="317"/>
      <c r="W746" s="317"/>
      <c r="X746" s="317"/>
      <c r="Y746" s="317"/>
      <c r="Z746" s="317"/>
      <c r="AA746" s="317"/>
      <c r="AB746" s="317"/>
      <c r="AC746" s="317"/>
    </row>
    <row r="747" spans="1:29" ht="15.75" customHeight="1">
      <c r="A747" s="318">
        <v>33600000</v>
      </c>
      <c r="B747" s="308" t="s">
        <v>546</v>
      </c>
      <c r="C747" s="308" t="s">
        <v>495</v>
      </c>
      <c r="D747" s="308" t="s">
        <v>700</v>
      </c>
      <c r="E747" s="319" t="s">
        <v>695</v>
      </c>
      <c r="F747" s="320" t="s">
        <v>698</v>
      </c>
      <c r="G747" s="317">
        <v>272.60000000000002</v>
      </c>
      <c r="H747" s="324" t="s">
        <v>547</v>
      </c>
      <c r="I747" s="320" t="s">
        <v>653</v>
      </c>
      <c r="J747" s="320" t="s">
        <v>281</v>
      </c>
      <c r="K747" s="346" t="s">
        <v>1055</v>
      </c>
      <c r="L747" s="341" t="s">
        <v>698</v>
      </c>
      <c r="M747" s="209">
        <v>272.60000000000002</v>
      </c>
      <c r="N747" s="214">
        <v>272.60000000000002</v>
      </c>
      <c r="O747" s="346" t="s">
        <v>832</v>
      </c>
      <c r="P747" s="317">
        <f>SUM(M747:M748)</f>
        <v>272.60000000000002</v>
      </c>
      <c r="Q747" s="317">
        <f>SUM(N747:N748)</f>
        <v>272.60000000000002</v>
      </c>
      <c r="R747" s="317">
        <f>SUM(M749:M750)</f>
        <v>0</v>
      </c>
      <c r="S747" s="317">
        <f>SUM(N749:N750)</f>
        <v>0</v>
      </c>
      <c r="T747" s="317">
        <f>SUM(M751:M752)</f>
        <v>0</v>
      </c>
      <c r="U747" s="317">
        <f>SUM(N751:N752)</f>
        <v>0</v>
      </c>
      <c r="V747" s="317">
        <f>SUM(M753:M754)</f>
        <v>0</v>
      </c>
      <c r="W747" s="317">
        <f>SUM(N753:N754)</f>
        <v>0</v>
      </c>
      <c r="X747" s="317">
        <f>P747+R747+T747+V747</f>
        <v>272.60000000000002</v>
      </c>
      <c r="Y747" s="317">
        <f>Q747+S747+U747+W747</f>
        <v>272.60000000000002</v>
      </c>
      <c r="Z747" s="317">
        <f>G747-X747</f>
        <v>0</v>
      </c>
      <c r="AA747" s="317">
        <f>G747-Y747</f>
        <v>0</v>
      </c>
      <c r="AB747" s="317">
        <f>X747*100/G747</f>
        <v>100</v>
      </c>
      <c r="AC747" s="317" t="s">
        <v>707</v>
      </c>
    </row>
    <row r="748" spans="1:29" ht="15.75" customHeight="1">
      <c r="A748" s="318"/>
      <c r="B748" s="309"/>
      <c r="C748" s="309"/>
      <c r="D748" s="309"/>
      <c r="E748" s="319"/>
      <c r="F748" s="320"/>
      <c r="G748" s="317"/>
      <c r="H748" s="325"/>
      <c r="I748" s="320"/>
      <c r="J748" s="320"/>
      <c r="K748" s="346"/>
      <c r="L748" s="341"/>
      <c r="M748" s="209"/>
      <c r="N748" s="214"/>
      <c r="O748" s="346"/>
      <c r="P748" s="317"/>
      <c r="Q748" s="317"/>
      <c r="R748" s="317"/>
      <c r="S748" s="317"/>
      <c r="T748" s="317"/>
      <c r="U748" s="317"/>
      <c r="V748" s="317"/>
      <c r="W748" s="317"/>
      <c r="X748" s="317"/>
      <c r="Y748" s="317"/>
      <c r="Z748" s="317"/>
      <c r="AA748" s="317"/>
      <c r="AB748" s="317"/>
      <c r="AC748" s="317"/>
    </row>
    <row r="749" spans="1:29" ht="15.75" customHeight="1">
      <c r="A749" s="318"/>
      <c r="B749" s="309"/>
      <c r="C749" s="309"/>
      <c r="D749" s="309"/>
      <c r="E749" s="319"/>
      <c r="F749" s="320"/>
      <c r="G749" s="317"/>
      <c r="H749" s="325"/>
      <c r="I749" s="320"/>
      <c r="J749" s="320" t="s">
        <v>370</v>
      </c>
      <c r="K749" s="346"/>
      <c r="L749" s="341"/>
      <c r="M749" s="209"/>
      <c r="N749" s="209"/>
      <c r="O749" s="346"/>
      <c r="P749" s="317"/>
      <c r="Q749" s="317"/>
      <c r="R749" s="317"/>
      <c r="S749" s="317"/>
      <c r="T749" s="317"/>
      <c r="U749" s="317"/>
      <c r="V749" s="317"/>
      <c r="W749" s="317"/>
      <c r="X749" s="317"/>
      <c r="Y749" s="317"/>
      <c r="Z749" s="317"/>
      <c r="AA749" s="317"/>
      <c r="AB749" s="317"/>
      <c r="AC749" s="317"/>
    </row>
    <row r="750" spans="1:29" ht="15.75" customHeight="1">
      <c r="A750" s="318"/>
      <c r="B750" s="309"/>
      <c r="C750" s="309"/>
      <c r="D750" s="309"/>
      <c r="E750" s="319"/>
      <c r="F750" s="320"/>
      <c r="G750" s="317"/>
      <c r="H750" s="325"/>
      <c r="I750" s="320"/>
      <c r="J750" s="320"/>
      <c r="K750" s="346"/>
      <c r="L750" s="341"/>
      <c r="M750" s="209"/>
      <c r="N750" s="209"/>
      <c r="O750" s="346"/>
      <c r="P750" s="317"/>
      <c r="Q750" s="317"/>
      <c r="R750" s="317"/>
      <c r="S750" s="317"/>
      <c r="T750" s="317"/>
      <c r="U750" s="317"/>
      <c r="V750" s="317"/>
      <c r="W750" s="317"/>
      <c r="X750" s="317"/>
      <c r="Y750" s="317"/>
      <c r="Z750" s="317"/>
      <c r="AA750" s="317"/>
      <c r="AB750" s="317"/>
      <c r="AC750" s="317"/>
    </row>
    <row r="751" spans="1:29" ht="15.75" customHeight="1">
      <c r="A751" s="318"/>
      <c r="B751" s="309"/>
      <c r="C751" s="309"/>
      <c r="D751" s="309"/>
      <c r="E751" s="319"/>
      <c r="F751" s="320"/>
      <c r="G751" s="317"/>
      <c r="H751" s="325"/>
      <c r="I751" s="320"/>
      <c r="J751" s="320" t="s">
        <v>289</v>
      </c>
      <c r="K751" s="346"/>
      <c r="L751" s="341"/>
      <c r="M751" s="209"/>
      <c r="N751" s="214"/>
      <c r="O751" s="346"/>
      <c r="P751" s="317"/>
      <c r="Q751" s="317"/>
      <c r="R751" s="317"/>
      <c r="S751" s="317"/>
      <c r="T751" s="317"/>
      <c r="U751" s="317"/>
      <c r="V751" s="317"/>
      <c r="W751" s="317"/>
      <c r="X751" s="317"/>
      <c r="Y751" s="317"/>
      <c r="Z751" s="317"/>
      <c r="AA751" s="317"/>
      <c r="AB751" s="317"/>
      <c r="AC751" s="317"/>
    </row>
    <row r="752" spans="1:29" ht="15.75" customHeight="1">
      <c r="A752" s="318"/>
      <c r="B752" s="309"/>
      <c r="C752" s="309"/>
      <c r="D752" s="309"/>
      <c r="E752" s="319"/>
      <c r="F752" s="320"/>
      <c r="G752" s="317"/>
      <c r="H752" s="325"/>
      <c r="I752" s="320"/>
      <c r="J752" s="320"/>
      <c r="K752" s="346"/>
      <c r="L752" s="341"/>
      <c r="M752" s="209"/>
      <c r="N752" s="209"/>
      <c r="O752" s="346"/>
      <c r="P752" s="317"/>
      <c r="Q752" s="317"/>
      <c r="R752" s="317"/>
      <c r="S752" s="317"/>
      <c r="T752" s="317"/>
      <c r="U752" s="317"/>
      <c r="V752" s="317"/>
      <c r="W752" s="317"/>
      <c r="X752" s="317"/>
      <c r="Y752" s="317"/>
      <c r="Z752" s="317"/>
      <c r="AA752" s="317"/>
      <c r="AB752" s="317"/>
      <c r="AC752" s="317"/>
    </row>
    <row r="753" spans="1:29" ht="15.75" customHeight="1">
      <c r="A753" s="318"/>
      <c r="B753" s="309"/>
      <c r="C753" s="309"/>
      <c r="D753" s="309"/>
      <c r="E753" s="319"/>
      <c r="F753" s="320"/>
      <c r="G753" s="317"/>
      <c r="H753" s="325"/>
      <c r="I753" s="320"/>
      <c r="J753" s="320" t="s">
        <v>371</v>
      </c>
      <c r="K753" s="346"/>
      <c r="L753" s="341"/>
      <c r="M753" s="209"/>
      <c r="N753" s="209"/>
      <c r="O753" s="346"/>
      <c r="P753" s="317"/>
      <c r="Q753" s="317"/>
      <c r="R753" s="317"/>
      <c r="S753" s="317"/>
      <c r="T753" s="317"/>
      <c r="U753" s="317"/>
      <c r="V753" s="317"/>
      <c r="W753" s="317"/>
      <c r="X753" s="317"/>
      <c r="Y753" s="317"/>
      <c r="Z753" s="317"/>
      <c r="AA753" s="317"/>
      <c r="AB753" s="317"/>
      <c r="AC753" s="317"/>
    </row>
    <row r="754" spans="1:29" ht="19.5" customHeight="1">
      <c r="A754" s="318"/>
      <c r="B754" s="310"/>
      <c r="C754" s="310"/>
      <c r="D754" s="310"/>
      <c r="E754" s="319"/>
      <c r="F754" s="320"/>
      <c r="G754" s="317"/>
      <c r="H754" s="326"/>
      <c r="I754" s="320"/>
      <c r="J754" s="320"/>
      <c r="K754" s="346"/>
      <c r="L754" s="346"/>
      <c r="M754" s="214"/>
      <c r="N754" s="214"/>
      <c r="O754" s="346"/>
      <c r="P754" s="317"/>
      <c r="Q754" s="317"/>
      <c r="R754" s="317"/>
      <c r="S754" s="317"/>
      <c r="T754" s="317"/>
      <c r="U754" s="317"/>
      <c r="V754" s="317"/>
      <c r="W754" s="317"/>
      <c r="X754" s="317"/>
      <c r="Y754" s="317"/>
      <c r="Z754" s="317"/>
      <c r="AA754" s="317"/>
      <c r="AB754" s="317"/>
      <c r="AC754" s="317"/>
    </row>
    <row r="755" spans="1:29" ht="15.75" customHeight="1">
      <c r="A755" s="318">
        <v>33600000</v>
      </c>
      <c r="B755" s="308" t="s">
        <v>546</v>
      </c>
      <c r="C755" s="308" t="s">
        <v>495</v>
      </c>
      <c r="D755" s="308" t="s">
        <v>1072</v>
      </c>
      <c r="E755" s="319" t="s">
        <v>696</v>
      </c>
      <c r="F755" s="320" t="s">
        <v>701</v>
      </c>
      <c r="G755" s="317">
        <v>680</v>
      </c>
      <c r="H755" s="324" t="s">
        <v>663</v>
      </c>
      <c r="I755" s="320" t="s">
        <v>702</v>
      </c>
      <c r="J755" s="320" t="s">
        <v>281</v>
      </c>
      <c r="K755" s="346" t="s">
        <v>1071</v>
      </c>
      <c r="L755" s="341" t="s">
        <v>801</v>
      </c>
      <c r="M755" s="209">
        <v>680</v>
      </c>
      <c r="N755" s="214">
        <v>680</v>
      </c>
      <c r="O755" s="346" t="s">
        <v>832</v>
      </c>
      <c r="P755" s="317">
        <f>SUM(M755:M756)</f>
        <v>680</v>
      </c>
      <c r="Q755" s="317">
        <f>SUM(N755:N756)</f>
        <v>680</v>
      </c>
      <c r="R755" s="317">
        <f>SUM(M757:M758)</f>
        <v>0</v>
      </c>
      <c r="S755" s="317">
        <f>SUM(N757:N758)</f>
        <v>0</v>
      </c>
      <c r="T755" s="317">
        <f>SUM(M759:M760)</f>
        <v>0</v>
      </c>
      <c r="U755" s="317">
        <f>SUM(N759:N760)</f>
        <v>0</v>
      </c>
      <c r="V755" s="317">
        <f>SUM(M761:M762)</f>
        <v>0</v>
      </c>
      <c r="W755" s="317">
        <f>SUM(N761:N762)</f>
        <v>0</v>
      </c>
      <c r="X755" s="317">
        <f>P755+R755+T755+V755</f>
        <v>680</v>
      </c>
      <c r="Y755" s="317">
        <f>Q755+S755+U755+W755</f>
        <v>680</v>
      </c>
      <c r="Z755" s="317">
        <f>G755-X755</f>
        <v>0</v>
      </c>
      <c r="AA755" s="317">
        <f>G755-Y755</f>
        <v>0</v>
      </c>
      <c r="AB755" s="317">
        <f>X755*100/G755</f>
        <v>100</v>
      </c>
      <c r="AC755" s="317" t="s">
        <v>707</v>
      </c>
    </row>
    <row r="756" spans="1:29" ht="15.75" customHeight="1">
      <c r="A756" s="318"/>
      <c r="B756" s="309"/>
      <c r="C756" s="309"/>
      <c r="D756" s="309"/>
      <c r="E756" s="319"/>
      <c r="F756" s="320"/>
      <c r="G756" s="317"/>
      <c r="H756" s="325"/>
      <c r="I756" s="320"/>
      <c r="J756" s="320"/>
      <c r="K756" s="346"/>
      <c r="L756" s="341"/>
      <c r="M756" s="209"/>
      <c r="N756" s="214"/>
      <c r="O756" s="346"/>
      <c r="P756" s="317"/>
      <c r="Q756" s="317"/>
      <c r="R756" s="317"/>
      <c r="S756" s="317"/>
      <c r="T756" s="317"/>
      <c r="U756" s="317"/>
      <c r="V756" s="317"/>
      <c r="W756" s="317"/>
      <c r="X756" s="317"/>
      <c r="Y756" s="317"/>
      <c r="Z756" s="317"/>
      <c r="AA756" s="317"/>
      <c r="AB756" s="317"/>
      <c r="AC756" s="317"/>
    </row>
    <row r="757" spans="1:29" ht="15.75" customHeight="1">
      <c r="A757" s="318"/>
      <c r="B757" s="309"/>
      <c r="C757" s="309"/>
      <c r="D757" s="309"/>
      <c r="E757" s="319"/>
      <c r="F757" s="320"/>
      <c r="G757" s="317"/>
      <c r="H757" s="325"/>
      <c r="I757" s="320"/>
      <c r="J757" s="320" t="s">
        <v>370</v>
      </c>
      <c r="K757" s="346"/>
      <c r="L757" s="341"/>
      <c r="M757" s="209"/>
      <c r="N757" s="209"/>
      <c r="O757" s="346"/>
      <c r="P757" s="317"/>
      <c r="Q757" s="317"/>
      <c r="R757" s="317"/>
      <c r="S757" s="317"/>
      <c r="T757" s="317"/>
      <c r="U757" s="317"/>
      <c r="V757" s="317"/>
      <c r="W757" s="317"/>
      <c r="X757" s="317"/>
      <c r="Y757" s="317"/>
      <c r="Z757" s="317"/>
      <c r="AA757" s="317"/>
      <c r="AB757" s="317"/>
      <c r="AC757" s="317"/>
    </row>
    <row r="758" spans="1:29" ht="15.75" customHeight="1">
      <c r="A758" s="318"/>
      <c r="B758" s="309"/>
      <c r="C758" s="309"/>
      <c r="D758" s="309"/>
      <c r="E758" s="319"/>
      <c r="F758" s="320"/>
      <c r="G758" s="317"/>
      <c r="H758" s="325"/>
      <c r="I758" s="320"/>
      <c r="J758" s="320"/>
      <c r="K758" s="346"/>
      <c r="L758" s="341"/>
      <c r="M758" s="209"/>
      <c r="N758" s="209"/>
      <c r="O758" s="346"/>
      <c r="P758" s="317"/>
      <c r="Q758" s="317"/>
      <c r="R758" s="317"/>
      <c r="S758" s="317"/>
      <c r="T758" s="317"/>
      <c r="U758" s="317"/>
      <c r="V758" s="317"/>
      <c r="W758" s="317"/>
      <c r="X758" s="317"/>
      <c r="Y758" s="317"/>
      <c r="Z758" s="317"/>
      <c r="AA758" s="317"/>
      <c r="AB758" s="317"/>
      <c r="AC758" s="317"/>
    </row>
    <row r="759" spans="1:29" ht="15.75" customHeight="1">
      <c r="A759" s="318"/>
      <c r="B759" s="309"/>
      <c r="C759" s="309"/>
      <c r="D759" s="309"/>
      <c r="E759" s="319"/>
      <c r="F759" s="320"/>
      <c r="G759" s="317"/>
      <c r="H759" s="325"/>
      <c r="I759" s="320"/>
      <c r="J759" s="320" t="s">
        <v>289</v>
      </c>
      <c r="K759" s="346"/>
      <c r="L759" s="341"/>
      <c r="M759" s="209"/>
      <c r="N759" s="214"/>
      <c r="O759" s="346"/>
      <c r="P759" s="317"/>
      <c r="Q759" s="317"/>
      <c r="R759" s="317"/>
      <c r="S759" s="317"/>
      <c r="T759" s="317"/>
      <c r="U759" s="317"/>
      <c r="V759" s="317"/>
      <c r="W759" s="317"/>
      <c r="X759" s="317"/>
      <c r="Y759" s="317"/>
      <c r="Z759" s="317"/>
      <c r="AA759" s="317"/>
      <c r="AB759" s="317"/>
      <c r="AC759" s="317"/>
    </row>
    <row r="760" spans="1:29" ht="15.75" customHeight="1">
      <c r="A760" s="318"/>
      <c r="B760" s="309"/>
      <c r="C760" s="309"/>
      <c r="D760" s="309"/>
      <c r="E760" s="319"/>
      <c r="F760" s="320"/>
      <c r="G760" s="317"/>
      <c r="H760" s="325"/>
      <c r="I760" s="320"/>
      <c r="J760" s="320"/>
      <c r="K760" s="346"/>
      <c r="L760" s="341"/>
      <c r="M760" s="209"/>
      <c r="N760" s="209"/>
      <c r="O760" s="346"/>
      <c r="P760" s="317"/>
      <c r="Q760" s="317"/>
      <c r="R760" s="317"/>
      <c r="S760" s="317"/>
      <c r="T760" s="317"/>
      <c r="U760" s="317"/>
      <c r="V760" s="317"/>
      <c r="W760" s="317"/>
      <c r="X760" s="317"/>
      <c r="Y760" s="317"/>
      <c r="Z760" s="317"/>
      <c r="AA760" s="317"/>
      <c r="AB760" s="317"/>
      <c r="AC760" s="317"/>
    </row>
    <row r="761" spans="1:29" ht="15.75" customHeight="1">
      <c r="A761" s="318"/>
      <c r="B761" s="309"/>
      <c r="C761" s="309"/>
      <c r="D761" s="309"/>
      <c r="E761" s="319"/>
      <c r="F761" s="320"/>
      <c r="G761" s="317"/>
      <c r="H761" s="325"/>
      <c r="I761" s="320"/>
      <c r="J761" s="320" t="s">
        <v>371</v>
      </c>
      <c r="K761" s="346"/>
      <c r="L761" s="341"/>
      <c r="M761" s="209"/>
      <c r="N761" s="214"/>
      <c r="O761" s="346"/>
      <c r="P761" s="317"/>
      <c r="Q761" s="317"/>
      <c r="R761" s="317"/>
      <c r="S761" s="317"/>
      <c r="T761" s="317"/>
      <c r="U761" s="317"/>
      <c r="V761" s="317"/>
      <c r="W761" s="317"/>
      <c r="X761" s="317"/>
      <c r="Y761" s="317"/>
      <c r="Z761" s="317"/>
      <c r="AA761" s="317"/>
      <c r="AB761" s="317"/>
      <c r="AC761" s="317"/>
    </row>
    <row r="762" spans="1:29" ht="19.5" customHeight="1">
      <c r="A762" s="318"/>
      <c r="B762" s="310"/>
      <c r="C762" s="310"/>
      <c r="D762" s="310"/>
      <c r="E762" s="319"/>
      <c r="F762" s="320"/>
      <c r="G762" s="317"/>
      <c r="H762" s="326"/>
      <c r="I762" s="320"/>
      <c r="J762" s="320"/>
      <c r="K762" s="346"/>
      <c r="L762" s="346"/>
      <c r="M762" s="214"/>
      <c r="N762" s="214"/>
      <c r="O762" s="346"/>
      <c r="P762" s="317"/>
      <c r="Q762" s="317"/>
      <c r="R762" s="317"/>
      <c r="S762" s="317"/>
      <c r="T762" s="317"/>
      <c r="U762" s="317"/>
      <c r="V762" s="317"/>
      <c r="W762" s="317"/>
      <c r="X762" s="317"/>
      <c r="Y762" s="317"/>
      <c r="Z762" s="317"/>
      <c r="AA762" s="317"/>
      <c r="AB762" s="317"/>
      <c r="AC762" s="317"/>
    </row>
    <row r="763" spans="1:29" ht="15.75" customHeight="1">
      <c r="A763" s="318">
        <v>33600000</v>
      </c>
      <c r="B763" s="308" t="s">
        <v>546</v>
      </c>
      <c r="C763" s="308" t="s">
        <v>495</v>
      </c>
      <c r="D763" s="308" t="s">
        <v>1059</v>
      </c>
      <c r="E763" s="319" t="s">
        <v>855</v>
      </c>
      <c r="F763" s="320" t="s">
        <v>801</v>
      </c>
      <c r="G763" s="317">
        <v>84</v>
      </c>
      <c r="H763" s="324" t="s">
        <v>547</v>
      </c>
      <c r="I763" s="320" t="s">
        <v>856</v>
      </c>
      <c r="J763" s="320" t="s">
        <v>281</v>
      </c>
      <c r="K763" s="346" t="s">
        <v>1058</v>
      </c>
      <c r="L763" s="341" t="s">
        <v>1009</v>
      </c>
      <c r="M763" s="209">
        <v>84</v>
      </c>
      <c r="N763" s="214">
        <v>84</v>
      </c>
      <c r="O763" s="346" t="s">
        <v>832</v>
      </c>
      <c r="P763" s="317">
        <f>SUM(M763:M764)</f>
        <v>84</v>
      </c>
      <c r="Q763" s="317">
        <f>SUM(N763:N764)</f>
        <v>84</v>
      </c>
      <c r="R763" s="317">
        <f>SUM(M765:M766)</f>
        <v>0</v>
      </c>
      <c r="S763" s="317">
        <f>SUM(N765:N766)</f>
        <v>0</v>
      </c>
      <c r="T763" s="317">
        <f>SUM(M767:M768)</f>
        <v>0</v>
      </c>
      <c r="U763" s="317">
        <f>SUM(N767:N768)</f>
        <v>0</v>
      </c>
      <c r="V763" s="317">
        <f>SUM(M769:M770)</f>
        <v>0</v>
      </c>
      <c r="W763" s="317">
        <f>SUM(N769:N770)</f>
        <v>0</v>
      </c>
      <c r="X763" s="317">
        <f>P763+R763+T763+V763</f>
        <v>84</v>
      </c>
      <c r="Y763" s="317">
        <f>Q763+S763+U763+W763</f>
        <v>84</v>
      </c>
      <c r="Z763" s="317">
        <f>G763-X763</f>
        <v>0</v>
      </c>
      <c r="AA763" s="317">
        <f>G763-Y763</f>
        <v>0</v>
      </c>
      <c r="AB763" s="317">
        <f>X763*100/G763</f>
        <v>100</v>
      </c>
      <c r="AC763" s="317" t="s">
        <v>707</v>
      </c>
    </row>
    <row r="764" spans="1:29" ht="15.75" customHeight="1">
      <c r="A764" s="318"/>
      <c r="B764" s="309"/>
      <c r="C764" s="309"/>
      <c r="D764" s="309"/>
      <c r="E764" s="319"/>
      <c r="F764" s="320"/>
      <c r="G764" s="317"/>
      <c r="H764" s="325"/>
      <c r="I764" s="320"/>
      <c r="J764" s="320"/>
      <c r="K764" s="346"/>
      <c r="L764" s="341"/>
      <c r="M764" s="209"/>
      <c r="N764" s="214"/>
      <c r="O764" s="346"/>
      <c r="P764" s="317"/>
      <c r="Q764" s="317"/>
      <c r="R764" s="317"/>
      <c r="S764" s="317"/>
      <c r="T764" s="317"/>
      <c r="U764" s="317"/>
      <c r="V764" s="317"/>
      <c r="W764" s="317"/>
      <c r="X764" s="317"/>
      <c r="Y764" s="317"/>
      <c r="Z764" s="317"/>
      <c r="AA764" s="317"/>
      <c r="AB764" s="317"/>
      <c r="AC764" s="317"/>
    </row>
    <row r="765" spans="1:29" ht="15.75" customHeight="1">
      <c r="A765" s="318"/>
      <c r="B765" s="309"/>
      <c r="C765" s="309"/>
      <c r="D765" s="309"/>
      <c r="E765" s="319"/>
      <c r="F765" s="320"/>
      <c r="G765" s="317"/>
      <c r="H765" s="325"/>
      <c r="I765" s="320"/>
      <c r="J765" s="320" t="s">
        <v>370</v>
      </c>
      <c r="K765" s="346"/>
      <c r="L765" s="341"/>
      <c r="M765" s="209"/>
      <c r="N765" s="209"/>
      <c r="O765" s="346"/>
      <c r="P765" s="317"/>
      <c r="Q765" s="317"/>
      <c r="R765" s="317"/>
      <c r="S765" s="317"/>
      <c r="T765" s="317"/>
      <c r="U765" s="317"/>
      <c r="V765" s="317"/>
      <c r="W765" s="317"/>
      <c r="X765" s="317"/>
      <c r="Y765" s="317"/>
      <c r="Z765" s="317"/>
      <c r="AA765" s="317"/>
      <c r="AB765" s="317"/>
      <c r="AC765" s="317"/>
    </row>
    <row r="766" spans="1:29" ht="15.75" customHeight="1">
      <c r="A766" s="318"/>
      <c r="B766" s="309"/>
      <c r="C766" s="309"/>
      <c r="D766" s="309"/>
      <c r="E766" s="319"/>
      <c r="F766" s="320"/>
      <c r="G766" s="317"/>
      <c r="H766" s="325"/>
      <c r="I766" s="320"/>
      <c r="J766" s="320"/>
      <c r="K766" s="346"/>
      <c r="L766" s="341"/>
      <c r="M766" s="209"/>
      <c r="N766" s="209"/>
      <c r="O766" s="346"/>
      <c r="P766" s="317"/>
      <c r="Q766" s="317"/>
      <c r="R766" s="317"/>
      <c r="S766" s="317"/>
      <c r="T766" s="317"/>
      <c r="U766" s="317"/>
      <c r="V766" s="317"/>
      <c r="W766" s="317"/>
      <c r="X766" s="317"/>
      <c r="Y766" s="317"/>
      <c r="Z766" s="317"/>
      <c r="AA766" s="317"/>
      <c r="AB766" s="317"/>
      <c r="AC766" s="317"/>
    </row>
    <row r="767" spans="1:29" ht="15.75" customHeight="1">
      <c r="A767" s="318"/>
      <c r="B767" s="309"/>
      <c r="C767" s="309"/>
      <c r="D767" s="309"/>
      <c r="E767" s="319"/>
      <c r="F767" s="320"/>
      <c r="G767" s="317"/>
      <c r="H767" s="325"/>
      <c r="I767" s="320"/>
      <c r="J767" s="320" t="s">
        <v>289</v>
      </c>
      <c r="K767" s="346"/>
      <c r="L767" s="341"/>
      <c r="M767" s="209"/>
      <c r="N767" s="214"/>
      <c r="O767" s="346"/>
      <c r="P767" s="317"/>
      <c r="Q767" s="317"/>
      <c r="R767" s="317"/>
      <c r="S767" s="317"/>
      <c r="T767" s="317"/>
      <c r="U767" s="317"/>
      <c r="V767" s="317"/>
      <c r="W767" s="317"/>
      <c r="X767" s="317"/>
      <c r="Y767" s="317"/>
      <c r="Z767" s="317"/>
      <c r="AA767" s="317"/>
      <c r="AB767" s="317"/>
      <c r="AC767" s="317"/>
    </row>
    <row r="768" spans="1:29" ht="15.75" customHeight="1">
      <c r="A768" s="318"/>
      <c r="B768" s="309"/>
      <c r="C768" s="309"/>
      <c r="D768" s="309"/>
      <c r="E768" s="319"/>
      <c r="F768" s="320"/>
      <c r="G768" s="317"/>
      <c r="H768" s="325"/>
      <c r="I768" s="320"/>
      <c r="J768" s="320"/>
      <c r="K768" s="346"/>
      <c r="L768" s="341"/>
      <c r="M768" s="209"/>
      <c r="N768" s="209"/>
      <c r="O768" s="346"/>
      <c r="P768" s="317"/>
      <c r="Q768" s="317"/>
      <c r="R768" s="317"/>
      <c r="S768" s="317"/>
      <c r="T768" s="317"/>
      <c r="U768" s="317"/>
      <c r="V768" s="317"/>
      <c r="W768" s="317"/>
      <c r="X768" s="317"/>
      <c r="Y768" s="317"/>
      <c r="Z768" s="317"/>
      <c r="AA768" s="317"/>
      <c r="AB768" s="317"/>
      <c r="AC768" s="317"/>
    </row>
    <row r="769" spans="1:29" ht="15.75" customHeight="1">
      <c r="A769" s="318"/>
      <c r="B769" s="309"/>
      <c r="C769" s="309"/>
      <c r="D769" s="309"/>
      <c r="E769" s="319"/>
      <c r="F769" s="320"/>
      <c r="G769" s="317"/>
      <c r="H769" s="325"/>
      <c r="I769" s="320"/>
      <c r="J769" s="320" t="s">
        <v>371</v>
      </c>
      <c r="K769" s="346"/>
      <c r="L769" s="341"/>
      <c r="M769" s="209"/>
      <c r="N769" s="214"/>
      <c r="O769" s="346"/>
      <c r="P769" s="317"/>
      <c r="Q769" s="317"/>
      <c r="R769" s="317"/>
      <c r="S769" s="317"/>
      <c r="T769" s="317"/>
      <c r="U769" s="317"/>
      <c r="V769" s="317"/>
      <c r="W769" s="317"/>
      <c r="X769" s="317"/>
      <c r="Y769" s="317"/>
      <c r="Z769" s="317"/>
      <c r="AA769" s="317"/>
      <c r="AB769" s="317"/>
      <c r="AC769" s="317"/>
    </row>
    <row r="770" spans="1:29" ht="19.5" customHeight="1">
      <c r="A770" s="318"/>
      <c r="B770" s="310"/>
      <c r="C770" s="310"/>
      <c r="D770" s="310"/>
      <c r="E770" s="319"/>
      <c r="F770" s="320"/>
      <c r="G770" s="317"/>
      <c r="H770" s="326"/>
      <c r="I770" s="320"/>
      <c r="J770" s="320"/>
      <c r="K770" s="346"/>
      <c r="L770" s="346"/>
      <c r="M770" s="214"/>
      <c r="N770" s="214"/>
      <c r="O770" s="346"/>
      <c r="P770" s="317"/>
      <c r="Q770" s="317"/>
      <c r="R770" s="317"/>
      <c r="S770" s="317"/>
      <c r="T770" s="317"/>
      <c r="U770" s="317"/>
      <c r="V770" s="317"/>
      <c r="W770" s="317"/>
      <c r="X770" s="317"/>
      <c r="Y770" s="317"/>
      <c r="Z770" s="317"/>
      <c r="AA770" s="317"/>
      <c r="AB770" s="317"/>
      <c r="AC770" s="317"/>
    </row>
    <row r="771" spans="1:29" ht="15.75" customHeight="1">
      <c r="A771" s="318">
        <v>33600000</v>
      </c>
      <c r="B771" s="308" t="s">
        <v>641</v>
      </c>
      <c r="C771" s="308" t="s">
        <v>495</v>
      </c>
      <c r="D771" s="308" t="s">
        <v>1060</v>
      </c>
      <c r="E771" s="319" t="s">
        <v>857</v>
      </c>
      <c r="F771" s="320" t="s">
        <v>801</v>
      </c>
      <c r="G771" s="317">
        <v>110</v>
      </c>
      <c r="H771" s="324" t="s">
        <v>858</v>
      </c>
      <c r="I771" s="320" t="s">
        <v>825</v>
      </c>
      <c r="J771" s="320" t="s">
        <v>281</v>
      </c>
      <c r="K771" s="346" t="s">
        <v>1142</v>
      </c>
      <c r="L771" s="341" t="s">
        <v>1009</v>
      </c>
      <c r="M771" s="209">
        <v>110</v>
      </c>
      <c r="N771" s="214">
        <v>110</v>
      </c>
      <c r="O771" s="346" t="s">
        <v>832</v>
      </c>
      <c r="P771" s="317">
        <f>SUM(M771:M772)</f>
        <v>110</v>
      </c>
      <c r="Q771" s="317">
        <f>SUM(N771:N772)</f>
        <v>110</v>
      </c>
      <c r="R771" s="317">
        <f>SUM(M773:M774)</f>
        <v>0</v>
      </c>
      <c r="S771" s="317">
        <f>SUM(N773:N774)</f>
        <v>0</v>
      </c>
      <c r="T771" s="317">
        <f>SUM(M775:M776)</f>
        <v>0</v>
      </c>
      <c r="U771" s="317">
        <f>SUM(N775:N776)</f>
        <v>0</v>
      </c>
      <c r="V771" s="317">
        <f>SUM(M777:M778)</f>
        <v>0</v>
      </c>
      <c r="W771" s="317">
        <f>SUM(N777:N778)</f>
        <v>0</v>
      </c>
      <c r="X771" s="317">
        <f>P771+R771+T771+V771</f>
        <v>110</v>
      </c>
      <c r="Y771" s="317">
        <f>Q771+S771+U771+W771</f>
        <v>110</v>
      </c>
      <c r="Z771" s="317">
        <f>G771-X771</f>
        <v>0</v>
      </c>
      <c r="AA771" s="317">
        <f>G771-Y771</f>
        <v>0</v>
      </c>
      <c r="AB771" s="317">
        <f>X771*100/G771</f>
        <v>100</v>
      </c>
      <c r="AC771" s="317" t="s">
        <v>707</v>
      </c>
    </row>
    <row r="772" spans="1:29" ht="15.75" customHeight="1">
      <c r="A772" s="318"/>
      <c r="B772" s="309"/>
      <c r="C772" s="309"/>
      <c r="D772" s="309"/>
      <c r="E772" s="319"/>
      <c r="F772" s="320"/>
      <c r="G772" s="317"/>
      <c r="H772" s="325"/>
      <c r="I772" s="320"/>
      <c r="J772" s="320"/>
      <c r="K772" s="346"/>
      <c r="L772" s="341"/>
      <c r="M772" s="209"/>
      <c r="N772" s="214"/>
      <c r="O772" s="346"/>
      <c r="P772" s="317"/>
      <c r="Q772" s="317"/>
      <c r="R772" s="317"/>
      <c r="S772" s="317"/>
      <c r="T772" s="317"/>
      <c r="U772" s="317"/>
      <c r="V772" s="317"/>
      <c r="W772" s="317"/>
      <c r="X772" s="317"/>
      <c r="Y772" s="317"/>
      <c r="Z772" s="317"/>
      <c r="AA772" s="317"/>
      <c r="AB772" s="317"/>
      <c r="AC772" s="317"/>
    </row>
    <row r="773" spans="1:29" ht="15.75" customHeight="1">
      <c r="A773" s="318"/>
      <c r="B773" s="309"/>
      <c r="C773" s="309"/>
      <c r="D773" s="309"/>
      <c r="E773" s="319"/>
      <c r="F773" s="320"/>
      <c r="G773" s="317"/>
      <c r="H773" s="325"/>
      <c r="I773" s="320"/>
      <c r="J773" s="320" t="s">
        <v>370</v>
      </c>
      <c r="K773" s="346"/>
      <c r="L773" s="341"/>
      <c r="M773" s="209"/>
      <c r="N773" s="209"/>
      <c r="O773" s="346"/>
      <c r="P773" s="317"/>
      <c r="Q773" s="317"/>
      <c r="R773" s="317"/>
      <c r="S773" s="317"/>
      <c r="T773" s="317"/>
      <c r="U773" s="317"/>
      <c r="V773" s="317"/>
      <c r="W773" s="317"/>
      <c r="X773" s="317"/>
      <c r="Y773" s="317"/>
      <c r="Z773" s="317"/>
      <c r="AA773" s="317"/>
      <c r="AB773" s="317"/>
      <c r="AC773" s="317"/>
    </row>
    <row r="774" spans="1:29" ht="15.75" customHeight="1">
      <c r="A774" s="318"/>
      <c r="B774" s="309"/>
      <c r="C774" s="309"/>
      <c r="D774" s="309"/>
      <c r="E774" s="319"/>
      <c r="F774" s="320"/>
      <c r="G774" s="317"/>
      <c r="H774" s="325"/>
      <c r="I774" s="320"/>
      <c r="J774" s="320"/>
      <c r="K774" s="346"/>
      <c r="L774" s="341"/>
      <c r="M774" s="209"/>
      <c r="N774" s="209"/>
      <c r="O774" s="346"/>
      <c r="P774" s="317"/>
      <c r="Q774" s="317"/>
      <c r="R774" s="317"/>
      <c r="S774" s="317"/>
      <c r="T774" s="317"/>
      <c r="U774" s="317"/>
      <c r="V774" s="317"/>
      <c r="W774" s="317"/>
      <c r="X774" s="317"/>
      <c r="Y774" s="317"/>
      <c r="Z774" s="317"/>
      <c r="AA774" s="317"/>
      <c r="AB774" s="317"/>
      <c r="AC774" s="317"/>
    </row>
    <row r="775" spans="1:29" ht="15.75" customHeight="1">
      <c r="A775" s="318"/>
      <c r="B775" s="309"/>
      <c r="C775" s="309"/>
      <c r="D775" s="309"/>
      <c r="E775" s="319"/>
      <c r="F775" s="320"/>
      <c r="G775" s="317"/>
      <c r="H775" s="325"/>
      <c r="I775" s="320"/>
      <c r="J775" s="320" t="s">
        <v>289</v>
      </c>
      <c r="K775" s="346"/>
      <c r="L775" s="341"/>
      <c r="M775" s="209"/>
      <c r="N775" s="214"/>
      <c r="O775" s="346"/>
      <c r="P775" s="317"/>
      <c r="Q775" s="317"/>
      <c r="R775" s="317"/>
      <c r="S775" s="317"/>
      <c r="T775" s="317"/>
      <c r="U775" s="317"/>
      <c r="V775" s="317"/>
      <c r="W775" s="317"/>
      <c r="X775" s="317"/>
      <c r="Y775" s="317"/>
      <c r="Z775" s="317"/>
      <c r="AA775" s="317"/>
      <c r="AB775" s="317"/>
      <c r="AC775" s="317"/>
    </row>
    <row r="776" spans="1:29" ht="15.75" customHeight="1">
      <c r="A776" s="318"/>
      <c r="B776" s="309"/>
      <c r="C776" s="309"/>
      <c r="D776" s="309"/>
      <c r="E776" s="319"/>
      <c r="F776" s="320"/>
      <c r="G776" s="317"/>
      <c r="H776" s="325"/>
      <c r="I776" s="320"/>
      <c r="J776" s="320"/>
      <c r="K776" s="346"/>
      <c r="L776" s="341"/>
      <c r="M776" s="209"/>
      <c r="N776" s="209"/>
      <c r="O776" s="346"/>
      <c r="P776" s="317"/>
      <c r="Q776" s="317"/>
      <c r="R776" s="317"/>
      <c r="S776" s="317"/>
      <c r="T776" s="317"/>
      <c r="U776" s="317"/>
      <c r="V776" s="317"/>
      <c r="W776" s="317"/>
      <c r="X776" s="317"/>
      <c r="Y776" s="317"/>
      <c r="Z776" s="317"/>
      <c r="AA776" s="317"/>
      <c r="AB776" s="317"/>
      <c r="AC776" s="317"/>
    </row>
    <row r="777" spans="1:29" ht="15.75" customHeight="1">
      <c r="A777" s="318"/>
      <c r="B777" s="309"/>
      <c r="C777" s="309"/>
      <c r="D777" s="309"/>
      <c r="E777" s="319"/>
      <c r="F777" s="320"/>
      <c r="G777" s="317"/>
      <c r="H777" s="325"/>
      <c r="I777" s="320"/>
      <c r="J777" s="320" t="s">
        <v>371</v>
      </c>
      <c r="K777" s="346"/>
      <c r="L777" s="341"/>
      <c r="M777" s="209"/>
      <c r="N777" s="214"/>
      <c r="O777" s="346"/>
      <c r="P777" s="317"/>
      <c r="Q777" s="317"/>
      <c r="R777" s="317"/>
      <c r="S777" s="317"/>
      <c r="T777" s="317"/>
      <c r="U777" s="317"/>
      <c r="V777" s="317"/>
      <c r="W777" s="317"/>
      <c r="X777" s="317"/>
      <c r="Y777" s="317"/>
      <c r="Z777" s="317"/>
      <c r="AA777" s="317"/>
      <c r="AB777" s="317"/>
      <c r="AC777" s="317"/>
    </row>
    <row r="778" spans="1:29" ht="19.5" customHeight="1">
      <c r="A778" s="318"/>
      <c r="B778" s="310"/>
      <c r="C778" s="310"/>
      <c r="D778" s="310"/>
      <c r="E778" s="319"/>
      <c r="F778" s="320"/>
      <c r="G778" s="317"/>
      <c r="H778" s="326"/>
      <c r="I778" s="320"/>
      <c r="J778" s="320"/>
      <c r="K778" s="346"/>
      <c r="L778" s="346"/>
      <c r="M778" s="214"/>
      <c r="N778" s="214"/>
      <c r="O778" s="346"/>
      <c r="P778" s="317"/>
      <c r="Q778" s="317"/>
      <c r="R778" s="317"/>
      <c r="S778" s="317"/>
      <c r="T778" s="317"/>
      <c r="U778" s="317"/>
      <c r="V778" s="317"/>
      <c r="W778" s="317"/>
      <c r="X778" s="317"/>
      <c r="Y778" s="317"/>
      <c r="Z778" s="317"/>
      <c r="AA778" s="317"/>
      <c r="AB778" s="317"/>
      <c r="AC778" s="317"/>
    </row>
    <row r="779" spans="1:29" ht="15.75" customHeight="1">
      <c r="A779" s="318">
        <v>33600000</v>
      </c>
      <c r="B779" s="308" t="s">
        <v>859</v>
      </c>
      <c r="C779" s="308" t="s">
        <v>495</v>
      </c>
      <c r="D779" s="308" t="s">
        <v>1063</v>
      </c>
      <c r="E779" s="319" t="s">
        <v>861</v>
      </c>
      <c r="F779" s="320" t="s">
        <v>801</v>
      </c>
      <c r="G779" s="317">
        <v>48628</v>
      </c>
      <c r="H779" s="324" t="s">
        <v>860</v>
      </c>
      <c r="I779" s="320" t="s">
        <v>527</v>
      </c>
      <c r="J779" s="320" t="s">
        <v>281</v>
      </c>
      <c r="K779" s="346" t="s">
        <v>1062</v>
      </c>
      <c r="L779" s="341" t="s">
        <v>702</v>
      </c>
      <c r="M779" s="209">
        <v>988</v>
      </c>
      <c r="N779" s="214">
        <v>988</v>
      </c>
      <c r="O779" s="346" t="s">
        <v>832</v>
      </c>
      <c r="P779" s="317">
        <f>SUM(M779:M780)</f>
        <v>988</v>
      </c>
      <c r="Q779" s="317">
        <f>SUM(N779:N780)</f>
        <v>988</v>
      </c>
      <c r="R779" s="317">
        <f>SUM(M781:M782)</f>
        <v>0</v>
      </c>
      <c r="S779" s="317">
        <f>SUM(N781:N782)</f>
        <v>0</v>
      </c>
      <c r="T779" s="317">
        <f>SUM(M783:M784)</f>
        <v>0</v>
      </c>
      <c r="U779" s="317">
        <f>SUM(N783:N784)</f>
        <v>0</v>
      </c>
      <c r="V779" s="317">
        <f>SUM(M785:M786)</f>
        <v>0</v>
      </c>
      <c r="W779" s="317">
        <f>SUM(N785:N786)</f>
        <v>0</v>
      </c>
      <c r="X779" s="317">
        <f>P779+R779+T779+V779</f>
        <v>988</v>
      </c>
      <c r="Y779" s="317">
        <f>Q779+S779+U779+W779</f>
        <v>988</v>
      </c>
      <c r="Z779" s="317">
        <f>G779-X779</f>
        <v>47640</v>
      </c>
      <c r="AA779" s="317">
        <f>G779-Y779</f>
        <v>47640</v>
      </c>
      <c r="AB779" s="317">
        <f>X779*100/G779</f>
        <v>2.0317512544213212</v>
      </c>
      <c r="AC779" s="317"/>
    </row>
    <row r="780" spans="1:29" ht="15.75" customHeight="1">
      <c r="A780" s="318"/>
      <c r="B780" s="309"/>
      <c r="C780" s="309"/>
      <c r="D780" s="309"/>
      <c r="E780" s="319"/>
      <c r="F780" s="320"/>
      <c r="G780" s="317"/>
      <c r="H780" s="325"/>
      <c r="I780" s="320"/>
      <c r="J780" s="320"/>
      <c r="K780" s="346"/>
      <c r="L780" s="341"/>
      <c r="M780" s="209"/>
      <c r="N780" s="214"/>
      <c r="O780" s="346"/>
      <c r="P780" s="317"/>
      <c r="Q780" s="317"/>
      <c r="R780" s="317"/>
      <c r="S780" s="317"/>
      <c r="T780" s="317"/>
      <c r="U780" s="317"/>
      <c r="V780" s="317"/>
      <c r="W780" s="317"/>
      <c r="X780" s="317"/>
      <c r="Y780" s="317"/>
      <c r="Z780" s="317"/>
      <c r="AA780" s="317"/>
      <c r="AB780" s="317"/>
      <c r="AC780" s="317"/>
    </row>
    <row r="781" spans="1:29" ht="15.75" customHeight="1">
      <c r="A781" s="318"/>
      <c r="B781" s="309"/>
      <c r="C781" s="309"/>
      <c r="D781" s="309"/>
      <c r="E781" s="319"/>
      <c r="F781" s="320"/>
      <c r="G781" s="317"/>
      <c r="H781" s="325"/>
      <c r="I781" s="320"/>
      <c r="J781" s="320" t="s">
        <v>370</v>
      </c>
      <c r="K781" s="346"/>
      <c r="L781" s="341"/>
      <c r="M781" s="209"/>
      <c r="N781" s="209"/>
      <c r="O781" s="346"/>
      <c r="P781" s="317"/>
      <c r="Q781" s="317"/>
      <c r="R781" s="317"/>
      <c r="S781" s="317"/>
      <c r="T781" s="317"/>
      <c r="U781" s="317"/>
      <c r="V781" s="317"/>
      <c r="W781" s="317"/>
      <c r="X781" s="317"/>
      <c r="Y781" s="317"/>
      <c r="Z781" s="317"/>
      <c r="AA781" s="317"/>
      <c r="AB781" s="317"/>
      <c r="AC781" s="317"/>
    </row>
    <row r="782" spans="1:29" ht="15.75" customHeight="1">
      <c r="A782" s="318"/>
      <c r="B782" s="309"/>
      <c r="C782" s="309"/>
      <c r="D782" s="309"/>
      <c r="E782" s="319"/>
      <c r="F782" s="320"/>
      <c r="G782" s="317"/>
      <c r="H782" s="325"/>
      <c r="I782" s="320"/>
      <c r="J782" s="320"/>
      <c r="K782" s="346"/>
      <c r="L782" s="341"/>
      <c r="M782" s="209"/>
      <c r="N782" s="209"/>
      <c r="O782" s="346"/>
      <c r="P782" s="317"/>
      <c r="Q782" s="317"/>
      <c r="R782" s="317"/>
      <c r="S782" s="317"/>
      <c r="T782" s="317"/>
      <c r="U782" s="317"/>
      <c r="V782" s="317"/>
      <c r="W782" s="317"/>
      <c r="X782" s="317"/>
      <c r="Y782" s="317"/>
      <c r="Z782" s="317"/>
      <c r="AA782" s="317"/>
      <c r="AB782" s="317"/>
      <c r="AC782" s="317"/>
    </row>
    <row r="783" spans="1:29" ht="15.75" customHeight="1">
      <c r="A783" s="318"/>
      <c r="B783" s="309"/>
      <c r="C783" s="309"/>
      <c r="D783" s="309"/>
      <c r="E783" s="319"/>
      <c r="F783" s="320"/>
      <c r="G783" s="317"/>
      <c r="H783" s="325"/>
      <c r="I783" s="320"/>
      <c r="J783" s="320" t="s">
        <v>289</v>
      </c>
      <c r="K783" s="346"/>
      <c r="L783" s="341"/>
      <c r="M783" s="209"/>
      <c r="N783" s="214"/>
      <c r="O783" s="346"/>
      <c r="P783" s="317"/>
      <c r="Q783" s="317"/>
      <c r="R783" s="317"/>
      <c r="S783" s="317"/>
      <c r="T783" s="317"/>
      <c r="U783" s="317"/>
      <c r="V783" s="317"/>
      <c r="W783" s="317"/>
      <c r="X783" s="317"/>
      <c r="Y783" s="317"/>
      <c r="Z783" s="317"/>
      <c r="AA783" s="317"/>
      <c r="AB783" s="317"/>
      <c r="AC783" s="317"/>
    </row>
    <row r="784" spans="1:29" ht="15.75" customHeight="1">
      <c r="A784" s="318"/>
      <c r="B784" s="309"/>
      <c r="C784" s="309"/>
      <c r="D784" s="309"/>
      <c r="E784" s="319"/>
      <c r="F784" s="320"/>
      <c r="G784" s="317"/>
      <c r="H784" s="325"/>
      <c r="I784" s="320"/>
      <c r="J784" s="320"/>
      <c r="K784" s="346"/>
      <c r="L784" s="341"/>
      <c r="M784" s="209"/>
      <c r="N784" s="209"/>
      <c r="O784" s="346"/>
      <c r="P784" s="317"/>
      <c r="Q784" s="317"/>
      <c r="R784" s="317"/>
      <c r="S784" s="317"/>
      <c r="T784" s="317"/>
      <c r="U784" s="317"/>
      <c r="V784" s="317"/>
      <c r="W784" s="317"/>
      <c r="X784" s="317"/>
      <c r="Y784" s="317"/>
      <c r="Z784" s="317"/>
      <c r="AA784" s="317"/>
      <c r="AB784" s="317"/>
      <c r="AC784" s="317"/>
    </row>
    <row r="785" spans="1:29" ht="15.75" customHeight="1">
      <c r="A785" s="318"/>
      <c r="B785" s="309"/>
      <c r="C785" s="309"/>
      <c r="D785" s="309"/>
      <c r="E785" s="319"/>
      <c r="F785" s="320"/>
      <c r="G785" s="317"/>
      <c r="H785" s="325"/>
      <c r="I785" s="320"/>
      <c r="J785" s="320" t="s">
        <v>371</v>
      </c>
      <c r="K785" s="346"/>
      <c r="L785" s="341"/>
      <c r="M785" s="209"/>
      <c r="N785" s="214"/>
      <c r="O785" s="346"/>
      <c r="P785" s="317"/>
      <c r="Q785" s="317"/>
      <c r="R785" s="317"/>
      <c r="S785" s="317"/>
      <c r="T785" s="317"/>
      <c r="U785" s="317"/>
      <c r="V785" s="317"/>
      <c r="W785" s="317"/>
      <c r="X785" s="317"/>
      <c r="Y785" s="317"/>
      <c r="Z785" s="317"/>
      <c r="AA785" s="317"/>
      <c r="AB785" s="317"/>
      <c r="AC785" s="317"/>
    </row>
    <row r="786" spans="1:29" ht="19.5" customHeight="1">
      <c r="A786" s="318"/>
      <c r="B786" s="310"/>
      <c r="C786" s="310"/>
      <c r="D786" s="310"/>
      <c r="E786" s="319"/>
      <c r="F786" s="320"/>
      <c r="G786" s="317"/>
      <c r="H786" s="326"/>
      <c r="I786" s="320"/>
      <c r="J786" s="320"/>
      <c r="K786" s="346"/>
      <c r="L786" s="346"/>
      <c r="M786" s="214"/>
      <c r="N786" s="214"/>
      <c r="O786" s="346"/>
      <c r="P786" s="317"/>
      <c r="Q786" s="317"/>
      <c r="R786" s="317"/>
      <c r="S786" s="317"/>
      <c r="T786" s="317"/>
      <c r="U786" s="317"/>
      <c r="V786" s="317"/>
      <c r="W786" s="317"/>
      <c r="X786" s="317"/>
      <c r="Y786" s="317"/>
      <c r="Z786" s="317"/>
      <c r="AA786" s="317"/>
      <c r="AB786" s="317"/>
      <c r="AC786" s="317"/>
    </row>
    <row r="787" spans="1:29" ht="15.75" customHeight="1">
      <c r="A787" s="318">
        <v>50400000</v>
      </c>
      <c r="B787" s="308" t="s">
        <v>863</v>
      </c>
      <c r="C787" s="308" t="s">
        <v>495</v>
      </c>
      <c r="D787" s="308" t="s">
        <v>1150</v>
      </c>
      <c r="E787" s="319" t="s">
        <v>862</v>
      </c>
      <c r="F787" s="320" t="s">
        <v>801</v>
      </c>
      <c r="G787" s="317">
        <v>4616</v>
      </c>
      <c r="H787" s="324" t="s">
        <v>860</v>
      </c>
      <c r="I787" s="320" t="s">
        <v>527</v>
      </c>
      <c r="J787" s="320" t="s">
        <v>281</v>
      </c>
      <c r="K787" s="346"/>
      <c r="L787" s="341"/>
      <c r="M787" s="209"/>
      <c r="N787" s="214"/>
      <c r="O787" s="346"/>
      <c r="P787" s="317">
        <f>SUM(M787:M788)</f>
        <v>0</v>
      </c>
      <c r="Q787" s="317">
        <f>SUM(N787:N788)</f>
        <v>0</v>
      </c>
      <c r="R787" s="317">
        <f>SUM(M789:M790)</f>
        <v>0</v>
      </c>
      <c r="S787" s="317">
        <f>SUM(N789:N790)</f>
        <v>0</v>
      </c>
      <c r="T787" s="317">
        <f>SUM(M791:M792)</f>
        <v>0</v>
      </c>
      <c r="U787" s="317">
        <f>SUM(N791:N792)</f>
        <v>0</v>
      </c>
      <c r="V787" s="317">
        <f>SUM(M793:M794)</f>
        <v>0</v>
      </c>
      <c r="W787" s="317">
        <f>SUM(N793:N794)</f>
        <v>0</v>
      </c>
      <c r="X787" s="317">
        <f>P787+R787+T787+V787</f>
        <v>0</v>
      </c>
      <c r="Y787" s="317">
        <f>Q787+S787+U787+W787</f>
        <v>0</v>
      </c>
      <c r="Z787" s="317">
        <f>G787-X787</f>
        <v>4616</v>
      </c>
      <c r="AA787" s="317">
        <f>G787-Y787</f>
        <v>4616</v>
      </c>
      <c r="AB787" s="317">
        <f>X787*100/G787</f>
        <v>0</v>
      </c>
      <c r="AC787" s="317"/>
    </row>
    <row r="788" spans="1:29" ht="15.75" customHeight="1">
      <c r="A788" s="318"/>
      <c r="B788" s="309"/>
      <c r="C788" s="309"/>
      <c r="D788" s="309"/>
      <c r="E788" s="319"/>
      <c r="F788" s="320"/>
      <c r="G788" s="317"/>
      <c r="H788" s="325"/>
      <c r="I788" s="320"/>
      <c r="J788" s="320"/>
      <c r="K788" s="346"/>
      <c r="L788" s="341"/>
      <c r="M788" s="209"/>
      <c r="N788" s="214"/>
      <c r="O788" s="346"/>
      <c r="P788" s="317"/>
      <c r="Q788" s="317"/>
      <c r="R788" s="317"/>
      <c r="S788" s="317"/>
      <c r="T788" s="317"/>
      <c r="U788" s="317"/>
      <c r="V788" s="317"/>
      <c r="W788" s="317"/>
      <c r="X788" s="317"/>
      <c r="Y788" s="317"/>
      <c r="Z788" s="317"/>
      <c r="AA788" s="317"/>
      <c r="AB788" s="317"/>
      <c r="AC788" s="317"/>
    </row>
    <row r="789" spans="1:29" ht="15.75" customHeight="1">
      <c r="A789" s="318"/>
      <c r="B789" s="309"/>
      <c r="C789" s="309"/>
      <c r="D789" s="309"/>
      <c r="E789" s="319"/>
      <c r="F789" s="320"/>
      <c r="G789" s="317"/>
      <c r="H789" s="325"/>
      <c r="I789" s="320"/>
      <c r="J789" s="320" t="s">
        <v>370</v>
      </c>
      <c r="K789" s="346"/>
      <c r="L789" s="341"/>
      <c r="M789" s="209"/>
      <c r="N789" s="209"/>
      <c r="O789" s="346"/>
      <c r="P789" s="317"/>
      <c r="Q789" s="317"/>
      <c r="R789" s="317"/>
      <c r="S789" s="317"/>
      <c r="T789" s="317"/>
      <c r="U789" s="317"/>
      <c r="V789" s="317"/>
      <c r="W789" s="317"/>
      <c r="X789" s="317"/>
      <c r="Y789" s="317"/>
      <c r="Z789" s="317"/>
      <c r="AA789" s="317"/>
      <c r="AB789" s="317"/>
      <c r="AC789" s="317"/>
    </row>
    <row r="790" spans="1:29" ht="15.75" customHeight="1">
      <c r="A790" s="318"/>
      <c r="B790" s="309"/>
      <c r="C790" s="309"/>
      <c r="D790" s="309"/>
      <c r="E790" s="319"/>
      <c r="F790" s="320"/>
      <c r="G790" s="317"/>
      <c r="H790" s="325"/>
      <c r="I790" s="320"/>
      <c r="J790" s="320"/>
      <c r="K790" s="346"/>
      <c r="L790" s="341"/>
      <c r="M790" s="209"/>
      <c r="N790" s="209"/>
      <c r="O790" s="346"/>
      <c r="P790" s="317"/>
      <c r="Q790" s="317"/>
      <c r="R790" s="317"/>
      <c r="S790" s="317"/>
      <c r="T790" s="317"/>
      <c r="U790" s="317"/>
      <c r="V790" s="317"/>
      <c r="W790" s="317"/>
      <c r="X790" s="317"/>
      <c r="Y790" s="317"/>
      <c r="Z790" s="317"/>
      <c r="AA790" s="317"/>
      <c r="AB790" s="317"/>
      <c r="AC790" s="317"/>
    </row>
    <row r="791" spans="1:29" ht="15.75" customHeight="1">
      <c r="A791" s="318"/>
      <c r="B791" s="309"/>
      <c r="C791" s="309"/>
      <c r="D791" s="309"/>
      <c r="E791" s="319"/>
      <c r="F791" s="320"/>
      <c r="G791" s="317"/>
      <c r="H791" s="325"/>
      <c r="I791" s="320"/>
      <c r="J791" s="320" t="s">
        <v>289</v>
      </c>
      <c r="K791" s="346"/>
      <c r="L791" s="341"/>
      <c r="M791" s="209"/>
      <c r="N791" s="214"/>
      <c r="O791" s="346"/>
      <c r="P791" s="317"/>
      <c r="Q791" s="317"/>
      <c r="R791" s="317"/>
      <c r="S791" s="317"/>
      <c r="T791" s="317"/>
      <c r="U791" s="317"/>
      <c r="V791" s="317"/>
      <c r="W791" s="317"/>
      <c r="X791" s="317"/>
      <c r="Y791" s="317"/>
      <c r="Z791" s="317"/>
      <c r="AA791" s="317"/>
      <c r="AB791" s="317"/>
      <c r="AC791" s="317"/>
    </row>
    <row r="792" spans="1:29" ht="15.75" customHeight="1">
      <c r="A792" s="318"/>
      <c r="B792" s="309"/>
      <c r="C792" s="309"/>
      <c r="D792" s="309"/>
      <c r="E792" s="319"/>
      <c r="F792" s="320"/>
      <c r="G792" s="317"/>
      <c r="H792" s="325"/>
      <c r="I792" s="320"/>
      <c r="J792" s="320"/>
      <c r="K792" s="346"/>
      <c r="L792" s="341"/>
      <c r="M792" s="209"/>
      <c r="N792" s="209"/>
      <c r="O792" s="346"/>
      <c r="P792" s="317"/>
      <c r="Q792" s="317"/>
      <c r="R792" s="317"/>
      <c r="S792" s="317"/>
      <c r="T792" s="317"/>
      <c r="U792" s="317"/>
      <c r="V792" s="317"/>
      <c r="W792" s="317"/>
      <c r="X792" s="317"/>
      <c r="Y792" s="317"/>
      <c r="Z792" s="317"/>
      <c r="AA792" s="317"/>
      <c r="AB792" s="317"/>
      <c r="AC792" s="317"/>
    </row>
    <row r="793" spans="1:29" ht="15.75" customHeight="1">
      <c r="A793" s="318"/>
      <c r="B793" s="309"/>
      <c r="C793" s="309"/>
      <c r="D793" s="309"/>
      <c r="E793" s="319"/>
      <c r="F793" s="320"/>
      <c r="G793" s="317"/>
      <c r="H793" s="325"/>
      <c r="I793" s="320"/>
      <c r="J793" s="320" t="s">
        <v>371</v>
      </c>
      <c r="K793" s="346"/>
      <c r="L793" s="341"/>
      <c r="M793" s="209"/>
      <c r="N793" s="214"/>
      <c r="O793" s="346"/>
      <c r="P793" s="317"/>
      <c r="Q793" s="317"/>
      <c r="R793" s="317"/>
      <c r="S793" s="317"/>
      <c r="T793" s="317"/>
      <c r="U793" s="317"/>
      <c r="V793" s="317"/>
      <c r="W793" s="317"/>
      <c r="X793" s="317"/>
      <c r="Y793" s="317"/>
      <c r="Z793" s="317"/>
      <c r="AA793" s="317"/>
      <c r="AB793" s="317"/>
      <c r="AC793" s="317"/>
    </row>
    <row r="794" spans="1:29" ht="19.5" customHeight="1">
      <c r="A794" s="318"/>
      <c r="B794" s="310"/>
      <c r="C794" s="310"/>
      <c r="D794" s="310"/>
      <c r="E794" s="319"/>
      <c r="F794" s="320"/>
      <c r="G794" s="317"/>
      <c r="H794" s="326"/>
      <c r="I794" s="320"/>
      <c r="J794" s="320"/>
      <c r="K794" s="346"/>
      <c r="L794" s="346"/>
      <c r="M794" s="214"/>
      <c r="N794" s="214"/>
      <c r="O794" s="346"/>
      <c r="P794" s="317"/>
      <c r="Q794" s="317"/>
      <c r="R794" s="317"/>
      <c r="S794" s="317"/>
      <c r="T794" s="317"/>
      <c r="U794" s="317"/>
      <c r="V794" s="317"/>
      <c r="W794" s="317"/>
      <c r="X794" s="317"/>
      <c r="Y794" s="317"/>
      <c r="Z794" s="317"/>
      <c r="AA794" s="317"/>
      <c r="AB794" s="317"/>
      <c r="AC794" s="317"/>
    </row>
    <row r="795" spans="1:29" ht="15.75" customHeight="1">
      <c r="A795" s="318" t="s">
        <v>865</v>
      </c>
      <c r="B795" s="308" t="s">
        <v>866</v>
      </c>
      <c r="C795" s="308" t="s">
        <v>495</v>
      </c>
      <c r="D795" s="308" t="s">
        <v>1151</v>
      </c>
      <c r="E795" s="319" t="s">
        <v>864</v>
      </c>
      <c r="F795" s="320" t="s">
        <v>801</v>
      </c>
      <c r="G795" s="317">
        <v>10904</v>
      </c>
      <c r="H795" s="324" t="s">
        <v>640</v>
      </c>
      <c r="I795" s="320" t="s">
        <v>527</v>
      </c>
      <c r="J795" s="320" t="s">
        <v>281</v>
      </c>
      <c r="K795" s="346"/>
      <c r="L795" s="341"/>
      <c r="M795" s="209"/>
      <c r="N795" s="214"/>
      <c r="O795" s="346"/>
      <c r="P795" s="317">
        <f>SUM(M795:M796)</f>
        <v>0</v>
      </c>
      <c r="Q795" s="317">
        <f>SUM(N795:N796)</f>
        <v>0</v>
      </c>
      <c r="R795" s="317">
        <f>SUM(M797:M798)</f>
        <v>0</v>
      </c>
      <c r="S795" s="317">
        <f>SUM(N797:N798)</f>
        <v>0</v>
      </c>
      <c r="T795" s="317">
        <f>SUM(M799:M800)</f>
        <v>0</v>
      </c>
      <c r="U795" s="317">
        <f>SUM(N799:N800)</f>
        <v>0</v>
      </c>
      <c r="V795" s="317">
        <f>SUM(M801:M803)</f>
        <v>0</v>
      </c>
      <c r="W795" s="317">
        <f>SUM(N801:N803)</f>
        <v>0</v>
      </c>
      <c r="X795" s="317">
        <f>P795+R795+T795+V795</f>
        <v>0</v>
      </c>
      <c r="Y795" s="317">
        <f>Q795+S795+U795+W795</f>
        <v>0</v>
      </c>
      <c r="Z795" s="317">
        <f>G795-X795</f>
        <v>10904</v>
      </c>
      <c r="AA795" s="317">
        <f>G795-Y795</f>
        <v>10904</v>
      </c>
      <c r="AB795" s="317">
        <f>X795*100/G795</f>
        <v>0</v>
      </c>
      <c r="AC795" s="317"/>
    </row>
    <row r="796" spans="1:29" ht="15.75" customHeight="1">
      <c r="A796" s="318"/>
      <c r="B796" s="309"/>
      <c r="C796" s="309"/>
      <c r="D796" s="309"/>
      <c r="E796" s="319"/>
      <c r="F796" s="320"/>
      <c r="G796" s="317"/>
      <c r="H796" s="325"/>
      <c r="I796" s="320"/>
      <c r="J796" s="320"/>
      <c r="K796" s="346"/>
      <c r="L796" s="341"/>
      <c r="M796" s="209"/>
      <c r="N796" s="214"/>
      <c r="O796" s="346"/>
      <c r="P796" s="317"/>
      <c r="Q796" s="317"/>
      <c r="R796" s="317"/>
      <c r="S796" s="317"/>
      <c r="T796" s="317"/>
      <c r="U796" s="317"/>
      <c r="V796" s="317"/>
      <c r="W796" s="317"/>
      <c r="X796" s="317"/>
      <c r="Y796" s="317"/>
      <c r="Z796" s="317"/>
      <c r="AA796" s="317"/>
      <c r="AB796" s="317"/>
      <c r="AC796" s="317"/>
    </row>
    <row r="797" spans="1:29" ht="15.75" customHeight="1">
      <c r="A797" s="318"/>
      <c r="B797" s="309"/>
      <c r="C797" s="309"/>
      <c r="D797" s="309"/>
      <c r="E797" s="319"/>
      <c r="F797" s="320"/>
      <c r="G797" s="317"/>
      <c r="H797" s="325"/>
      <c r="I797" s="320"/>
      <c r="J797" s="320" t="s">
        <v>370</v>
      </c>
      <c r="K797" s="346"/>
      <c r="L797" s="341"/>
      <c r="M797" s="209"/>
      <c r="N797" s="209"/>
      <c r="O797" s="346"/>
      <c r="P797" s="317"/>
      <c r="Q797" s="317"/>
      <c r="R797" s="317"/>
      <c r="S797" s="317"/>
      <c r="T797" s="317"/>
      <c r="U797" s="317"/>
      <c r="V797" s="317"/>
      <c r="W797" s="317"/>
      <c r="X797" s="317"/>
      <c r="Y797" s="317"/>
      <c r="Z797" s="317"/>
      <c r="AA797" s="317"/>
      <c r="AB797" s="317"/>
      <c r="AC797" s="317"/>
    </row>
    <row r="798" spans="1:29" ht="15.75" customHeight="1">
      <c r="A798" s="318"/>
      <c r="B798" s="309"/>
      <c r="C798" s="309"/>
      <c r="D798" s="309"/>
      <c r="E798" s="319"/>
      <c r="F798" s="320"/>
      <c r="G798" s="317"/>
      <c r="H798" s="325"/>
      <c r="I798" s="320"/>
      <c r="J798" s="320"/>
      <c r="K798" s="346"/>
      <c r="L798" s="341"/>
      <c r="M798" s="209"/>
      <c r="N798" s="209"/>
      <c r="O798" s="346"/>
      <c r="P798" s="317"/>
      <c r="Q798" s="317"/>
      <c r="R798" s="317"/>
      <c r="S798" s="317"/>
      <c r="T798" s="317"/>
      <c r="U798" s="317"/>
      <c r="V798" s="317"/>
      <c r="W798" s="317"/>
      <c r="X798" s="317"/>
      <c r="Y798" s="317"/>
      <c r="Z798" s="317"/>
      <c r="AA798" s="317"/>
      <c r="AB798" s="317"/>
      <c r="AC798" s="317"/>
    </row>
    <row r="799" spans="1:29" ht="15.75" customHeight="1">
      <c r="A799" s="318"/>
      <c r="B799" s="309"/>
      <c r="C799" s="309"/>
      <c r="D799" s="309"/>
      <c r="E799" s="319"/>
      <c r="F799" s="320"/>
      <c r="G799" s="317"/>
      <c r="H799" s="325"/>
      <c r="I799" s="320"/>
      <c r="J799" s="320" t="s">
        <v>289</v>
      </c>
      <c r="K799" s="346"/>
      <c r="L799" s="341"/>
      <c r="M799" s="209"/>
      <c r="N799" s="214"/>
      <c r="O799" s="346"/>
      <c r="P799" s="317"/>
      <c r="Q799" s="317"/>
      <c r="R799" s="317"/>
      <c r="S799" s="317"/>
      <c r="T799" s="317"/>
      <c r="U799" s="317"/>
      <c r="V799" s="317"/>
      <c r="W799" s="317"/>
      <c r="X799" s="317"/>
      <c r="Y799" s="317"/>
      <c r="Z799" s="317"/>
      <c r="AA799" s="317"/>
      <c r="AB799" s="317"/>
      <c r="AC799" s="317"/>
    </row>
    <row r="800" spans="1:29" ht="15.75" customHeight="1">
      <c r="A800" s="318"/>
      <c r="B800" s="309"/>
      <c r="C800" s="309"/>
      <c r="D800" s="309"/>
      <c r="E800" s="319"/>
      <c r="F800" s="320"/>
      <c r="G800" s="317"/>
      <c r="H800" s="325"/>
      <c r="I800" s="320"/>
      <c r="J800" s="320"/>
      <c r="K800" s="346"/>
      <c r="L800" s="341"/>
      <c r="M800" s="209"/>
      <c r="N800" s="209"/>
      <c r="O800" s="346"/>
      <c r="P800" s="317"/>
      <c r="Q800" s="317"/>
      <c r="R800" s="317"/>
      <c r="S800" s="317"/>
      <c r="T800" s="317"/>
      <c r="U800" s="317"/>
      <c r="V800" s="317"/>
      <c r="W800" s="317"/>
      <c r="X800" s="317"/>
      <c r="Y800" s="317"/>
      <c r="Z800" s="317"/>
      <c r="AA800" s="317"/>
      <c r="AB800" s="317"/>
      <c r="AC800" s="317"/>
    </row>
    <row r="801" spans="1:29" ht="15.75" customHeight="1">
      <c r="A801" s="318"/>
      <c r="B801" s="309"/>
      <c r="C801" s="309"/>
      <c r="D801" s="309"/>
      <c r="E801" s="319"/>
      <c r="F801" s="320"/>
      <c r="G801" s="317"/>
      <c r="H801" s="325"/>
      <c r="I801" s="320"/>
      <c r="J801" s="320" t="s">
        <v>371</v>
      </c>
      <c r="K801" s="346"/>
      <c r="L801" s="341"/>
      <c r="M801" s="209"/>
      <c r="N801" s="214"/>
      <c r="O801" s="346"/>
      <c r="P801" s="317"/>
      <c r="Q801" s="317"/>
      <c r="R801" s="317"/>
      <c r="S801" s="317"/>
      <c r="T801" s="317"/>
      <c r="U801" s="317"/>
      <c r="V801" s="317"/>
      <c r="W801" s="317"/>
      <c r="X801" s="317"/>
      <c r="Y801" s="317"/>
      <c r="Z801" s="317"/>
      <c r="AA801" s="317"/>
      <c r="AB801" s="317"/>
      <c r="AC801" s="317"/>
    </row>
    <row r="802" spans="1:29" ht="15.75" customHeight="1">
      <c r="A802" s="318"/>
      <c r="B802" s="309"/>
      <c r="C802" s="309"/>
      <c r="D802" s="309"/>
      <c r="E802" s="319"/>
      <c r="F802" s="320"/>
      <c r="G802" s="317"/>
      <c r="H802" s="325"/>
      <c r="I802" s="320"/>
      <c r="J802" s="320"/>
      <c r="K802" s="346"/>
      <c r="L802" s="341"/>
      <c r="M802" s="209"/>
      <c r="N802" s="214"/>
      <c r="O802" s="346"/>
      <c r="P802" s="317"/>
      <c r="Q802" s="317"/>
      <c r="R802" s="317"/>
      <c r="S802" s="317"/>
      <c r="T802" s="317"/>
      <c r="U802" s="317"/>
      <c r="V802" s="317"/>
      <c r="W802" s="317"/>
      <c r="X802" s="317"/>
      <c r="Y802" s="317"/>
      <c r="Z802" s="317"/>
      <c r="AA802" s="317"/>
      <c r="AB802" s="317"/>
      <c r="AC802" s="317"/>
    </row>
    <row r="803" spans="1:29" ht="19.5" customHeight="1">
      <c r="A803" s="318"/>
      <c r="B803" s="310"/>
      <c r="C803" s="310"/>
      <c r="D803" s="310"/>
      <c r="E803" s="319"/>
      <c r="F803" s="320"/>
      <c r="G803" s="317"/>
      <c r="H803" s="326"/>
      <c r="I803" s="320"/>
      <c r="J803" s="320"/>
      <c r="K803" s="346"/>
      <c r="L803" s="346"/>
      <c r="M803" s="214"/>
      <c r="N803" s="214"/>
      <c r="O803" s="346"/>
      <c r="P803" s="317"/>
      <c r="Q803" s="317"/>
      <c r="R803" s="317"/>
      <c r="S803" s="317"/>
      <c r="T803" s="317"/>
      <c r="U803" s="317"/>
      <c r="V803" s="317"/>
      <c r="W803" s="317"/>
      <c r="X803" s="317"/>
      <c r="Y803" s="317"/>
      <c r="Z803" s="317"/>
      <c r="AA803" s="317"/>
      <c r="AB803" s="317"/>
      <c r="AC803" s="317"/>
    </row>
    <row r="804" spans="1:29" ht="15.75" customHeight="1">
      <c r="A804" s="318">
        <v>33100000</v>
      </c>
      <c r="B804" s="308" t="s">
        <v>867</v>
      </c>
      <c r="C804" s="308" t="s">
        <v>495</v>
      </c>
      <c r="D804" s="308" t="s">
        <v>1152</v>
      </c>
      <c r="E804" s="319" t="s">
        <v>869</v>
      </c>
      <c r="F804" s="320" t="s">
        <v>825</v>
      </c>
      <c r="G804" s="317">
        <v>1232</v>
      </c>
      <c r="H804" s="324" t="s">
        <v>570</v>
      </c>
      <c r="I804" s="320" t="s">
        <v>868</v>
      </c>
      <c r="J804" s="320" t="s">
        <v>281</v>
      </c>
      <c r="K804" s="346"/>
      <c r="L804" s="341"/>
      <c r="M804" s="209"/>
      <c r="N804" s="214"/>
      <c r="O804" s="346"/>
      <c r="P804" s="317">
        <f>SUM(M804:M805)</f>
        <v>0</v>
      </c>
      <c r="Q804" s="317">
        <f>SUM(N804:N805)</f>
        <v>0</v>
      </c>
      <c r="R804" s="317">
        <f>SUM(M806:M807)</f>
        <v>0</v>
      </c>
      <c r="S804" s="317">
        <f>SUM(N806:N807)</f>
        <v>0</v>
      </c>
      <c r="T804" s="317">
        <f>SUM(M808:M809)</f>
        <v>0</v>
      </c>
      <c r="U804" s="317">
        <f>SUM(N808:N809)</f>
        <v>0</v>
      </c>
      <c r="V804" s="317">
        <f>SUM(M810:M811)</f>
        <v>0</v>
      </c>
      <c r="W804" s="317">
        <f>SUM(N810:N811)</f>
        <v>0</v>
      </c>
      <c r="X804" s="317">
        <f>P804+R804+T804+V804</f>
        <v>0</v>
      </c>
      <c r="Y804" s="317">
        <f>Q804+S804+U804+W804</f>
        <v>0</v>
      </c>
      <c r="Z804" s="317">
        <f>G804-X804</f>
        <v>1232</v>
      </c>
      <c r="AA804" s="317">
        <f>G804-Y804</f>
        <v>1232</v>
      </c>
      <c r="AB804" s="317">
        <f>X804*100/G804</f>
        <v>0</v>
      </c>
      <c r="AC804" s="317"/>
    </row>
    <row r="805" spans="1:29" ht="15.75" customHeight="1">
      <c r="A805" s="318"/>
      <c r="B805" s="309"/>
      <c r="C805" s="309"/>
      <c r="D805" s="309"/>
      <c r="E805" s="319"/>
      <c r="F805" s="320"/>
      <c r="G805" s="317"/>
      <c r="H805" s="325"/>
      <c r="I805" s="320"/>
      <c r="J805" s="320"/>
      <c r="K805" s="346"/>
      <c r="L805" s="341"/>
      <c r="M805" s="209"/>
      <c r="N805" s="214"/>
      <c r="O805" s="346"/>
      <c r="P805" s="317"/>
      <c r="Q805" s="317"/>
      <c r="R805" s="317"/>
      <c r="S805" s="317"/>
      <c r="T805" s="317"/>
      <c r="U805" s="317"/>
      <c r="V805" s="317"/>
      <c r="W805" s="317"/>
      <c r="X805" s="317"/>
      <c r="Y805" s="317"/>
      <c r="Z805" s="317"/>
      <c r="AA805" s="317"/>
      <c r="AB805" s="317"/>
      <c r="AC805" s="317"/>
    </row>
    <row r="806" spans="1:29" ht="15.75" customHeight="1">
      <c r="A806" s="318"/>
      <c r="B806" s="309"/>
      <c r="C806" s="309"/>
      <c r="D806" s="309"/>
      <c r="E806" s="319"/>
      <c r="F806" s="320"/>
      <c r="G806" s="317"/>
      <c r="H806" s="325"/>
      <c r="I806" s="320"/>
      <c r="J806" s="320" t="s">
        <v>370</v>
      </c>
      <c r="K806" s="346"/>
      <c r="L806" s="341"/>
      <c r="M806" s="209"/>
      <c r="N806" s="209"/>
      <c r="O806" s="346"/>
      <c r="P806" s="317"/>
      <c r="Q806" s="317"/>
      <c r="R806" s="317"/>
      <c r="S806" s="317"/>
      <c r="T806" s="317"/>
      <c r="U806" s="317"/>
      <c r="V806" s="317"/>
      <c r="W806" s="317"/>
      <c r="X806" s="317"/>
      <c r="Y806" s="317"/>
      <c r="Z806" s="317"/>
      <c r="AA806" s="317"/>
      <c r="AB806" s="317"/>
      <c r="AC806" s="317"/>
    </row>
    <row r="807" spans="1:29" ht="15.75" customHeight="1">
      <c r="A807" s="318"/>
      <c r="B807" s="309"/>
      <c r="C807" s="309"/>
      <c r="D807" s="309"/>
      <c r="E807" s="319"/>
      <c r="F807" s="320"/>
      <c r="G807" s="317"/>
      <c r="H807" s="325"/>
      <c r="I807" s="320"/>
      <c r="J807" s="320"/>
      <c r="K807" s="346"/>
      <c r="L807" s="341"/>
      <c r="M807" s="209"/>
      <c r="N807" s="209"/>
      <c r="O807" s="346"/>
      <c r="P807" s="317"/>
      <c r="Q807" s="317"/>
      <c r="R807" s="317"/>
      <c r="S807" s="317"/>
      <c r="T807" s="317"/>
      <c r="U807" s="317"/>
      <c r="V807" s="317"/>
      <c r="W807" s="317"/>
      <c r="X807" s="317"/>
      <c r="Y807" s="317"/>
      <c r="Z807" s="317"/>
      <c r="AA807" s="317"/>
      <c r="AB807" s="317"/>
      <c r="AC807" s="317"/>
    </row>
    <row r="808" spans="1:29" ht="15.75" customHeight="1">
      <c r="A808" s="318"/>
      <c r="B808" s="309"/>
      <c r="C808" s="309"/>
      <c r="D808" s="309"/>
      <c r="E808" s="319"/>
      <c r="F808" s="320"/>
      <c r="G808" s="317"/>
      <c r="H808" s="325"/>
      <c r="I808" s="320"/>
      <c r="J808" s="320" t="s">
        <v>289</v>
      </c>
      <c r="K808" s="346"/>
      <c r="L808" s="341"/>
      <c r="M808" s="209"/>
      <c r="N808" s="214"/>
      <c r="O808" s="346"/>
      <c r="P808" s="317"/>
      <c r="Q808" s="317"/>
      <c r="R808" s="317"/>
      <c r="S808" s="317"/>
      <c r="T808" s="317"/>
      <c r="U808" s="317"/>
      <c r="V808" s="317"/>
      <c r="W808" s="317"/>
      <c r="X808" s="317"/>
      <c r="Y808" s="317"/>
      <c r="Z808" s="317"/>
      <c r="AA808" s="317"/>
      <c r="AB808" s="317"/>
      <c r="AC808" s="317"/>
    </row>
    <row r="809" spans="1:29" ht="15.75" customHeight="1">
      <c r="A809" s="318"/>
      <c r="B809" s="309"/>
      <c r="C809" s="309"/>
      <c r="D809" s="309"/>
      <c r="E809" s="319"/>
      <c r="F809" s="320"/>
      <c r="G809" s="317"/>
      <c r="H809" s="325"/>
      <c r="I809" s="320"/>
      <c r="J809" s="320"/>
      <c r="K809" s="346"/>
      <c r="L809" s="341"/>
      <c r="M809" s="209"/>
      <c r="N809" s="209"/>
      <c r="O809" s="346"/>
      <c r="P809" s="317"/>
      <c r="Q809" s="317"/>
      <c r="R809" s="317"/>
      <c r="S809" s="317"/>
      <c r="T809" s="317"/>
      <c r="U809" s="317"/>
      <c r="V809" s="317"/>
      <c r="W809" s="317"/>
      <c r="X809" s="317"/>
      <c r="Y809" s="317"/>
      <c r="Z809" s="317"/>
      <c r="AA809" s="317"/>
      <c r="AB809" s="317"/>
      <c r="AC809" s="317"/>
    </row>
    <row r="810" spans="1:29" ht="15.75" customHeight="1">
      <c r="A810" s="318"/>
      <c r="B810" s="309"/>
      <c r="C810" s="309"/>
      <c r="D810" s="309"/>
      <c r="E810" s="319"/>
      <c r="F810" s="320"/>
      <c r="G810" s="317"/>
      <c r="H810" s="325"/>
      <c r="I810" s="320"/>
      <c r="J810" s="320" t="s">
        <v>371</v>
      </c>
      <c r="K810" s="346"/>
      <c r="L810" s="341"/>
      <c r="M810" s="209"/>
      <c r="N810" s="214"/>
      <c r="O810" s="346"/>
      <c r="P810" s="317"/>
      <c r="Q810" s="317"/>
      <c r="R810" s="317"/>
      <c r="S810" s="317"/>
      <c r="T810" s="317"/>
      <c r="U810" s="317"/>
      <c r="V810" s="317"/>
      <c r="W810" s="317"/>
      <c r="X810" s="317"/>
      <c r="Y810" s="317"/>
      <c r="Z810" s="317"/>
      <c r="AA810" s="317"/>
      <c r="AB810" s="317"/>
      <c r="AC810" s="317"/>
    </row>
    <row r="811" spans="1:29" ht="19.5" customHeight="1">
      <c r="A811" s="318"/>
      <c r="B811" s="310"/>
      <c r="C811" s="310"/>
      <c r="D811" s="310"/>
      <c r="E811" s="319"/>
      <c r="F811" s="320"/>
      <c r="G811" s="317"/>
      <c r="H811" s="326"/>
      <c r="I811" s="320"/>
      <c r="J811" s="320"/>
      <c r="K811" s="346"/>
      <c r="L811" s="346"/>
      <c r="M811" s="214"/>
      <c r="N811" s="214"/>
      <c r="O811" s="346"/>
      <c r="P811" s="317"/>
      <c r="Q811" s="317"/>
      <c r="R811" s="317"/>
      <c r="S811" s="317"/>
      <c r="T811" s="317"/>
      <c r="U811" s="317"/>
      <c r="V811" s="317"/>
      <c r="W811" s="317"/>
      <c r="X811" s="317"/>
      <c r="Y811" s="317"/>
      <c r="Z811" s="317"/>
      <c r="AA811" s="317"/>
      <c r="AB811" s="317"/>
      <c r="AC811" s="317"/>
    </row>
    <row r="812" spans="1:29" ht="15.75" customHeight="1">
      <c r="A812" s="318">
        <v>33100000</v>
      </c>
      <c r="B812" s="308" t="s">
        <v>867</v>
      </c>
      <c r="C812" s="308" t="s">
        <v>495</v>
      </c>
      <c r="D812" s="308" t="s">
        <v>1056</v>
      </c>
      <c r="E812" s="319" t="s">
        <v>870</v>
      </c>
      <c r="F812" s="320" t="s">
        <v>825</v>
      </c>
      <c r="G812" s="317">
        <v>2761.3</v>
      </c>
      <c r="H812" s="324" t="s">
        <v>657</v>
      </c>
      <c r="I812" s="320" t="s">
        <v>868</v>
      </c>
      <c r="J812" s="320" t="s">
        <v>281</v>
      </c>
      <c r="K812" s="346" t="s">
        <v>1057</v>
      </c>
      <c r="L812" s="341" t="s">
        <v>868</v>
      </c>
      <c r="M812" s="209">
        <v>2761.3</v>
      </c>
      <c r="N812" s="214">
        <v>2761.3</v>
      </c>
      <c r="O812" s="346" t="s">
        <v>832</v>
      </c>
      <c r="P812" s="317">
        <f>SUM(M812:M813)</f>
        <v>2761.3</v>
      </c>
      <c r="Q812" s="317">
        <f>SUM(N812:N813)</f>
        <v>2761.3</v>
      </c>
      <c r="R812" s="317">
        <f>SUM(M814:M815)</f>
        <v>0</v>
      </c>
      <c r="S812" s="317">
        <f>SUM(N814:N815)</f>
        <v>0</v>
      </c>
      <c r="T812" s="317">
        <f>SUM(M816:M817)</f>
        <v>0</v>
      </c>
      <c r="U812" s="317">
        <f>SUM(N816:N817)</f>
        <v>0</v>
      </c>
      <c r="V812" s="317">
        <f>SUM(M818:M820)</f>
        <v>0</v>
      </c>
      <c r="W812" s="317">
        <f>SUM(N818:N820)</f>
        <v>0</v>
      </c>
      <c r="X812" s="317">
        <f>P812+R812+T812+V812</f>
        <v>2761.3</v>
      </c>
      <c r="Y812" s="317">
        <f>Q812+S812+U812+W812</f>
        <v>2761.3</v>
      </c>
      <c r="Z812" s="317">
        <f>G812-X812</f>
        <v>0</v>
      </c>
      <c r="AA812" s="317">
        <f>G812-Y812</f>
        <v>0</v>
      </c>
      <c r="AB812" s="317">
        <f>X812*100/G812</f>
        <v>100</v>
      </c>
      <c r="AC812" s="317" t="s">
        <v>707</v>
      </c>
    </row>
    <row r="813" spans="1:29" ht="15.75" customHeight="1">
      <c r="A813" s="318"/>
      <c r="B813" s="309"/>
      <c r="C813" s="309"/>
      <c r="D813" s="309"/>
      <c r="E813" s="319"/>
      <c r="F813" s="320"/>
      <c r="G813" s="317"/>
      <c r="H813" s="325"/>
      <c r="I813" s="320"/>
      <c r="J813" s="320"/>
      <c r="K813" s="346"/>
      <c r="L813" s="341"/>
      <c r="M813" s="209"/>
      <c r="N813" s="214"/>
      <c r="O813" s="346"/>
      <c r="P813" s="317"/>
      <c r="Q813" s="317"/>
      <c r="R813" s="317"/>
      <c r="S813" s="317"/>
      <c r="T813" s="317"/>
      <c r="U813" s="317"/>
      <c r="V813" s="317"/>
      <c r="W813" s="317"/>
      <c r="X813" s="317"/>
      <c r="Y813" s="317"/>
      <c r="Z813" s="317"/>
      <c r="AA813" s="317"/>
      <c r="AB813" s="317"/>
      <c r="AC813" s="317"/>
    </row>
    <row r="814" spans="1:29" ht="15.75" customHeight="1">
      <c r="A814" s="318"/>
      <c r="B814" s="309"/>
      <c r="C814" s="309"/>
      <c r="D814" s="309"/>
      <c r="E814" s="319"/>
      <c r="F814" s="320"/>
      <c r="G814" s="317"/>
      <c r="H814" s="325"/>
      <c r="I814" s="320"/>
      <c r="J814" s="320" t="s">
        <v>370</v>
      </c>
      <c r="K814" s="346"/>
      <c r="L814" s="341"/>
      <c r="M814" s="209"/>
      <c r="N814" s="209"/>
      <c r="O814" s="346"/>
      <c r="P814" s="317"/>
      <c r="Q814" s="317"/>
      <c r="R814" s="317"/>
      <c r="S814" s="317"/>
      <c r="T814" s="317"/>
      <c r="U814" s="317"/>
      <c r="V814" s="317"/>
      <c r="W814" s="317"/>
      <c r="X814" s="317"/>
      <c r="Y814" s="317"/>
      <c r="Z814" s="317"/>
      <c r="AA814" s="317"/>
      <c r="AB814" s="317"/>
      <c r="AC814" s="317"/>
    </row>
    <row r="815" spans="1:29" ht="15.75" customHeight="1">
      <c r="A815" s="318"/>
      <c r="B815" s="309"/>
      <c r="C815" s="309"/>
      <c r="D815" s="309"/>
      <c r="E815" s="319"/>
      <c r="F815" s="320"/>
      <c r="G815" s="317"/>
      <c r="H815" s="325"/>
      <c r="I815" s="320"/>
      <c r="J815" s="320"/>
      <c r="K815" s="346"/>
      <c r="L815" s="341"/>
      <c r="M815" s="209"/>
      <c r="N815" s="209"/>
      <c r="O815" s="346"/>
      <c r="P815" s="317"/>
      <c r="Q815" s="317"/>
      <c r="R815" s="317"/>
      <c r="S815" s="317"/>
      <c r="T815" s="317"/>
      <c r="U815" s="317"/>
      <c r="V815" s="317"/>
      <c r="W815" s="317"/>
      <c r="X815" s="317"/>
      <c r="Y815" s="317"/>
      <c r="Z815" s="317"/>
      <c r="AA815" s="317"/>
      <c r="AB815" s="317"/>
      <c r="AC815" s="317"/>
    </row>
    <row r="816" spans="1:29" ht="15.75" customHeight="1">
      <c r="A816" s="318"/>
      <c r="B816" s="309"/>
      <c r="C816" s="309"/>
      <c r="D816" s="309"/>
      <c r="E816" s="319"/>
      <c r="F816" s="320"/>
      <c r="G816" s="317"/>
      <c r="H816" s="325"/>
      <c r="I816" s="320"/>
      <c r="J816" s="320" t="s">
        <v>289</v>
      </c>
      <c r="K816" s="346"/>
      <c r="L816" s="341"/>
      <c r="M816" s="209"/>
      <c r="N816" s="214"/>
      <c r="O816" s="346"/>
      <c r="P816" s="317"/>
      <c r="Q816" s="317"/>
      <c r="R816" s="317"/>
      <c r="S816" s="317"/>
      <c r="T816" s="317"/>
      <c r="U816" s="317"/>
      <c r="V816" s="317"/>
      <c r="W816" s="317"/>
      <c r="X816" s="317"/>
      <c r="Y816" s="317"/>
      <c r="Z816" s="317"/>
      <c r="AA816" s="317"/>
      <c r="AB816" s="317"/>
      <c r="AC816" s="317"/>
    </row>
    <row r="817" spans="1:29" ht="15.75" customHeight="1">
      <c r="A817" s="318"/>
      <c r="B817" s="309"/>
      <c r="C817" s="309"/>
      <c r="D817" s="309"/>
      <c r="E817" s="319"/>
      <c r="F817" s="320"/>
      <c r="G817" s="317"/>
      <c r="H817" s="325"/>
      <c r="I817" s="320"/>
      <c r="J817" s="320"/>
      <c r="K817" s="346"/>
      <c r="L817" s="341"/>
      <c r="M817" s="209"/>
      <c r="N817" s="209"/>
      <c r="O817" s="346"/>
      <c r="P817" s="317"/>
      <c r="Q817" s="317"/>
      <c r="R817" s="317"/>
      <c r="S817" s="317"/>
      <c r="T817" s="317"/>
      <c r="U817" s="317"/>
      <c r="V817" s="317"/>
      <c r="W817" s="317"/>
      <c r="X817" s="317"/>
      <c r="Y817" s="317"/>
      <c r="Z817" s="317"/>
      <c r="AA817" s="317"/>
      <c r="AB817" s="317"/>
      <c r="AC817" s="317"/>
    </row>
    <row r="818" spans="1:29" ht="15.75" customHeight="1">
      <c r="A818" s="318"/>
      <c r="B818" s="309"/>
      <c r="C818" s="309"/>
      <c r="D818" s="309"/>
      <c r="E818" s="319"/>
      <c r="F818" s="320"/>
      <c r="G818" s="317"/>
      <c r="H818" s="325"/>
      <c r="I818" s="320"/>
      <c r="J818" s="320" t="s">
        <v>371</v>
      </c>
      <c r="K818" s="346"/>
      <c r="L818" s="341"/>
      <c r="M818" s="209"/>
      <c r="N818" s="214"/>
      <c r="O818" s="346"/>
      <c r="P818" s="317"/>
      <c r="Q818" s="317"/>
      <c r="R818" s="317"/>
      <c r="S818" s="317"/>
      <c r="T818" s="317"/>
      <c r="U818" s="317"/>
      <c r="V818" s="317"/>
      <c r="W818" s="317"/>
      <c r="X818" s="317"/>
      <c r="Y818" s="317"/>
      <c r="Z818" s="317"/>
      <c r="AA818" s="317"/>
      <c r="AB818" s="317"/>
      <c r="AC818" s="317"/>
    </row>
    <row r="819" spans="1:29" ht="15.75" customHeight="1">
      <c r="A819" s="318"/>
      <c r="B819" s="309"/>
      <c r="C819" s="309"/>
      <c r="D819" s="309"/>
      <c r="E819" s="319"/>
      <c r="F819" s="320"/>
      <c r="G819" s="317"/>
      <c r="H819" s="325"/>
      <c r="I819" s="320"/>
      <c r="J819" s="320"/>
      <c r="K819" s="346"/>
      <c r="L819" s="341"/>
      <c r="M819" s="209"/>
      <c r="N819" s="214"/>
      <c r="O819" s="346"/>
      <c r="P819" s="317"/>
      <c r="Q819" s="317"/>
      <c r="R819" s="317"/>
      <c r="S819" s="317"/>
      <c r="T819" s="317"/>
      <c r="U819" s="317"/>
      <c r="V819" s="317"/>
      <c r="W819" s="317"/>
      <c r="X819" s="317"/>
      <c r="Y819" s="317"/>
      <c r="Z819" s="317"/>
      <c r="AA819" s="317"/>
      <c r="AB819" s="317"/>
      <c r="AC819" s="317"/>
    </row>
    <row r="820" spans="1:29" ht="19.5" customHeight="1">
      <c r="A820" s="318"/>
      <c r="B820" s="310"/>
      <c r="C820" s="310"/>
      <c r="D820" s="310"/>
      <c r="E820" s="319"/>
      <c r="F820" s="320"/>
      <c r="G820" s="317"/>
      <c r="H820" s="326"/>
      <c r="I820" s="320"/>
      <c r="J820" s="320"/>
      <c r="K820" s="346"/>
      <c r="L820" s="346"/>
      <c r="M820" s="214"/>
      <c r="N820" s="214"/>
      <c r="O820" s="346"/>
      <c r="P820" s="317"/>
      <c r="Q820" s="317"/>
      <c r="R820" s="317"/>
      <c r="S820" s="317"/>
      <c r="T820" s="317"/>
      <c r="U820" s="317"/>
      <c r="V820" s="317"/>
      <c r="W820" s="317"/>
      <c r="X820" s="317"/>
      <c r="Y820" s="317"/>
      <c r="Z820" s="317"/>
      <c r="AA820" s="317"/>
      <c r="AB820" s="317"/>
      <c r="AC820" s="317"/>
    </row>
    <row r="821" spans="1:29" ht="15.75" customHeight="1">
      <c r="A821" s="318">
        <v>33600000</v>
      </c>
      <c r="B821" s="308" t="s">
        <v>872</v>
      </c>
      <c r="C821" s="308" t="s">
        <v>495</v>
      </c>
      <c r="D821" s="308" t="s">
        <v>1073</v>
      </c>
      <c r="E821" s="319" t="s">
        <v>871</v>
      </c>
      <c r="F821" s="320" t="s">
        <v>825</v>
      </c>
      <c r="G821" s="317">
        <v>1400</v>
      </c>
      <c r="H821" s="324" t="s">
        <v>873</v>
      </c>
      <c r="I821" s="320" t="s">
        <v>874</v>
      </c>
      <c r="J821" s="320" t="s">
        <v>281</v>
      </c>
      <c r="K821" s="346" t="s">
        <v>1074</v>
      </c>
      <c r="L821" s="341" t="s">
        <v>868</v>
      </c>
      <c r="M821" s="209">
        <v>1400</v>
      </c>
      <c r="N821" s="214">
        <v>1400</v>
      </c>
      <c r="O821" s="346" t="s">
        <v>832</v>
      </c>
      <c r="P821" s="317">
        <f>SUM(M821:M822)</f>
        <v>1400</v>
      </c>
      <c r="Q821" s="317">
        <f>SUM(N821:N822)</f>
        <v>1400</v>
      </c>
      <c r="R821" s="317">
        <f>SUM(M823:M824)</f>
        <v>0</v>
      </c>
      <c r="S821" s="317">
        <f>SUM(N823:N824)</f>
        <v>0</v>
      </c>
      <c r="T821" s="317">
        <f>SUM(M825:M826)</f>
        <v>0</v>
      </c>
      <c r="U821" s="317">
        <f>SUM(N825:N826)</f>
        <v>0</v>
      </c>
      <c r="V821" s="317">
        <f>SUM(M827:M828)</f>
        <v>0</v>
      </c>
      <c r="W821" s="317">
        <f>SUM(N827:N828)</f>
        <v>0</v>
      </c>
      <c r="X821" s="317">
        <f>P821+R821+T821+V821</f>
        <v>1400</v>
      </c>
      <c r="Y821" s="317">
        <f>Q821+S821+U821+W821</f>
        <v>1400</v>
      </c>
      <c r="Z821" s="317">
        <f>G821-X821</f>
        <v>0</v>
      </c>
      <c r="AA821" s="317">
        <f>G821-Y821</f>
        <v>0</v>
      </c>
      <c r="AB821" s="317">
        <f>X821*100/G821</f>
        <v>100</v>
      </c>
      <c r="AC821" s="317" t="s">
        <v>707</v>
      </c>
    </row>
    <row r="822" spans="1:29" ht="15.75" customHeight="1">
      <c r="A822" s="318"/>
      <c r="B822" s="309"/>
      <c r="C822" s="309"/>
      <c r="D822" s="309"/>
      <c r="E822" s="319"/>
      <c r="F822" s="320"/>
      <c r="G822" s="317"/>
      <c r="H822" s="325"/>
      <c r="I822" s="320"/>
      <c r="J822" s="320"/>
      <c r="K822" s="346"/>
      <c r="L822" s="341"/>
      <c r="M822" s="209"/>
      <c r="N822" s="214"/>
      <c r="O822" s="346"/>
      <c r="P822" s="317"/>
      <c r="Q822" s="317"/>
      <c r="R822" s="317"/>
      <c r="S822" s="317"/>
      <c r="T822" s="317"/>
      <c r="U822" s="317"/>
      <c r="V822" s="317"/>
      <c r="W822" s="317"/>
      <c r="X822" s="317"/>
      <c r="Y822" s="317"/>
      <c r="Z822" s="317"/>
      <c r="AA822" s="317"/>
      <c r="AB822" s="317"/>
      <c r="AC822" s="317"/>
    </row>
    <row r="823" spans="1:29" ht="15.75" customHeight="1">
      <c r="A823" s="318"/>
      <c r="B823" s="309"/>
      <c r="C823" s="309"/>
      <c r="D823" s="309"/>
      <c r="E823" s="319"/>
      <c r="F823" s="320"/>
      <c r="G823" s="317"/>
      <c r="H823" s="325"/>
      <c r="I823" s="320"/>
      <c r="J823" s="320" t="s">
        <v>370</v>
      </c>
      <c r="K823" s="346"/>
      <c r="L823" s="341"/>
      <c r="M823" s="209"/>
      <c r="N823" s="209"/>
      <c r="O823" s="346"/>
      <c r="P823" s="317"/>
      <c r="Q823" s="317"/>
      <c r="R823" s="317"/>
      <c r="S823" s="317"/>
      <c r="T823" s="317"/>
      <c r="U823" s="317"/>
      <c r="V823" s="317"/>
      <c r="W823" s="317"/>
      <c r="X823" s="317"/>
      <c r="Y823" s="317"/>
      <c r="Z823" s="317"/>
      <c r="AA823" s="317"/>
      <c r="AB823" s="317"/>
      <c r="AC823" s="317"/>
    </row>
    <row r="824" spans="1:29" ht="15.75" customHeight="1">
      <c r="A824" s="318"/>
      <c r="B824" s="309"/>
      <c r="C824" s="309"/>
      <c r="D824" s="309"/>
      <c r="E824" s="319"/>
      <c r="F824" s="320"/>
      <c r="G824" s="317"/>
      <c r="H824" s="325"/>
      <c r="I824" s="320"/>
      <c r="J824" s="320"/>
      <c r="K824" s="346"/>
      <c r="L824" s="341"/>
      <c r="M824" s="209"/>
      <c r="N824" s="209"/>
      <c r="O824" s="346"/>
      <c r="P824" s="317"/>
      <c r="Q824" s="317"/>
      <c r="R824" s="317"/>
      <c r="S824" s="317"/>
      <c r="T824" s="317"/>
      <c r="U824" s="317"/>
      <c r="V824" s="317"/>
      <c r="W824" s="317"/>
      <c r="X824" s="317"/>
      <c r="Y824" s="317"/>
      <c r="Z824" s="317"/>
      <c r="AA824" s="317"/>
      <c r="AB824" s="317"/>
      <c r="AC824" s="317"/>
    </row>
    <row r="825" spans="1:29" ht="15.75" customHeight="1">
      <c r="A825" s="318"/>
      <c r="B825" s="309"/>
      <c r="C825" s="309"/>
      <c r="D825" s="309"/>
      <c r="E825" s="319"/>
      <c r="F825" s="320"/>
      <c r="G825" s="317"/>
      <c r="H825" s="325"/>
      <c r="I825" s="320"/>
      <c r="J825" s="320" t="s">
        <v>289</v>
      </c>
      <c r="K825" s="346"/>
      <c r="L825" s="341"/>
      <c r="M825" s="209"/>
      <c r="N825" s="214"/>
      <c r="O825" s="346"/>
      <c r="P825" s="317"/>
      <c r="Q825" s="317"/>
      <c r="R825" s="317"/>
      <c r="S825" s="317"/>
      <c r="T825" s="317"/>
      <c r="U825" s="317"/>
      <c r="V825" s="317"/>
      <c r="W825" s="317"/>
      <c r="X825" s="317"/>
      <c r="Y825" s="317"/>
      <c r="Z825" s="317"/>
      <c r="AA825" s="317"/>
      <c r="AB825" s="317"/>
      <c r="AC825" s="317"/>
    </row>
    <row r="826" spans="1:29" ht="15.75" customHeight="1">
      <c r="A826" s="318"/>
      <c r="B826" s="309"/>
      <c r="C826" s="309"/>
      <c r="D826" s="309"/>
      <c r="E826" s="319"/>
      <c r="F826" s="320"/>
      <c r="G826" s="317"/>
      <c r="H826" s="325"/>
      <c r="I826" s="320"/>
      <c r="J826" s="320"/>
      <c r="K826" s="346"/>
      <c r="L826" s="341"/>
      <c r="M826" s="209"/>
      <c r="N826" s="209"/>
      <c r="O826" s="346"/>
      <c r="P826" s="317"/>
      <c r="Q826" s="317"/>
      <c r="R826" s="317"/>
      <c r="S826" s="317"/>
      <c r="T826" s="317"/>
      <c r="U826" s="317"/>
      <c r="V826" s="317"/>
      <c r="W826" s="317"/>
      <c r="X826" s="317"/>
      <c r="Y826" s="317"/>
      <c r="Z826" s="317"/>
      <c r="AA826" s="317"/>
      <c r="AB826" s="317"/>
      <c r="AC826" s="317"/>
    </row>
    <row r="827" spans="1:29" ht="15.75" customHeight="1">
      <c r="A827" s="318"/>
      <c r="B827" s="309"/>
      <c r="C827" s="309"/>
      <c r="D827" s="309"/>
      <c r="E827" s="319"/>
      <c r="F827" s="320"/>
      <c r="G827" s="317"/>
      <c r="H827" s="325"/>
      <c r="I827" s="320"/>
      <c r="J827" s="320" t="s">
        <v>371</v>
      </c>
      <c r="K827" s="346"/>
      <c r="L827" s="341"/>
      <c r="M827" s="209"/>
      <c r="N827" s="214"/>
      <c r="O827" s="346"/>
      <c r="P827" s="317"/>
      <c r="Q827" s="317"/>
      <c r="R827" s="317"/>
      <c r="S827" s="317"/>
      <c r="T827" s="317"/>
      <c r="U827" s="317"/>
      <c r="V827" s="317"/>
      <c r="W827" s="317"/>
      <c r="X827" s="317"/>
      <c r="Y827" s="317"/>
      <c r="Z827" s="317"/>
      <c r="AA827" s="317"/>
      <c r="AB827" s="317"/>
      <c r="AC827" s="317"/>
    </row>
    <row r="828" spans="1:29" ht="19.5" customHeight="1">
      <c r="A828" s="318"/>
      <c r="B828" s="310"/>
      <c r="C828" s="310"/>
      <c r="D828" s="310"/>
      <c r="E828" s="319"/>
      <c r="F828" s="320"/>
      <c r="G828" s="317"/>
      <c r="H828" s="326"/>
      <c r="I828" s="320"/>
      <c r="J828" s="320"/>
      <c r="K828" s="346"/>
      <c r="L828" s="346"/>
      <c r="M828" s="214"/>
      <c r="N828" s="214"/>
      <c r="O828" s="346"/>
      <c r="P828" s="317"/>
      <c r="Q828" s="317"/>
      <c r="R828" s="317"/>
      <c r="S828" s="317"/>
      <c r="T828" s="317"/>
      <c r="U828" s="317"/>
      <c r="V828" s="317"/>
      <c r="W828" s="317"/>
      <c r="X828" s="317"/>
      <c r="Y828" s="317"/>
      <c r="Z828" s="317"/>
      <c r="AA828" s="317"/>
      <c r="AB828" s="317"/>
      <c r="AC828" s="317"/>
    </row>
    <row r="829" spans="1:29" ht="15.75" customHeight="1">
      <c r="A829" s="318">
        <v>33600000</v>
      </c>
      <c r="B829" s="308" t="s">
        <v>641</v>
      </c>
      <c r="C829" s="308" t="s">
        <v>495</v>
      </c>
      <c r="D829" s="308" t="s">
        <v>1153</v>
      </c>
      <c r="E829" s="319" t="s">
        <v>877</v>
      </c>
      <c r="F829" s="320" t="s">
        <v>825</v>
      </c>
      <c r="G829" s="317">
        <v>1160</v>
      </c>
      <c r="H829" s="324" t="s">
        <v>647</v>
      </c>
      <c r="I829" s="320" t="s">
        <v>874</v>
      </c>
      <c r="J829" s="320" t="s">
        <v>281</v>
      </c>
      <c r="K829" s="346" t="s">
        <v>1032</v>
      </c>
      <c r="L829" s="341" t="s">
        <v>739</v>
      </c>
      <c r="M829" s="209">
        <v>1160</v>
      </c>
      <c r="N829" s="214">
        <v>1160</v>
      </c>
      <c r="O829" s="346" t="s">
        <v>835</v>
      </c>
      <c r="P829" s="317">
        <f>SUM(M829:M830)</f>
        <v>1160</v>
      </c>
      <c r="Q829" s="317">
        <f>SUM(N829:N830)</f>
        <v>1160</v>
      </c>
      <c r="R829" s="317">
        <f>SUM(M831:M832)</f>
        <v>0</v>
      </c>
      <c r="S829" s="317">
        <f>SUM(N831:N832)</f>
        <v>0</v>
      </c>
      <c r="T829" s="317">
        <f>SUM(M833:M834)</f>
        <v>0</v>
      </c>
      <c r="U829" s="317">
        <f>SUM(N833:N834)</f>
        <v>0</v>
      </c>
      <c r="V829" s="317">
        <f>SUM(M835:M839)</f>
        <v>0</v>
      </c>
      <c r="W829" s="317">
        <f>SUM(N835:N839)</f>
        <v>0</v>
      </c>
      <c r="X829" s="317">
        <f>P829+R829+T829+V829</f>
        <v>1160</v>
      </c>
      <c r="Y829" s="317">
        <f>Q829+S829+U829+W829</f>
        <v>1160</v>
      </c>
      <c r="Z829" s="317">
        <f>G829-X829</f>
        <v>0</v>
      </c>
      <c r="AA829" s="317">
        <f>G829-Y829</f>
        <v>0</v>
      </c>
      <c r="AB829" s="317">
        <f>X829*100/G829</f>
        <v>100</v>
      </c>
      <c r="AC829" s="317" t="s">
        <v>707</v>
      </c>
    </row>
    <row r="830" spans="1:29" ht="15.75" customHeight="1">
      <c r="A830" s="318"/>
      <c r="B830" s="309"/>
      <c r="C830" s="309"/>
      <c r="D830" s="309"/>
      <c r="E830" s="319"/>
      <c r="F830" s="320"/>
      <c r="G830" s="317"/>
      <c r="H830" s="325"/>
      <c r="I830" s="320"/>
      <c r="J830" s="320"/>
      <c r="K830" s="346"/>
      <c r="L830" s="341"/>
      <c r="M830" s="209"/>
      <c r="N830" s="214"/>
      <c r="O830" s="346"/>
      <c r="P830" s="317"/>
      <c r="Q830" s="317"/>
      <c r="R830" s="317"/>
      <c r="S830" s="317"/>
      <c r="T830" s="317"/>
      <c r="U830" s="317"/>
      <c r="V830" s="317"/>
      <c r="W830" s="317"/>
      <c r="X830" s="317"/>
      <c r="Y830" s="317"/>
      <c r="Z830" s="317"/>
      <c r="AA830" s="317"/>
      <c r="AB830" s="317"/>
      <c r="AC830" s="317"/>
    </row>
    <row r="831" spans="1:29" ht="15.75" customHeight="1">
      <c r="A831" s="318"/>
      <c r="B831" s="309"/>
      <c r="C831" s="309"/>
      <c r="D831" s="309"/>
      <c r="E831" s="319"/>
      <c r="F831" s="320"/>
      <c r="G831" s="317"/>
      <c r="H831" s="325"/>
      <c r="I831" s="320"/>
      <c r="J831" s="320" t="s">
        <v>370</v>
      </c>
      <c r="K831" s="346"/>
      <c r="L831" s="341"/>
      <c r="M831" s="209"/>
      <c r="N831" s="209"/>
      <c r="O831" s="346"/>
      <c r="P831" s="317"/>
      <c r="Q831" s="317"/>
      <c r="R831" s="317"/>
      <c r="S831" s="317"/>
      <c r="T831" s="317"/>
      <c r="U831" s="317"/>
      <c r="V831" s="317"/>
      <c r="W831" s="317"/>
      <c r="X831" s="317"/>
      <c r="Y831" s="317"/>
      <c r="Z831" s="317"/>
      <c r="AA831" s="317"/>
      <c r="AB831" s="317"/>
      <c r="AC831" s="317"/>
    </row>
    <row r="832" spans="1:29" ht="15.75" customHeight="1">
      <c r="A832" s="318"/>
      <c r="B832" s="309"/>
      <c r="C832" s="309"/>
      <c r="D832" s="309"/>
      <c r="E832" s="319"/>
      <c r="F832" s="320"/>
      <c r="G832" s="317"/>
      <c r="H832" s="325"/>
      <c r="I832" s="320"/>
      <c r="J832" s="320"/>
      <c r="K832" s="346"/>
      <c r="L832" s="341"/>
      <c r="M832" s="209"/>
      <c r="N832" s="209"/>
      <c r="O832" s="346"/>
      <c r="P832" s="317"/>
      <c r="Q832" s="317"/>
      <c r="R832" s="317"/>
      <c r="S832" s="317"/>
      <c r="T832" s="317"/>
      <c r="U832" s="317"/>
      <c r="V832" s="317"/>
      <c r="W832" s="317"/>
      <c r="X832" s="317"/>
      <c r="Y832" s="317"/>
      <c r="Z832" s="317"/>
      <c r="AA832" s="317"/>
      <c r="AB832" s="317"/>
      <c r="AC832" s="317"/>
    </row>
    <row r="833" spans="1:29" ht="15.75" customHeight="1">
      <c r="A833" s="318"/>
      <c r="B833" s="309"/>
      <c r="C833" s="309"/>
      <c r="D833" s="309"/>
      <c r="E833" s="319"/>
      <c r="F833" s="320"/>
      <c r="G833" s="317"/>
      <c r="H833" s="325"/>
      <c r="I833" s="320"/>
      <c r="J833" s="320" t="s">
        <v>289</v>
      </c>
      <c r="K833" s="346"/>
      <c r="L833" s="341"/>
      <c r="M833" s="209"/>
      <c r="N833" s="214"/>
      <c r="O833" s="346"/>
      <c r="P833" s="317"/>
      <c r="Q833" s="317"/>
      <c r="R833" s="317"/>
      <c r="S833" s="317"/>
      <c r="T833" s="317"/>
      <c r="U833" s="317"/>
      <c r="V833" s="317"/>
      <c r="W833" s="317"/>
      <c r="X833" s="317"/>
      <c r="Y833" s="317"/>
      <c r="Z833" s="317"/>
      <c r="AA833" s="317"/>
      <c r="AB833" s="317"/>
      <c r="AC833" s="317"/>
    </row>
    <row r="834" spans="1:29" ht="15.75" customHeight="1">
      <c r="A834" s="318"/>
      <c r="B834" s="309"/>
      <c r="C834" s="309"/>
      <c r="D834" s="309"/>
      <c r="E834" s="319"/>
      <c r="F834" s="320"/>
      <c r="G834" s="317"/>
      <c r="H834" s="325"/>
      <c r="I834" s="320"/>
      <c r="J834" s="320"/>
      <c r="K834" s="346"/>
      <c r="L834" s="341"/>
      <c r="M834" s="209"/>
      <c r="N834" s="209"/>
      <c r="O834" s="346"/>
      <c r="P834" s="317"/>
      <c r="Q834" s="317"/>
      <c r="R834" s="317"/>
      <c r="S834" s="317"/>
      <c r="T834" s="317"/>
      <c r="U834" s="317"/>
      <c r="V834" s="317"/>
      <c r="W834" s="317"/>
      <c r="X834" s="317"/>
      <c r="Y834" s="317"/>
      <c r="Z834" s="317"/>
      <c r="AA834" s="317"/>
      <c r="AB834" s="317"/>
      <c r="AC834" s="317"/>
    </row>
    <row r="835" spans="1:29" ht="15.75" customHeight="1">
      <c r="A835" s="318"/>
      <c r="B835" s="309"/>
      <c r="C835" s="309"/>
      <c r="D835" s="309"/>
      <c r="E835" s="319"/>
      <c r="F835" s="320"/>
      <c r="G835" s="317"/>
      <c r="H835" s="325"/>
      <c r="I835" s="320"/>
      <c r="J835" s="320" t="s">
        <v>371</v>
      </c>
      <c r="K835" s="346"/>
      <c r="L835" s="341"/>
      <c r="M835" s="209"/>
      <c r="N835" s="214"/>
      <c r="O835" s="346"/>
      <c r="P835" s="317"/>
      <c r="Q835" s="317"/>
      <c r="R835" s="317"/>
      <c r="S835" s="317"/>
      <c r="T835" s="317"/>
      <c r="U835" s="317"/>
      <c r="V835" s="317"/>
      <c r="W835" s="317"/>
      <c r="X835" s="317"/>
      <c r="Y835" s="317"/>
      <c r="Z835" s="317"/>
      <c r="AA835" s="317"/>
      <c r="AB835" s="317"/>
      <c r="AC835" s="317"/>
    </row>
    <row r="836" spans="1:29" ht="15.75" customHeight="1">
      <c r="A836" s="318"/>
      <c r="B836" s="309"/>
      <c r="C836" s="309"/>
      <c r="D836" s="309"/>
      <c r="E836" s="319"/>
      <c r="F836" s="320"/>
      <c r="G836" s="317"/>
      <c r="H836" s="325"/>
      <c r="I836" s="320"/>
      <c r="J836" s="320"/>
      <c r="K836" s="346"/>
      <c r="L836" s="341"/>
      <c r="M836" s="209"/>
      <c r="N836" s="214"/>
      <c r="O836" s="346"/>
      <c r="P836" s="317"/>
      <c r="Q836" s="317"/>
      <c r="R836" s="317"/>
      <c r="S836" s="317"/>
      <c r="T836" s="317"/>
      <c r="U836" s="317"/>
      <c r="V836" s="317"/>
      <c r="W836" s="317"/>
      <c r="X836" s="317"/>
      <c r="Y836" s="317"/>
      <c r="Z836" s="317"/>
      <c r="AA836" s="317"/>
      <c r="AB836" s="317"/>
      <c r="AC836" s="317"/>
    </row>
    <row r="837" spans="1:29" ht="15.75" customHeight="1">
      <c r="A837" s="318"/>
      <c r="B837" s="309"/>
      <c r="C837" s="309"/>
      <c r="D837" s="309"/>
      <c r="E837" s="319"/>
      <c r="F837" s="320"/>
      <c r="G837" s="317"/>
      <c r="H837" s="325"/>
      <c r="I837" s="320"/>
      <c r="J837" s="320"/>
      <c r="K837" s="346"/>
      <c r="L837" s="341"/>
      <c r="M837" s="209"/>
      <c r="N837" s="214"/>
      <c r="O837" s="346"/>
      <c r="P837" s="317"/>
      <c r="Q837" s="317"/>
      <c r="R837" s="317"/>
      <c r="S837" s="317"/>
      <c r="T837" s="317"/>
      <c r="U837" s="317"/>
      <c r="V837" s="317"/>
      <c r="W837" s="317"/>
      <c r="X837" s="317"/>
      <c r="Y837" s="317"/>
      <c r="Z837" s="317"/>
      <c r="AA837" s="317"/>
      <c r="AB837" s="317"/>
      <c r="AC837" s="317"/>
    </row>
    <row r="838" spans="1:29" ht="15.75" customHeight="1">
      <c r="A838" s="318"/>
      <c r="B838" s="309"/>
      <c r="C838" s="309"/>
      <c r="D838" s="309"/>
      <c r="E838" s="319"/>
      <c r="F838" s="320"/>
      <c r="G838" s="317"/>
      <c r="H838" s="325"/>
      <c r="I838" s="320"/>
      <c r="J838" s="320"/>
      <c r="K838" s="346"/>
      <c r="L838" s="341"/>
      <c r="M838" s="209"/>
      <c r="N838" s="214"/>
      <c r="O838" s="346"/>
      <c r="P838" s="317"/>
      <c r="Q838" s="317"/>
      <c r="R838" s="317"/>
      <c r="S838" s="317"/>
      <c r="T838" s="317"/>
      <c r="U838" s="317"/>
      <c r="V838" s="317"/>
      <c r="W838" s="317"/>
      <c r="X838" s="317"/>
      <c r="Y838" s="317"/>
      <c r="Z838" s="317"/>
      <c r="AA838" s="317"/>
      <c r="AB838" s="317"/>
      <c r="AC838" s="317"/>
    </row>
    <row r="839" spans="1:29" ht="19.5" customHeight="1">
      <c r="A839" s="318"/>
      <c r="B839" s="310"/>
      <c r="C839" s="310"/>
      <c r="D839" s="310"/>
      <c r="E839" s="319"/>
      <c r="F839" s="320"/>
      <c r="G839" s="317"/>
      <c r="H839" s="326"/>
      <c r="I839" s="320"/>
      <c r="J839" s="320"/>
      <c r="K839" s="346"/>
      <c r="L839" s="346"/>
      <c r="M839" s="214"/>
      <c r="N839" s="214"/>
      <c r="O839" s="346"/>
      <c r="P839" s="317"/>
      <c r="Q839" s="317"/>
      <c r="R839" s="317"/>
      <c r="S839" s="317"/>
      <c r="T839" s="317"/>
      <c r="U839" s="317"/>
      <c r="V839" s="317"/>
      <c r="W839" s="317"/>
      <c r="X839" s="317"/>
      <c r="Y839" s="317"/>
      <c r="Z839" s="317"/>
      <c r="AA839" s="317"/>
      <c r="AB839" s="317"/>
      <c r="AC839" s="317"/>
    </row>
    <row r="840" spans="1:29" ht="15.75" customHeight="1">
      <c r="A840" s="318">
        <v>33600000</v>
      </c>
      <c r="B840" s="308" t="s">
        <v>875</v>
      </c>
      <c r="C840" s="308" t="s">
        <v>495</v>
      </c>
      <c r="D840" s="308" t="s">
        <v>1076</v>
      </c>
      <c r="E840" s="319" t="s">
        <v>878</v>
      </c>
      <c r="F840" s="320" t="s">
        <v>825</v>
      </c>
      <c r="G840" s="317">
        <v>180</v>
      </c>
      <c r="H840" s="324" t="s">
        <v>876</v>
      </c>
      <c r="I840" s="320" t="s">
        <v>874</v>
      </c>
      <c r="J840" s="320" t="s">
        <v>281</v>
      </c>
      <c r="K840" s="346" t="s">
        <v>1075</v>
      </c>
      <c r="L840" s="341" t="s">
        <v>868</v>
      </c>
      <c r="M840" s="209">
        <v>180</v>
      </c>
      <c r="N840" s="214">
        <v>180</v>
      </c>
      <c r="O840" s="346" t="s">
        <v>832</v>
      </c>
      <c r="P840" s="317">
        <f>SUM(M840:M841)</f>
        <v>180</v>
      </c>
      <c r="Q840" s="317">
        <f>SUM(N840:N841)</f>
        <v>180</v>
      </c>
      <c r="R840" s="317">
        <f>SUM(M842:M843)</f>
        <v>0</v>
      </c>
      <c r="S840" s="317">
        <f>SUM(N842:N843)</f>
        <v>0</v>
      </c>
      <c r="T840" s="317">
        <f>SUM(M844:M845)</f>
        <v>0</v>
      </c>
      <c r="U840" s="317">
        <f>SUM(N844:N845)</f>
        <v>0</v>
      </c>
      <c r="V840" s="317">
        <f>SUM(M846:M848)</f>
        <v>0</v>
      </c>
      <c r="W840" s="317">
        <f>SUM(N846:N848)</f>
        <v>0</v>
      </c>
      <c r="X840" s="317">
        <f>P840+R840+T840+V840</f>
        <v>180</v>
      </c>
      <c r="Y840" s="317">
        <f>Q840+S840+U840+W840</f>
        <v>180</v>
      </c>
      <c r="Z840" s="317">
        <f>G840-X840</f>
        <v>0</v>
      </c>
      <c r="AA840" s="317">
        <f>G840-Y840</f>
        <v>0</v>
      </c>
      <c r="AB840" s="317">
        <f>X840*100/G840</f>
        <v>100</v>
      </c>
      <c r="AC840" s="317" t="s">
        <v>707</v>
      </c>
    </row>
    <row r="841" spans="1:29" ht="15.75" customHeight="1">
      <c r="A841" s="318"/>
      <c r="B841" s="309"/>
      <c r="C841" s="309"/>
      <c r="D841" s="309"/>
      <c r="E841" s="319"/>
      <c r="F841" s="320"/>
      <c r="G841" s="317"/>
      <c r="H841" s="325"/>
      <c r="I841" s="320"/>
      <c r="J841" s="320"/>
      <c r="K841" s="346"/>
      <c r="L841" s="341"/>
      <c r="M841" s="209"/>
      <c r="N841" s="214"/>
      <c r="O841" s="346"/>
      <c r="P841" s="317"/>
      <c r="Q841" s="317"/>
      <c r="R841" s="317"/>
      <c r="S841" s="317"/>
      <c r="T841" s="317"/>
      <c r="U841" s="317"/>
      <c r="V841" s="317"/>
      <c r="W841" s="317"/>
      <c r="X841" s="317"/>
      <c r="Y841" s="317"/>
      <c r="Z841" s="317"/>
      <c r="AA841" s="317"/>
      <c r="AB841" s="317"/>
      <c r="AC841" s="317"/>
    </row>
    <row r="842" spans="1:29" ht="15.75" customHeight="1">
      <c r="A842" s="318"/>
      <c r="B842" s="309"/>
      <c r="C842" s="309"/>
      <c r="D842" s="309"/>
      <c r="E842" s="319"/>
      <c r="F842" s="320"/>
      <c r="G842" s="317"/>
      <c r="H842" s="325"/>
      <c r="I842" s="320"/>
      <c r="J842" s="320" t="s">
        <v>370</v>
      </c>
      <c r="K842" s="346"/>
      <c r="L842" s="341"/>
      <c r="M842" s="209"/>
      <c r="N842" s="209"/>
      <c r="O842" s="346"/>
      <c r="P842" s="317"/>
      <c r="Q842" s="317"/>
      <c r="R842" s="317"/>
      <c r="S842" s="317"/>
      <c r="T842" s="317"/>
      <c r="U842" s="317"/>
      <c r="V842" s="317"/>
      <c r="W842" s="317"/>
      <c r="X842" s="317"/>
      <c r="Y842" s="317"/>
      <c r="Z842" s="317"/>
      <c r="AA842" s="317"/>
      <c r="AB842" s="317"/>
      <c r="AC842" s="317"/>
    </row>
    <row r="843" spans="1:29" ht="15.75" customHeight="1">
      <c r="A843" s="318"/>
      <c r="B843" s="309"/>
      <c r="C843" s="309"/>
      <c r="D843" s="309"/>
      <c r="E843" s="319"/>
      <c r="F843" s="320"/>
      <c r="G843" s="317"/>
      <c r="H843" s="325"/>
      <c r="I843" s="320"/>
      <c r="J843" s="320"/>
      <c r="K843" s="346"/>
      <c r="L843" s="341"/>
      <c r="M843" s="209"/>
      <c r="N843" s="209"/>
      <c r="O843" s="346"/>
      <c r="P843" s="317"/>
      <c r="Q843" s="317"/>
      <c r="R843" s="317"/>
      <c r="S843" s="317"/>
      <c r="T843" s="317"/>
      <c r="U843" s="317"/>
      <c r="V843" s="317"/>
      <c r="W843" s="317"/>
      <c r="X843" s="317"/>
      <c r="Y843" s="317"/>
      <c r="Z843" s="317"/>
      <c r="AA843" s="317"/>
      <c r="AB843" s="317"/>
      <c r="AC843" s="317"/>
    </row>
    <row r="844" spans="1:29" ht="15.75" customHeight="1">
      <c r="A844" s="318"/>
      <c r="B844" s="309"/>
      <c r="C844" s="309"/>
      <c r="D844" s="309"/>
      <c r="E844" s="319"/>
      <c r="F844" s="320"/>
      <c r="G844" s="317"/>
      <c r="H844" s="325"/>
      <c r="I844" s="320"/>
      <c r="J844" s="320" t="s">
        <v>289</v>
      </c>
      <c r="K844" s="346"/>
      <c r="L844" s="341"/>
      <c r="M844" s="209"/>
      <c r="N844" s="214"/>
      <c r="O844" s="346"/>
      <c r="P844" s="317"/>
      <c r="Q844" s="317"/>
      <c r="R844" s="317"/>
      <c r="S844" s="317"/>
      <c r="T844" s="317"/>
      <c r="U844" s="317"/>
      <c r="V844" s="317"/>
      <c r="W844" s="317"/>
      <c r="X844" s="317"/>
      <c r="Y844" s="317"/>
      <c r="Z844" s="317"/>
      <c r="AA844" s="317"/>
      <c r="AB844" s="317"/>
      <c r="AC844" s="317"/>
    </row>
    <row r="845" spans="1:29" ht="15.75" customHeight="1">
      <c r="A845" s="318"/>
      <c r="B845" s="309"/>
      <c r="C845" s="309"/>
      <c r="D845" s="309"/>
      <c r="E845" s="319"/>
      <c r="F845" s="320"/>
      <c r="G845" s="317"/>
      <c r="H845" s="325"/>
      <c r="I845" s="320"/>
      <c r="J845" s="320"/>
      <c r="K845" s="346"/>
      <c r="L845" s="341"/>
      <c r="M845" s="209"/>
      <c r="N845" s="209"/>
      <c r="O845" s="346"/>
      <c r="P845" s="317"/>
      <c r="Q845" s="317"/>
      <c r="R845" s="317"/>
      <c r="S845" s="317"/>
      <c r="T845" s="317"/>
      <c r="U845" s="317"/>
      <c r="V845" s="317"/>
      <c r="W845" s="317"/>
      <c r="X845" s="317"/>
      <c r="Y845" s="317"/>
      <c r="Z845" s="317"/>
      <c r="AA845" s="317"/>
      <c r="AB845" s="317"/>
      <c r="AC845" s="317"/>
    </row>
    <row r="846" spans="1:29" ht="15.75" customHeight="1">
      <c r="A846" s="318"/>
      <c r="B846" s="309"/>
      <c r="C846" s="309"/>
      <c r="D846" s="309"/>
      <c r="E846" s="319"/>
      <c r="F846" s="320"/>
      <c r="G846" s="317"/>
      <c r="H846" s="325"/>
      <c r="I846" s="320"/>
      <c r="J846" s="320" t="s">
        <v>371</v>
      </c>
      <c r="K846" s="346"/>
      <c r="L846" s="341"/>
      <c r="M846" s="209"/>
      <c r="N846" s="214"/>
      <c r="O846" s="346"/>
      <c r="P846" s="317"/>
      <c r="Q846" s="317"/>
      <c r="R846" s="317"/>
      <c r="S846" s="317"/>
      <c r="T846" s="317"/>
      <c r="U846" s="317"/>
      <c r="V846" s="317"/>
      <c r="W846" s="317"/>
      <c r="X846" s="317"/>
      <c r="Y846" s="317"/>
      <c r="Z846" s="317"/>
      <c r="AA846" s="317"/>
      <c r="AB846" s="317"/>
      <c r="AC846" s="317"/>
    </row>
    <row r="847" spans="1:29" ht="15.75" customHeight="1">
      <c r="A847" s="318"/>
      <c r="B847" s="309"/>
      <c r="C847" s="309"/>
      <c r="D847" s="309"/>
      <c r="E847" s="319"/>
      <c r="F847" s="320"/>
      <c r="G847" s="317"/>
      <c r="H847" s="325"/>
      <c r="I847" s="320"/>
      <c r="J847" s="320"/>
      <c r="K847" s="346"/>
      <c r="L847" s="341"/>
      <c r="M847" s="209"/>
      <c r="N847" s="214"/>
      <c r="O847" s="346"/>
      <c r="P847" s="317"/>
      <c r="Q847" s="317"/>
      <c r="R847" s="317"/>
      <c r="S847" s="317"/>
      <c r="T847" s="317"/>
      <c r="U847" s="317"/>
      <c r="V847" s="317"/>
      <c r="W847" s="317"/>
      <c r="X847" s="317"/>
      <c r="Y847" s="317"/>
      <c r="Z847" s="317"/>
      <c r="AA847" s="317"/>
      <c r="AB847" s="317"/>
      <c r="AC847" s="317"/>
    </row>
    <row r="848" spans="1:29" ht="19.5" customHeight="1">
      <c r="A848" s="318"/>
      <c r="B848" s="310"/>
      <c r="C848" s="310"/>
      <c r="D848" s="310"/>
      <c r="E848" s="319"/>
      <c r="F848" s="320"/>
      <c r="G848" s="317"/>
      <c r="H848" s="326"/>
      <c r="I848" s="320"/>
      <c r="J848" s="320"/>
      <c r="K848" s="346"/>
      <c r="L848" s="346"/>
      <c r="M848" s="214"/>
      <c r="N848" s="214"/>
      <c r="O848" s="346"/>
      <c r="P848" s="317"/>
      <c r="Q848" s="317"/>
      <c r="R848" s="317"/>
      <c r="S848" s="317"/>
      <c r="T848" s="317"/>
      <c r="U848" s="317"/>
      <c r="V848" s="317"/>
      <c r="W848" s="317"/>
      <c r="X848" s="317"/>
      <c r="Y848" s="317"/>
      <c r="Z848" s="317"/>
      <c r="AA848" s="317"/>
      <c r="AB848" s="317"/>
      <c r="AC848" s="317"/>
    </row>
    <row r="849" spans="1:29" ht="15.75" customHeight="1">
      <c r="A849" s="318">
        <v>33600000</v>
      </c>
      <c r="B849" s="308" t="s">
        <v>641</v>
      </c>
      <c r="C849" s="308" t="s">
        <v>495</v>
      </c>
      <c r="D849" s="308" t="s">
        <v>1154</v>
      </c>
      <c r="E849" s="319" t="s">
        <v>879</v>
      </c>
      <c r="F849" s="320" t="s">
        <v>880</v>
      </c>
      <c r="G849" s="317">
        <v>1338</v>
      </c>
      <c r="H849" s="324" t="s">
        <v>858</v>
      </c>
      <c r="I849" s="320" t="s">
        <v>881</v>
      </c>
      <c r="J849" s="320" t="s">
        <v>281</v>
      </c>
      <c r="K849" s="346"/>
      <c r="L849" s="341"/>
      <c r="M849" s="209"/>
      <c r="N849" s="214"/>
      <c r="O849" s="346"/>
      <c r="P849" s="317">
        <f>SUM(M849:M850)</f>
        <v>0</v>
      </c>
      <c r="Q849" s="317">
        <f>SUM(N849:N850)</f>
        <v>0</v>
      </c>
      <c r="R849" s="317">
        <f>SUM(M851:M852)</f>
        <v>0</v>
      </c>
      <c r="S849" s="317">
        <f>SUM(N851:N852)</f>
        <v>0</v>
      </c>
      <c r="T849" s="317">
        <f>SUM(M853:M854)</f>
        <v>0</v>
      </c>
      <c r="U849" s="317">
        <f>SUM(N853:N854)</f>
        <v>0</v>
      </c>
      <c r="V849" s="317">
        <f>SUM(M855:M856)</f>
        <v>0</v>
      </c>
      <c r="W849" s="317">
        <f>SUM(N855:N856)</f>
        <v>0</v>
      </c>
      <c r="X849" s="317">
        <f>P849+R849+T849+V849</f>
        <v>0</v>
      </c>
      <c r="Y849" s="317">
        <f>Q849+S849+U849+W849</f>
        <v>0</v>
      </c>
      <c r="Z849" s="317">
        <f>G849-X849</f>
        <v>1338</v>
      </c>
      <c r="AA849" s="317">
        <f>G849-Y849</f>
        <v>1338</v>
      </c>
      <c r="AB849" s="317">
        <f>X849*100/G849</f>
        <v>0</v>
      </c>
      <c r="AC849" s="317"/>
    </row>
    <row r="850" spans="1:29" ht="15.75" customHeight="1">
      <c r="A850" s="318"/>
      <c r="B850" s="309"/>
      <c r="C850" s="309"/>
      <c r="D850" s="309"/>
      <c r="E850" s="319"/>
      <c r="F850" s="320"/>
      <c r="G850" s="317"/>
      <c r="H850" s="325"/>
      <c r="I850" s="320"/>
      <c r="J850" s="320"/>
      <c r="K850" s="346"/>
      <c r="L850" s="341"/>
      <c r="M850" s="209"/>
      <c r="N850" s="214"/>
      <c r="O850" s="346"/>
      <c r="P850" s="317"/>
      <c r="Q850" s="317"/>
      <c r="R850" s="317"/>
      <c r="S850" s="317"/>
      <c r="T850" s="317"/>
      <c r="U850" s="317"/>
      <c r="V850" s="317"/>
      <c r="W850" s="317"/>
      <c r="X850" s="317"/>
      <c r="Y850" s="317"/>
      <c r="Z850" s="317"/>
      <c r="AA850" s="317"/>
      <c r="AB850" s="317"/>
      <c r="AC850" s="317"/>
    </row>
    <row r="851" spans="1:29" ht="15.75" customHeight="1">
      <c r="A851" s="318"/>
      <c r="B851" s="309"/>
      <c r="C851" s="309"/>
      <c r="D851" s="309"/>
      <c r="E851" s="319"/>
      <c r="F851" s="320"/>
      <c r="G851" s="317"/>
      <c r="H851" s="325"/>
      <c r="I851" s="320"/>
      <c r="J851" s="320" t="s">
        <v>370</v>
      </c>
      <c r="K851" s="346"/>
      <c r="L851" s="341"/>
      <c r="M851" s="209"/>
      <c r="N851" s="209"/>
      <c r="O851" s="346"/>
      <c r="P851" s="317"/>
      <c r="Q851" s="317"/>
      <c r="R851" s="317"/>
      <c r="S851" s="317"/>
      <c r="T851" s="317"/>
      <c r="U851" s="317"/>
      <c r="V851" s="317"/>
      <c r="W851" s="317"/>
      <c r="X851" s="317"/>
      <c r="Y851" s="317"/>
      <c r="Z851" s="317"/>
      <c r="AA851" s="317"/>
      <c r="AB851" s="317"/>
      <c r="AC851" s="317"/>
    </row>
    <row r="852" spans="1:29" ht="15.75" customHeight="1">
      <c r="A852" s="318"/>
      <c r="B852" s="309"/>
      <c r="C852" s="309"/>
      <c r="D852" s="309"/>
      <c r="E852" s="319"/>
      <c r="F852" s="320"/>
      <c r="G852" s="317"/>
      <c r="H852" s="325"/>
      <c r="I852" s="320"/>
      <c r="J852" s="320"/>
      <c r="K852" s="346"/>
      <c r="L852" s="341"/>
      <c r="M852" s="209"/>
      <c r="N852" s="209"/>
      <c r="O852" s="346"/>
      <c r="P852" s="317"/>
      <c r="Q852" s="317"/>
      <c r="R852" s="317"/>
      <c r="S852" s="317"/>
      <c r="T852" s="317"/>
      <c r="U852" s="317"/>
      <c r="V852" s="317"/>
      <c r="W852" s="317"/>
      <c r="X852" s="317"/>
      <c r="Y852" s="317"/>
      <c r="Z852" s="317"/>
      <c r="AA852" s="317"/>
      <c r="AB852" s="317"/>
      <c r="AC852" s="317"/>
    </row>
    <row r="853" spans="1:29" ht="15.75" customHeight="1">
      <c r="A853" s="318"/>
      <c r="B853" s="309"/>
      <c r="C853" s="309"/>
      <c r="D853" s="309"/>
      <c r="E853" s="319"/>
      <c r="F853" s="320"/>
      <c r="G853" s="317"/>
      <c r="H853" s="325"/>
      <c r="I853" s="320"/>
      <c r="J853" s="320" t="s">
        <v>289</v>
      </c>
      <c r="K853" s="346"/>
      <c r="L853" s="341"/>
      <c r="M853" s="209"/>
      <c r="N853" s="214"/>
      <c r="O853" s="346"/>
      <c r="P853" s="317"/>
      <c r="Q853" s="317"/>
      <c r="R853" s="317"/>
      <c r="S853" s="317"/>
      <c r="T853" s="317"/>
      <c r="U853" s="317"/>
      <c r="V853" s="317"/>
      <c r="W853" s="317"/>
      <c r="X853" s="317"/>
      <c r="Y853" s="317"/>
      <c r="Z853" s="317"/>
      <c r="AA853" s="317"/>
      <c r="AB853" s="317"/>
      <c r="AC853" s="317"/>
    </row>
    <row r="854" spans="1:29" ht="15.75" customHeight="1">
      <c r="A854" s="318"/>
      <c r="B854" s="309"/>
      <c r="C854" s="309"/>
      <c r="D854" s="309"/>
      <c r="E854" s="319"/>
      <c r="F854" s="320"/>
      <c r="G854" s="317"/>
      <c r="H854" s="325"/>
      <c r="I854" s="320"/>
      <c r="J854" s="320"/>
      <c r="K854" s="346"/>
      <c r="L854" s="341"/>
      <c r="M854" s="209"/>
      <c r="N854" s="209"/>
      <c r="O854" s="346"/>
      <c r="P854" s="317"/>
      <c r="Q854" s="317"/>
      <c r="R854" s="317"/>
      <c r="S854" s="317"/>
      <c r="T854" s="317"/>
      <c r="U854" s="317"/>
      <c r="V854" s="317"/>
      <c r="W854" s="317"/>
      <c r="X854" s="317"/>
      <c r="Y854" s="317"/>
      <c r="Z854" s="317"/>
      <c r="AA854" s="317"/>
      <c r="AB854" s="317"/>
      <c r="AC854" s="317"/>
    </row>
    <row r="855" spans="1:29" ht="15.75" customHeight="1">
      <c r="A855" s="318"/>
      <c r="B855" s="309"/>
      <c r="C855" s="309"/>
      <c r="D855" s="309"/>
      <c r="E855" s="319"/>
      <c r="F855" s="320"/>
      <c r="G855" s="317"/>
      <c r="H855" s="325"/>
      <c r="I855" s="320"/>
      <c r="J855" s="320" t="s">
        <v>371</v>
      </c>
      <c r="K855" s="346"/>
      <c r="L855" s="341"/>
      <c r="M855" s="209"/>
      <c r="N855" s="214"/>
      <c r="O855" s="346"/>
      <c r="P855" s="317"/>
      <c r="Q855" s="317"/>
      <c r="R855" s="317"/>
      <c r="S855" s="317"/>
      <c r="T855" s="317"/>
      <c r="U855" s="317"/>
      <c r="V855" s="317"/>
      <c r="W855" s="317"/>
      <c r="X855" s="317"/>
      <c r="Y855" s="317"/>
      <c r="Z855" s="317"/>
      <c r="AA855" s="317"/>
      <c r="AB855" s="317"/>
      <c r="AC855" s="317"/>
    </row>
    <row r="856" spans="1:29" ht="19.5" customHeight="1">
      <c r="A856" s="318"/>
      <c r="B856" s="310"/>
      <c r="C856" s="310"/>
      <c r="D856" s="310"/>
      <c r="E856" s="319"/>
      <c r="F856" s="320"/>
      <c r="G856" s="317"/>
      <c r="H856" s="326"/>
      <c r="I856" s="320"/>
      <c r="J856" s="320"/>
      <c r="K856" s="346"/>
      <c r="L856" s="346"/>
      <c r="M856" s="214"/>
      <c r="N856" s="214"/>
      <c r="O856" s="346"/>
      <c r="P856" s="317"/>
      <c r="Q856" s="317"/>
      <c r="R856" s="317"/>
      <c r="S856" s="317"/>
      <c r="T856" s="317"/>
      <c r="U856" s="317"/>
      <c r="V856" s="317"/>
      <c r="W856" s="317"/>
      <c r="X856" s="317"/>
      <c r="Y856" s="317"/>
      <c r="Z856" s="317"/>
      <c r="AA856" s="317"/>
      <c r="AB856" s="317"/>
      <c r="AC856" s="317"/>
    </row>
    <row r="857" spans="1:29" ht="15.75" customHeight="1">
      <c r="A857" s="318">
        <v>33600000</v>
      </c>
      <c r="B857" s="308" t="s">
        <v>883</v>
      </c>
      <c r="C857" s="308" t="s">
        <v>495</v>
      </c>
      <c r="D857" s="308" t="s">
        <v>1069</v>
      </c>
      <c r="E857" s="319" t="s">
        <v>882</v>
      </c>
      <c r="F857" s="320" t="s">
        <v>880</v>
      </c>
      <c r="G857" s="317">
        <v>44609.3</v>
      </c>
      <c r="H857" s="324" t="s">
        <v>644</v>
      </c>
      <c r="I857" s="320" t="s">
        <v>527</v>
      </c>
      <c r="J857" s="320" t="s">
        <v>281</v>
      </c>
      <c r="K857" s="346" t="s">
        <v>1067</v>
      </c>
      <c r="L857" s="341" t="s">
        <v>1068</v>
      </c>
      <c r="M857" s="209">
        <v>6283.5</v>
      </c>
      <c r="N857" s="214">
        <v>6283.5</v>
      </c>
      <c r="O857" s="346" t="s">
        <v>835</v>
      </c>
      <c r="P857" s="317">
        <f>SUM(M857:M858)</f>
        <v>6283.5</v>
      </c>
      <c r="Q857" s="317">
        <f>SUM(N857:N858)</f>
        <v>6283.5</v>
      </c>
      <c r="R857" s="317">
        <f>SUM(M859:M860)</f>
        <v>0</v>
      </c>
      <c r="S857" s="317">
        <f>SUM(N859:N860)</f>
        <v>0</v>
      </c>
      <c r="T857" s="317">
        <f>SUM(M861:M862)</f>
        <v>0</v>
      </c>
      <c r="U857" s="317">
        <f>SUM(N861:N862)</f>
        <v>0</v>
      </c>
      <c r="V857" s="317">
        <f>SUM(M863:M865)</f>
        <v>0</v>
      </c>
      <c r="W857" s="317">
        <f>SUM(N863:N865)</f>
        <v>0</v>
      </c>
      <c r="X857" s="317">
        <f>P857+R857+T857+V857</f>
        <v>6283.5</v>
      </c>
      <c r="Y857" s="317">
        <f>Q857+S857+U857+W857</f>
        <v>6283.5</v>
      </c>
      <c r="Z857" s="317">
        <f>G857-X857</f>
        <v>38325.800000000003</v>
      </c>
      <c r="AA857" s="317">
        <f>G857-Y857</f>
        <v>38325.800000000003</v>
      </c>
      <c r="AB857" s="317">
        <f>X857*100/G857</f>
        <v>14.085627884768423</v>
      </c>
      <c r="AC857" s="317"/>
    </row>
    <row r="858" spans="1:29" ht="15.75" customHeight="1">
      <c r="A858" s="318"/>
      <c r="B858" s="309"/>
      <c r="C858" s="309"/>
      <c r="D858" s="309"/>
      <c r="E858" s="319"/>
      <c r="F858" s="320"/>
      <c r="G858" s="317"/>
      <c r="H858" s="325"/>
      <c r="I858" s="320"/>
      <c r="J858" s="320"/>
      <c r="K858" s="346"/>
      <c r="L858" s="341"/>
      <c r="M858" s="209"/>
      <c r="N858" s="214"/>
      <c r="O858" s="346"/>
      <c r="P858" s="317"/>
      <c r="Q858" s="317"/>
      <c r="R858" s="317"/>
      <c r="S858" s="317"/>
      <c r="T858" s="317"/>
      <c r="U858" s="317"/>
      <c r="V858" s="317"/>
      <c r="W858" s="317"/>
      <c r="X858" s="317"/>
      <c r="Y858" s="317"/>
      <c r="Z858" s="317"/>
      <c r="AA858" s="317"/>
      <c r="AB858" s="317"/>
      <c r="AC858" s="317"/>
    </row>
    <row r="859" spans="1:29" ht="15.75" customHeight="1">
      <c r="A859" s="318"/>
      <c r="B859" s="309"/>
      <c r="C859" s="309"/>
      <c r="D859" s="309"/>
      <c r="E859" s="319"/>
      <c r="F859" s="320"/>
      <c r="G859" s="317"/>
      <c r="H859" s="325"/>
      <c r="I859" s="320"/>
      <c r="J859" s="320" t="s">
        <v>370</v>
      </c>
      <c r="K859" s="346"/>
      <c r="L859" s="341"/>
      <c r="M859" s="209"/>
      <c r="N859" s="209"/>
      <c r="O859" s="346"/>
      <c r="P859" s="317"/>
      <c r="Q859" s="317"/>
      <c r="R859" s="317"/>
      <c r="S859" s="317"/>
      <c r="T859" s="317"/>
      <c r="U859" s="317"/>
      <c r="V859" s="317"/>
      <c r="W859" s="317"/>
      <c r="X859" s="317"/>
      <c r="Y859" s="317"/>
      <c r="Z859" s="317"/>
      <c r="AA859" s="317"/>
      <c r="AB859" s="317"/>
      <c r="AC859" s="317"/>
    </row>
    <row r="860" spans="1:29" ht="15.75" customHeight="1">
      <c r="A860" s="318"/>
      <c r="B860" s="309"/>
      <c r="C860" s="309"/>
      <c r="D860" s="309"/>
      <c r="E860" s="319"/>
      <c r="F860" s="320"/>
      <c r="G860" s="317"/>
      <c r="H860" s="325"/>
      <c r="I860" s="320"/>
      <c r="J860" s="320"/>
      <c r="K860" s="346"/>
      <c r="L860" s="341"/>
      <c r="M860" s="209"/>
      <c r="N860" s="209"/>
      <c r="O860" s="346"/>
      <c r="P860" s="317"/>
      <c r="Q860" s="317"/>
      <c r="R860" s="317"/>
      <c r="S860" s="317"/>
      <c r="T860" s="317"/>
      <c r="U860" s="317"/>
      <c r="V860" s="317"/>
      <c r="W860" s="317"/>
      <c r="X860" s="317"/>
      <c r="Y860" s="317"/>
      <c r="Z860" s="317"/>
      <c r="AA860" s="317"/>
      <c r="AB860" s="317"/>
      <c r="AC860" s="317"/>
    </row>
    <row r="861" spans="1:29" ht="15.75" customHeight="1">
      <c r="A861" s="318"/>
      <c r="B861" s="309"/>
      <c r="C861" s="309"/>
      <c r="D861" s="309"/>
      <c r="E861" s="319"/>
      <c r="F861" s="320"/>
      <c r="G861" s="317"/>
      <c r="H861" s="325"/>
      <c r="I861" s="320"/>
      <c r="J861" s="320" t="s">
        <v>289</v>
      </c>
      <c r="K861" s="346"/>
      <c r="L861" s="341"/>
      <c r="M861" s="209"/>
      <c r="N861" s="214"/>
      <c r="O861" s="346"/>
      <c r="P861" s="317"/>
      <c r="Q861" s="317"/>
      <c r="R861" s="317"/>
      <c r="S861" s="317"/>
      <c r="T861" s="317"/>
      <c r="U861" s="317"/>
      <c r="V861" s="317"/>
      <c r="W861" s="317"/>
      <c r="X861" s="317"/>
      <c r="Y861" s="317"/>
      <c r="Z861" s="317"/>
      <c r="AA861" s="317"/>
      <c r="AB861" s="317"/>
      <c r="AC861" s="317"/>
    </row>
    <row r="862" spans="1:29" ht="15.75" customHeight="1">
      <c r="A862" s="318"/>
      <c r="B862" s="309"/>
      <c r="C862" s="309"/>
      <c r="D862" s="309"/>
      <c r="E862" s="319"/>
      <c r="F862" s="320"/>
      <c r="G862" s="317"/>
      <c r="H862" s="325"/>
      <c r="I862" s="320"/>
      <c r="J862" s="320"/>
      <c r="K862" s="346"/>
      <c r="L862" s="341"/>
      <c r="M862" s="209"/>
      <c r="N862" s="209"/>
      <c r="O862" s="346"/>
      <c r="P862" s="317"/>
      <c r="Q862" s="317"/>
      <c r="R862" s="317"/>
      <c r="S862" s="317"/>
      <c r="T862" s="317"/>
      <c r="U862" s="317"/>
      <c r="V862" s="317"/>
      <c r="W862" s="317"/>
      <c r="X862" s="317"/>
      <c r="Y862" s="317"/>
      <c r="Z862" s="317"/>
      <c r="AA862" s="317"/>
      <c r="AB862" s="317"/>
      <c r="AC862" s="317"/>
    </row>
    <row r="863" spans="1:29" ht="15.75" customHeight="1">
      <c r="A863" s="318"/>
      <c r="B863" s="309"/>
      <c r="C863" s="309"/>
      <c r="D863" s="309"/>
      <c r="E863" s="319"/>
      <c r="F863" s="320"/>
      <c r="G863" s="317"/>
      <c r="H863" s="325"/>
      <c r="I863" s="320"/>
      <c r="J863" s="320" t="s">
        <v>371</v>
      </c>
      <c r="K863" s="346"/>
      <c r="L863" s="341"/>
      <c r="M863" s="209"/>
      <c r="N863" s="214"/>
      <c r="O863" s="346"/>
      <c r="P863" s="317"/>
      <c r="Q863" s="317"/>
      <c r="R863" s="317"/>
      <c r="S863" s="317"/>
      <c r="T863" s="317"/>
      <c r="U863" s="317"/>
      <c r="V863" s="317"/>
      <c r="W863" s="317"/>
      <c r="X863" s="317"/>
      <c r="Y863" s="317"/>
      <c r="Z863" s="317"/>
      <c r="AA863" s="317"/>
      <c r="AB863" s="317"/>
      <c r="AC863" s="317"/>
    </row>
    <row r="864" spans="1:29" ht="15.75" customHeight="1">
      <c r="A864" s="318"/>
      <c r="B864" s="309"/>
      <c r="C864" s="309"/>
      <c r="D864" s="309"/>
      <c r="E864" s="319"/>
      <c r="F864" s="320"/>
      <c r="G864" s="317"/>
      <c r="H864" s="325"/>
      <c r="I864" s="320"/>
      <c r="J864" s="320"/>
      <c r="K864" s="346"/>
      <c r="L864" s="341"/>
      <c r="M864" s="209"/>
      <c r="N864" s="214"/>
      <c r="O864" s="346"/>
      <c r="P864" s="317"/>
      <c r="Q864" s="317"/>
      <c r="R864" s="317"/>
      <c r="S864" s="317"/>
      <c r="T864" s="317"/>
      <c r="U864" s="317"/>
      <c r="V864" s="317"/>
      <c r="W864" s="317"/>
      <c r="X864" s="317"/>
      <c r="Y864" s="317"/>
      <c r="Z864" s="317"/>
      <c r="AA864" s="317"/>
      <c r="AB864" s="317"/>
      <c r="AC864" s="317"/>
    </row>
    <row r="865" spans="1:29" ht="19.5" customHeight="1">
      <c r="A865" s="318"/>
      <c r="B865" s="310"/>
      <c r="C865" s="310"/>
      <c r="D865" s="310"/>
      <c r="E865" s="319"/>
      <c r="F865" s="320"/>
      <c r="G865" s="317"/>
      <c r="H865" s="326"/>
      <c r="I865" s="320"/>
      <c r="J865" s="320"/>
      <c r="K865" s="346"/>
      <c r="L865" s="346"/>
      <c r="M865" s="214"/>
      <c r="N865" s="214"/>
      <c r="O865" s="346"/>
      <c r="P865" s="317"/>
      <c r="Q865" s="317"/>
      <c r="R865" s="317"/>
      <c r="S865" s="317"/>
      <c r="T865" s="317"/>
      <c r="U865" s="317"/>
      <c r="V865" s="317"/>
      <c r="W865" s="317"/>
      <c r="X865" s="317"/>
      <c r="Y865" s="317"/>
      <c r="Z865" s="317"/>
      <c r="AA865" s="317"/>
      <c r="AB865" s="317"/>
      <c r="AC865" s="317"/>
    </row>
    <row r="866" spans="1:29" ht="15.75" customHeight="1">
      <c r="A866" s="318">
        <v>33100000</v>
      </c>
      <c r="B866" s="308" t="s">
        <v>633</v>
      </c>
      <c r="C866" s="308" t="s">
        <v>495</v>
      </c>
      <c r="D866" s="308" t="s">
        <v>1077</v>
      </c>
      <c r="E866" s="319" t="s">
        <v>884</v>
      </c>
      <c r="F866" s="320" t="s">
        <v>880</v>
      </c>
      <c r="G866" s="317">
        <v>1900</v>
      </c>
      <c r="H866" s="324" t="s">
        <v>570</v>
      </c>
      <c r="I866" s="320" t="s">
        <v>739</v>
      </c>
      <c r="J866" s="320" t="s">
        <v>281</v>
      </c>
      <c r="K866" s="346" t="s">
        <v>1066</v>
      </c>
      <c r="L866" s="341" t="s">
        <v>880</v>
      </c>
      <c r="M866" s="209">
        <v>1900</v>
      </c>
      <c r="N866" s="214">
        <v>1900</v>
      </c>
      <c r="O866" s="346" t="s">
        <v>835</v>
      </c>
      <c r="P866" s="317">
        <f>SUM(M866:M867)</f>
        <v>1900</v>
      </c>
      <c r="Q866" s="317">
        <f>SUM(N866:N867)</f>
        <v>1900</v>
      </c>
      <c r="R866" s="317">
        <f>SUM(M868:M869)</f>
        <v>0</v>
      </c>
      <c r="S866" s="317">
        <f>SUM(N868:N869)</f>
        <v>0</v>
      </c>
      <c r="T866" s="317">
        <f>SUM(M870:M871)</f>
        <v>0</v>
      </c>
      <c r="U866" s="317">
        <f>SUM(N870:N871)</f>
        <v>0</v>
      </c>
      <c r="V866" s="317">
        <f>SUM(M872:M873)</f>
        <v>0</v>
      </c>
      <c r="W866" s="317">
        <f>SUM(N872:N873)</f>
        <v>0</v>
      </c>
      <c r="X866" s="317">
        <f>P866+R866+T866+V866</f>
        <v>1900</v>
      </c>
      <c r="Y866" s="317">
        <f>Q866+S866+U866+W866</f>
        <v>1900</v>
      </c>
      <c r="Z866" s="317">
        <f>G866-X866</f>
        <v>0</v>
      </c>
      <c r="AA866" s="317">
        <f>G866-Y866</f>
        <v>0</v>
      </c>
      <c r="AB866" s="317">
        <f>X866*100/G866</f>
        <v>100</v>
      </c>
      <c r="AC866" s="317" t="s">
        <v>707</v>
      </c>
    </row>
    <row r="867" spans="1:29" ht="15.75" customHeight="1">
      <c r="A867" s="318"/>
      <c r="B867" s="309"/>
      <c r="C867" s="309"/>
      <c r="D867" s="309"/>
      <c r="E867" s="319"/>
      <c r="F867" s="320"/>
      <c r="G867" s="317"/>
      <c r="H867" s="325"/>
      <c r="I867" s="320"/>
      <c r="J867" s="320"/>
      <c r="K867" s="346"/>
      <c r="L867" s="341"/>
      <c r="M867" s="209"/>
      <c r="N867" s="214"/>
      <c r="O867" s="346"/>
      <c r="P867" s="317"/>
      <c r="Q867" s="317"/>
      <c r="R867" s="317"/>
      <c r="S867" s="317"/>
      <c r="T867" s="317"/>
      <c r="U867" s="317"/>
      <c r="V867" s="317"/>
      <c r="W867" s="317"/>
      <c r="X867" s="317"/>
      <c r="Y867" s="317"/>
      <c r="Z867" s="317"/>
      <c r="AA867" s="317"/>
      <c r="AB867" s="317"/>
      <c r="AC867" s="317"/>
    </row>
    <row r="868" spans="1:29" ht="15.75" customHeight="1">
      <c r="A868" s="318"/>
      <c r="B868" s="309"/>
      <c r="C868" s="309"/>
      <c r="D868" s="309"/>
      <c r="E868" s="319"/>
      <c r="F868" s="320"/>
      <c r="G868" s="317"/>
      <c r="H868" s="325"/>
      <c r="I868" s="320"/>
      <c r="J868" s="320" t="s">
        <v>370</v>
      </c>
      <c r="K868" s="346"/>
      <c r="L868" s="341"/>
      <c r="M868" s="209"/>
      <c r="N868" s="209"/>
      <c r="O868" s="346"/>
      <c r="P868" s="317"/>
      <c r="Q868" s="317"/>
      <c r="R868" s="317"/>
      <c r="S868" s="317"/>
      <c r="T868" s="317"/>
      <c r="U868" s="317"/>
      <c r="V868" s="317"/>
      <c r="W868" s="317"/>
      <c r="X868" s="317"/>
      <c r="Y868" s="317"/>
      <c r="Z868" s="317"/>
      <c r="AA868" s="317"/>
      <c r="AB868" s="317"/>
      <c r="AC868" s="317"/>
    </row>
    <row r="869" spans="1:29" ht="15.75" customHeight="1">
      <c r="A869" s="318"/>
      <c r="B869" s="309"/>
      <c r="C869" s="309"/>
      <c r="D869" s="309"/>
      <c r="E869" s="319"/>
      <c r="F869" s="320"/>
      <c r="G869" s="317"/>
      <c r="H869" s="325"/>
      <c r="I869" s="320"/>
      <c r="J869" s="320"/>
      <c r="K869" s="346"/>
      <c r="L869" s="341"/>
      <c r="M869" s="209"/>
      <c r="N869" s="209"/>
      <c r="O869" s="346"/>
      <c r="P869" s="317"/>
      <c r="Q869" s="317"/>
      <c r="R869" s="317"/>
      <c r="S869" s="317"/>
      <c r="T869" s="317"/>
      <c r="U869" s="317"/>
      <c r="V869" s="317"/>
      <c r="W869" s="317"/>
      <c r="X869" s="317"/>
      <c r="Y869" s="317"/>
      <c r="Z869" s="317"/>
      <c r="AA869" s="317"/>
      <c r="AB869" s="317"/>
      <c r="AC869" s="317"/>
    </row>
    <row r="870" spans="1:29" ht="15.75" customHeight="1">
      <c r="A870" s="318"/>
      <c r="B870" s="309"/>
      <c r="C870" s="309"/>
      <c r="D870" s="309"/>
      <c r="E870" s="319"/>
      <c r="F870" s="320"/>
      <c r="G870" s="317"/>
      <c r="H870" s="325"/>
      <c r="I870" s="320"/>
      <c r="J870" s="320" t="s">
        <v>289</v>
      </c>
      <c r="K870" s="346"/>
      <c r="L870" s="341"/>
      <c r="M870" s="209"/>
      <c r="N870" s="214"/>
      <c r="O870" s="346"/>
      <c r="P870" s="317"/>
      <c r="Q870" s="317"/>
      <c r="R870" s="317"/>
      <c r="S870" s="317"/>
      <c r="T870" s="317"/>
      <c r="U870" s="317"/>
      <c r="V870" s="317"/>
      <c r="W870" s="317"/>
      <c r="X870" s="317"/>
      <c r="Y870" s="317"/>
      <c r="Z870" s="317"/>
      <c r="AA870" s="317"/>
      <c r="AB870" s="317"/>
      <c r="AC870" s="317"/>
    </row>
    <row r="871" spans="1:29" ht="15.75" customHeight="1">
      <c r="A871" s="318"/>
      <c r="B871" s="309"/>
      <c r="C871" s="309"/>
      <c r="D871" s="309"/>
      <c r="E871" s="319"/>
      <c r="F871" s="320"/>
      <c r="G871" s="317"/>
      <c r="H871" s="325"/>
      <c r="I871" s="320"/>
      <c r="J871" s="320"/>
      <c r="K871" s="346"/>
      <c r="L871" s="341"/>
      <c r="M871" s="209"/>
      <c r="N871" s="209"/>
      <c r="O871" s="346"/>
      <c r="P871" s="317"/>
      <c r="Q871" s="317"/>
      <c r="R871" s="317"/>
      <c r="S871" s="317"/>
      <c r="T871" s="317"/>
      <c r="U871" s="317"/>
      <c r="V871" s="317"/>
      <c r="W871" s="317"/>
      <c r="X871" s="317"/>
      <c r="Y871" s="317"/>
      <c r="Z871" s="317"/>
      <c r="AA871" s="317"/>
      <c r="AB871" s="317"/>
      <c r="AC871" s="317"/>
    </row>
    <row r="872" spans="1:29" ht="15.75" customHeight="1">
      <c r="A872" s="318"/>
      <c r="B872" s="309"/>
      <c r="C872" s="309"/>
      <c r="D872" s="309"/>
      <c r="E872" s="319"/>
      <c r="F872" s="320"/>
      <c r="G872" s="317"/>
      <c r="H872" s="325"/>
      <c r="I872" s="320"/>
      <c r="J872" s="320" t="s">
        <v>371</v>
      </c>
      <c r="K872" s="346"/>
      <c r="L872" s="341"/>
      <c r="M872" s="209"/>
      <c r="N872" s="214"/>
      <c r="O872" s="346"/>
      <c r="P872" s="317"/>
      <c r="Q872" s="317"/>
      <c r="R872" s="317"/>
      <c r="S872" s="317"/>
      <c r="T872" s="317"/>
      <c r="U872" s="317"/>
      <c r="V872" s="317"/>
      <c r="W872" s="317"/>
      <c r="X872" s="317"/>
      <c r="Y872" s="317"/>
      <c r="Z872" s="317"/>
      <c r="AA872" s="317"/>
      <c r="AB872" s="317"/>
      <c r="AC872" s="317"/>
    </row>
    <row r="873" spans="1:29" ht="19.5" customHeight="1">
      <c r="A873" s="318"/>
      <c r="B873" s="310"/>
      <c r="C873" s="310"/>
      <c r="D873" s="310"/>
      <c r="E873" s="319"/>
      <c r="F873" s="320"/>
      <c r="G873" s="317"/>
      <c r="H873" s="326"/>
      <c r="I873" s="320"/>
      <c r="J873" s="320"/>
      <c r="K873" s="346"/>
      <c r="L873" s="346"/>
      <c r="M873" s="214"/>
      <c r="N873" s="214"/>
      <c r="O873" s="346"/>
      <c r="P873" s="317"/>
      <c r="Q873" s="317"/>
      <c r="R873" s="317"/>
      <c r="S873" s="317"/>
      <c r="T873" s="317"/>
      <c r="U873" s="317"/>
      <c r="V873" s="317"/>
      <c r="W873" s="317"/>
      <c r="X873" s="317"/>
      <c r="Y873" s="317"/>
      <c r="Z873" s="317"/>
      <c r="AA873" s="317"/>
      <c r="AB873" s="317"/>
      <c r="AC873" s="317"/>
    </row>
    <row r="874" spans="1:29" ht="15.75" customHeight="1">
      <c r="A874" s="318">
        <v>33600000</v>
      </c>
      <c r="B874" s="308" t="s">
        <v>885</v>
      </c>
      <c r="C874" s="308" t="s">
        <v>495</v>
      </c>
      <c r="D874" s="308" t="s">
        <v>886</v>
      </c>
      <c r="E874" s="319" t="s">
        <v>887</v>
      </c>
      <c r="F874" s="320" t="s">
        <v>874</v>
      </c>
      <c r="G874" s="317">
        <v>4890</v>
      </c>
      <c r="H874" s="324" t="s">
        <v>660</v>
      </c>
      <c r="I874" s="320" t="s">
        <v>527</v>
      </c>
      <c r="J874" s="320" t="s">
        <v>281</v>
      </c>
      <c r="K874" s="346" t="s">
        <v>1070</v>
      </c>
      <c r="L874" s="341" t="s">
        <v>1068</v>
      </c>
      <c r="M874" s="209">
        <v>461</v>
      </c>
      <c r="N874" s="214">
        <v>461</v>
      </c>
      <c r="O874" s="346" t="s">
        <v>835</v>
      </c>
      <c r="P874" s="317">
        <f>SUM(M874:M875)</f>
        <v>461</v>
      </c>
      <c r="Q874" s="317">
        <f>SUM(N874:N875)</f>
        <v>461</v>
      </c>
      <c r="R874" s="317">
        <f>SUM(M876:M877)</f>
        <v>0</v>
      </c>
      <c r="S874" s="317">
        <f>SUM(N876:N877)</f>
        <v>0</v>
      </c>
      <c r="T874" s="317">
        <f>SUM(M878:M879)</f>
        <v>0</v>
      </c>
      <c r="U874" s="317">
        <f>SUM(N878:N879)</f>
        <v>0</v>
      </c>
      <c r="V874" s="317">
        <f>SUM(M880:M881)</f>
        <v>0</v>
      </c>
      <c r="W874" s="317">
        <f>SUM(N880:N881)</f>
        <v>0</v>
      </c>
      <c r="X874" s="317">
        <f>P874+R874+T874+V874</f>
        <v>461</v>
      </c>
      <c r="Y874" s="317">
        <f>Q874+S874+U874+W874</f>
        <v>461</v>
      </c>
      <c r="Z874" s="317">
        <f>G874-X874</f>
        <v>4429</v>
      </c>
      <c r="AA874" s="317">
        <f>G874-Y874</f>
        <v>4429</v>
      </c>
      <c r="AB874" s="317">
        <f>X874*100/G874</f>
        <v>9.4274028629856854</v>
      </c>
      <c r="AC874" s="317"/>
    </row>
    <row r="875" spans="1:29" ht="15.75" customHeight="1">
      <c r="A875" s="318"/>
      <c r="B875" s="309"/>
      <c r="C875" s="309"/>
      <c r="D875" s="309"/>
      <c r="E875" s="319"/>
      <c r="F875" s="320"/>
      <c r="G875" s="317"/>
      <c r="H875" s="325"/>
      <c r="I875" s="320"/>
      <c r="J875" s="320"/>
      <c r="K875" s="346"/>
      <c r="L875" s="341"/>
      <c r="M875" s="209"/>
      <c r="N875" s="214"/>
      <c r="O875" s="346"/>
      <c r="P875" s="317"/>
      <c r="Q875" s="317"/>
      <c r="R875" s="317"/>
      <c r="S875" s="317"/>
      <c r="T875" s="317"/>
      <c r="U875" s="317"/>
      <c r="V875" s="317"/>
      <c r="W875" s="317"/>
      <c r="X875" s="317"/>
      <c r="Y875" s="317"/>
      <c r="Z875" s="317"/>
      <c r="AA875" s="317"/>
      <c r="AB875" s="317"/>
      <c r="AC875" s="317"/>
    </row>
    <row r="876" spans="1:29" ht="15.75" customHeight="1">
      <c r="A876" s="318"/>
      <c r="B876" s="309"/>
      <c r="C876" s="309"/>
      <c r="D876" s="309"/>
      <c r="E876" s="319"/>
      <c r="F876" s="320"/>
      <c r="G876" s="317"/>
      <c r="H876" s="325"/>
      <c r="I876" s="320"/>
      <c r="J876" s="320" t="s">
        <v>370</v>
      </c>
      <c r="K876" s="346"/>
      <c r="L876" s="341"/>
      <c r="M876" s="209"/>
      <c r="N876" s="209"/>
      <c r="O876" s="346"/>
      <c r="P876" s="317"/>
      <c r="Q876" s="317"/>
      <c r="R876" s="317"/>
      <c r="S876" s="317"/>
      <c r="T876" s="317"/>
      <c r="U876" s="317"/>
      <c r="V876" s="317"/>
      <c r="W876" s="317"/>
      <c r="X876" s="317"/>
      <c r="Y876" s="317"/>
      <c r="Z876" s="317"/>
      <c r="AA876" s="317"/>
      <c r="AB876" s="317"/>
      <c r="AC876" s="317"/>
    </row>
    <row r="877" spans="1:29" ht="15.75" customHeight="1">
      <c r="A877" s="318"/>
      <c r="B877" s="309"/>
      <c r="C877" s="309"/>
      <c r="D877" s="309"/>
      <c r="E877" s="319"/>
      <c r="F877" s="320"/>
      <c r="G877" s="317"/>
      <c r="H877" s="325"/>
      <c r="I877" s="320"/>
      <c r="J877" s="320"/>
      <c r="K877" s="346"/>
      <c r="L877" s="341"/>
      <c r="M877" s="209"/>
      <c r="N877" s="209"/>
      <c r="O877" s="346"/>
      <c r="P877" s="317"/>
      <c r="Q877" s="317"/>
      <c r="R877" s="317"/>
      <c r="S877" s="317"/>
      <c r="T877" s="317"/>
      <c r="U877" s="317"/>
      <c r="V877" s="317"/>
      <c r="W877" s="317"/>
      <c r="X877" s="317"/>
      <c r="Y877" s="317"/>
      <c r="Z877" s="317"/>
      <c r="AA877" s="317"/>
      <c r="AB877" s="317"/>
      <c r="AC877" s="317"/>
    </row>
    <row r="878" spans="1:29" ht="15.75" customHeight="1">
      <c r="A878" s="318"/>
      <c r="B878" s="309"/>
      <c r="C878" s="309"/>
      <c r="D878" s="309"/>
      <c r="E878" s="319"/>
      <c r="F878" s="320"/>
      <c r="G878" s="317"/>
      <c r="H878" s="325"/>
      <c r="I878" s="320"/>
      <c r="J878" s="320" t="s">
        <v>289</v>
      </c>
      <c r="K878" s="346"/>
      <c r="L878" s="341"/>
      <c r="M878" s="209"/>
      <c r="N878" s="214"/>
      <c r="O878" s="346"/>
      <c r="P878" s="317"/>
      <c r="Q878" s="317"/>
      <c r="R878" s="317"/>
      <c r="S878" s="317"/>
      <c r="T878" s="317"/>
      <c r="U878" s="317"/>
      <c r="V878" s="317"/>
      <c r="W878" s="317"/>
      <c r="X878" s="317"/>
      <c r="Y878" s="317"/>
      <c r="Z878" s="317"/>
      <c r="AA878" s="317"/>
      <c r="AB878" s="317"/>
      <c r="AC878" s="317"/>
    </row>
    <row r="879" spans="1:29" ht="15.75" customHeight="1">
      <c r="A879" s="318"/>
      <c r="B879" s="309"/>
      <c r="C879" s="309"/>
      <c r="D879" s="309"/>
      <c r="E879" s="319"/>
      <c r="F879" s="320"/>
      <c r="G879" s="317"/>
      <c r="H879" s="325"/>
      <c r="I879" s="320"/>
      <c r="J879" s="320"/>
      <c r="K879" s="346"/>
      <c r="L879" s="341"/>
      <c r="M879" s="209"/>
      <c r="N879" s="209"/>
      <c r="O879" s="346"/>
      <c r="P879" s="317"/>
      <c r="Q879" s="317"/>
      <c r="R879" s="317"/>
      <c r="S879" s="317"/>
      <c r="T879" s="317"/>
      <c r="U879" s="317"/>
      <c r="V879" s="317"/>
      <c r="W879" s="317"/>
      <c r="X879" s="317"/>
      <c r="Y879" s="317"/>
      <c r="Z879" s="317"/>
      <c r="AA879" s="317"/>
      <c r="AB879" s="317"/>
      <c r="AC879" s="317"/>
    </row>
    <row r="880" spans="1:29" ht="15.75" customHeight="1">
      <c r="A880" s="318"/>
      <c r="B880" s="309"/>
      <c r="C880" s="309"/>
      <c r="D880" s="309"/>
      <c r="E880" s="319"/>
      <c r="F880" s="320"/>
      <c r="G880" s="317"/>
      <c r="H880" s="325"/>
      <c r="I880" s="320"/>
      <c r="J880" s="320" t="s">
        <v>371</v>
      </c>
      <c r="K880" s="346"/>
      <c r="L880" s="341"/>
      <c r="M880" s="209"/>
      <c r="N880" s="214"/>
      <c r="O880" s="346"/>
      <c r="P880" s="317"/>
      <c r="Q880" s="317"/>
      <c r="R880" s="317"/>
      <c r="S880" s="317"/>
      <c r="T880" s="317"/>
      <c r="U880" s="317"/>
      <c r="V880" s="317"/>
      <c r="W880" s="317"/>
      <c r="X880" s="317"/>
      <c r="Y880" s="317"/>
      <c r="Z880" s="317"/>
      <c r="AA880" s="317"/>
      <c r="AB880" s="317"/>
      <c r="AC880" s="317"/>
    </row>
    <row r="881" spans="1:29" ht="19.5" customHeight="1">
      <c r="A881" s="318"/>
      <c r="B881" s="310"/>
      <c r="C881" s="310"/>
      <c r="D881" s="310"/>
      <c r="E881" s="319"/>
      <c r="F881" s="320"/>
      <c r="G881" s="317"/>
      <c r="H881" s="326"/>
      <c r="I881" s="320"/>
      <c r="J881" s="320"/>
      <c r="K881" s="346"/>
      <c r="L881" s="346"/>
      <c r="M881" s="214"/>
      <c r="N881" s="214"/>
      <c r="O881" s="346"/>
      <c r="P881" s="317"/>
      <c r="Q881" s="317"/>
      <c r="R881" s="317"/>
      <c r="S881" s="317"/>
      <c r="T881" s="317"/>
      <c r="U881" s="317"/>
      <c r="V881" s="317"/>
      <c r="W881" s="317"/>
      <c r="X881" s="317"/>
      <c r="Y881" s="317"/>
      <c r="Z881" s="317"/>
      <c r="AA881" s="317"/>
      <c r="AB881" s="317"/>
      <c r="AC881" s="317"/>
    </row>
    <row r="882" spans="1:29" ht="15.75" customHeight="1">
      <c r="A882" s="318">
        <v>33600000</v>
      </c>
      <c r="B882" s="308" t="s">
        <v>546</v>
      </c>
      <c r="C882" s="308" t="s">
        <v>495</v>
      </c>
      <c r="D882" s="308" t="s">
        <v>1155</v>
      </c>
      <c r="E882" s="319" t="s">
        <v>888</v>
      </c>
      <c r="F882" s="320" t="s">
        <v>874</v>
      </c>
      <c r="G882" s="317">
        <v>70</v>
      </c>
      <c r="H882" s="324" t="s">
        <v>889</v>
      </c>
      <c r="I882" s="320" t="s">
        <v>890</v>
      </c>
      <c r="J882" s="320" t="s">
        <v>281</v>
      </c>
      <c r="K882" s="346" t="s">
        <v>1031</v>
      </c>
      <c r="L882" s="341" t="s">
        <v>874</v>
      </c>
      <c r="M882" s="209">
        <v>70</v>
      </c>
      <c r="N882" s="214">
        <v>70</v>
      </c>
      <c r="O882" s="346" t="s">
        <v>835</v>
      </c>
      <c r="P882" s="317">
        <f>SUM(M882:M883)</f>
        <v>70</v>
      </c>
      <c r="Q882" s="317">
        <f>SUM(N882:N883)</f>
        <v>70</v>
      </c>
      <c r="R882" s="317">
        <f>SUM(M884:M885)</f>
        <v>0</v>
      </c>
      <c r="S882" s="317">
        <f>SUM(N884:N885)</f>
        <v>0</v>
      </c>
      <c r="T882" s="317">
        <f>SUM(M886:M887)</f>
        <v>0</v>
      </c>
      <c r="U882" s="317">
        <f>SUM(N886:N887)</f>
        <v>0</v>
      </c>
      <c r="V882" s="317">
        <f>SUM(M888:M889)</f>
        <v>0</v>
      </c>
      <c r="W882" s="317">
        <f>SUM(N888:N889)</f>
        <v>0</v>
      </c>
      <c r="X882" s="317">
        <f>P882+R882+T882+V882</f>
        <v>70</v>
      </c>
      <c r="Y882" s="317">
        <f>Q882+S882+U882+W882</f>
        <v>70</v>
      </c>
      <c r="Z882" s="317">
        <f>G882-X882</f>
        <v>0</v>
      </c>
      <c r="AA882" s="317">
        <f>G882-Y882</f>
        <v>0</v>
      </c>
      <c r="AB882" s="317">
        <f>X882*100/G882</f>
        <v>100</v>
      </c>
      <c r="AC882" s="317" t="s">
        <v>707</v>
      </c>
    </row>
    <row r="883" spans="1:29" ht="15.75" customHeight="1">
      <c r="A883" s="318"/>
      <c r="B883" s="309"/>
      <c r="C883" s="309"/>
      <c r="D883" s="309"/>
      <c r="E883" s="319"/>
      <c r="F883" s="320"/>
      <c r="G883" s="317"/>
      <c r="H883" s="325"/>
      <c r="I883" s="320"/>
      <c r="J883" s="320"/>
      <c r="K883" s="346"/>
      <c r="L883" s="341"/>
      <c r="M883" s="209"/>
      <c r="N883" s="214"/>
      <c r="O883" s="346"/>
      <c r="P883" s="317"/>
      <c r="Q883" s="317"/>
      <c r="R883" s="317"/>
      <c r="S883" s="317"/>
      <c r="T883" s="317"/>
      <c r="U883" s="317"/>
      <c r="V883" s="317"/>
      <c r="W883" s="317"/>
      <c r="X883" s="317"/>
      <c r="Y883" s="317"/>
      <c r="Z883" s="317"/>
      <c r="AA883" s="317"/>
      <c r="AB883" s="317"/>
      <c r="AC883" s="317"/>
    </row>
    <row r="884" spans="1:29" ht="15.75" customHeight="1">
      <c r="A884" s="318"/>
      <c r="B884" s="309"/>
      <c r="C884" s="309"/>
      <c r="D884" s="309"/>
      <c r="E884" s="319"/>
      <c r="F884" s="320"/>
      <c r="G884" s="317"/>
      <c r="H884" s="325"/>
      <c r="I884" s="320"/>
      <c r="J884" s="320" t="s">
        <v>370</v>
      </c>
      <c r="K884" s="346"/>
      <c r="L884" s="341"/>
      <c r="M884" s="209"/>
      <c r="N884" s="209"/>
      <c r="O884" s="346"/>
      <c r="P884" s="317"/>
      <c r="Q884" s="317"/>
      <c r="R884" s="317"/>
      <c r="S884" s="317"/>
      <c r="T884" s="317"/>
      <c r="U884" s="317"/>
      <c r="V884" s="317"/>
      <c r="W884" s="317"/>
      <c r="X884" s="317"/>
      <c r="Y884" s="317"/>
      <c r="Z884" s="317"/>
      <c r="AA884" s="317"/>
      <c r="AB884" s="317"/>
      <c r="AC884" s="317"/>
    </row>
    <row r="885" spans="1:29" ht="15.75" customHeight="1">
      <c r="A885" s="318"/>
      <c r="B885" s="309"/>
      <c r="C885" s="309"/>
      <c r="D885" s="309"/>
      <c r="E885" s="319"/>
      <c r="F885" s="320"/>
      <c r="G885" s="317"/>
      <c r="H885" s="325"/>
      <c r="I885" s="320"/>
      <c r="J885" s="320"/>
      <c r="K885" s="346"/>
      <c r="L885" s="341"/>
      <c r="M885" s="209"/>
      <c r="N885" s="209"/>
      <c r="O885" s="346"/>
      <c r="P885" s="317"/>
      <c r="Q885" s="317"/>
      <c r="R885" s="317"/>
      <c r="S885" s="317"/>
      <c r="T885" s="317"/>
      <c r="U885" s="317"/>
      <c r="V885" s="317"/>
      <c r="W885" s="317"/>
      <c r="X885" s="317"/>
      <c r="Y885" s="317"/>
      <c r="Z885" s="317"/>
      <c r="AA885" s="317"/>
      <c r="AB885" s="317"/>
      <c r="AC885" s="317"/>
    </row>
    <row r="886" spans="1:29" ht="15.75" customHeight="1">
      <c r="A886" s="318"/>
      <c r="B886" s="309"/>
      <c r="C886" s="309"/>
      <c r="D886" s="309"/>
      <c r="E886" s="319"/>
      <c r="F886" s="320"/>
      <c r="G886" s="317"/>
      <c r="H886" s="325"/>
      <c r="I886" s="320"/>
      <c r="J886" s="320" t="s">
        <v>289</v>
      </c>
      <c r="K886" s="346"/>
      <c r="L886" s="341"/>
      <c r="M886" s="209"/>
      <c r="N886" s="214"/>
      <c r="O886" s="346"/>
      <c r="P886" s="317"/>
      <c r="Q886" s="317"/>
      <c r="R886" s="317"/>
      <c r="S886" s="317"/>
      <c r="T886" s="317"/>
      <c r="U886" s="317"/>
      <c r="V886" s="317"/>
      <c r="W886" s="317"/>
      <c r="X886" s="317"/>
      <c r="Y886" s="317"/>
      <c r="Z886" s="317"/>
      <c r="AA886" s="317"/>
      <c r="AB886" s="317"/>
      <c r="AC886" s="317"/>
    </row>
    <row r="887" spans="1:29" ht="15.75" customHeight="1">
      <c r="A887" s="318"/>
      <c r="B887" s="309"/>
      <c r="C887" s="309"/>
      <c r="D887" s="309"/>
      <c r="E887" s="319"/>
      <c r="F887" s="320"/>
      <c r="G887" s="317"/>
      <c r="H887" s="325"/>
      <c r="I887" s="320"/>
      <c r="J887" s="320"/>
      <c r="K887" s="346"/>
      <c r="L887" s="341"/>
      <c r="M887" s="209"/>
      <c r="N887" s="209"/>
      <c r="O887" s="346"/>
      <c r="P887" s="317"/>
      <c r="Q887" s="317"/>
      <c r="R887" s="317"/>
      <c r="S887" s="317"/>
      <c r="T887" s="317"/>
      <c r="U887" s="317"/>
      <c r="V887" s="317"/>
      <c r="W887" s="317"/>
      <c r="X887" s="317"/>
      <c r="Y887" s="317"/>
      <c r="Z887" s="317"/>
      <c r="AA887" s="317"/>
      <c r="AB887" s="317"/>
      <c r="AC887" s="317"/>
    </row>
    <row r="888" spans="1:29" ht="15.75" customHeight="1">
      <c r="A888" s="318"/>
      <c r="B888" s="309"/>
      <c r="C888" s="309"/>
      <c r="D888" s="309"/>
      <c r="E888" s="319"/>
      <c r="F888" s="320"/>
      <c r="G888" s="317"/>
      <c r="H888" s="325"/>
      <c r="I888" s="320"/>
      <c r="J888" s="320" t="s">
        <v>371</v>
      </c>
      <c r="K888" s="346"/>
      <c r="L888" s="341"/>
      <c r="M888" s="209"/>
      <c r="N888" s="214"/>
      <c r="O888" s="346"/>
      <c r="P888" s="317"/>
      <c r="Q888" s="317"/>
      <c r="R888" s="317"/>
      <c r="S888" s="317"/>
      <c r="T888" s="317"/>
      <c r="U888" s="317"/>
      <c r="V888" s="317"/>
      <c r="W888" s="317"/>
      <c r="X888" s="317"/>
      <c r="Y888" s="317"/>
      <c r="Z888" s="317"/>
      <c r="AA888" s="317"/>
      <c r="AB888" s="317"/>
      <c r="AC888" s="317"/>
    </row>
    <row r="889" spans="1:29" ht="20.25" customHeight="1">
      <c r="A889" s="318"/>
      <c r="B889" s="310"/>
      <c r="C889" s="310"/>
      <c r="D889" s="310"/>
      <c r="E889" s="319"/>
      <c r="F889" s="320"/>
      <c r="G889" s="317"/>
      <c r="H889" s="326"/>
      <c r="I889" s="320"/>
      <c r="J889" s="320"/>
      <c r="K889" s="346"/>
      <c r="L889" s="346"/>
      <c r="M889" s="214"/>
      <c r="N889" s="214"/>
      <c r="O889" s="346"/>
      <c r="P889" s="317"/>
      <c r="Q889" s="317"/>
      <c r="R889" s="317"/>
      <c r="S889" s="317"/>
      <c r="T889" s="317"/>
      <c r="U889" s="317"/>
      <c r="V889" s="317"/>
      <c r="W889" s="317"/>
      <c r="X889" s="317"/>
      <c r="Y889" s="317"/>
      <c r="Z889" s="317"/>
      <c r="AA889" s="317"/>
      <c r="AB889" s="317"/>
      <c r="AC889" s="317"/>
    </row>
    <row r="890" spans="1:29" ht="15.75" customHeight="1">
      <c r="A890" s="318">
        <v>33600000</v>
      </c>
      <c r="B890" s="308" t="s">
        <v>546</v>
      </c>
      <c r="C890" s="308" t="s">
        <v>495</v>
      </c>
      <c r="D890" s="308" t="s">
        <v>1156</v>
      </c>
      <c r="E890" s="314" t="s">
        <v>895</v>
      </c>
      <c r="F890" s="320" t="s">
        <v>835</v>
      </c>
      <c r="G890" s="317">
        <v>272.60000000000002</v>
      </c>
      <c r="H890" s="324" t="s">
        <v>547</v>
      </c>
      <c r="I890" s="320" t="s">
        <v>896</v>
      </c>
      <c r="J890" s="320" t="s">
        <v>281</v>
      </c>
      <c r="K890" s="346"/>
      <c r="L890" s="341"/>
      <c r="M890" s="209"/>
      <c r="N890" s="214"/>
      <c r="O890" s="346"/>
      <c r="P890" s="317">
        <f>SUM(M890:M891)</f>
        <v>0</v>
      </c>
      <c r="Q890" s="317">
        <f>SUM(N890:N891)</f>
        <v>0</v>
      </c>
      <c r="R890" s="317">
        <f>SUM(M892:M893)</f>
        <v>0</v>
      </c>
      <c r="S890" s="317">
        <f>SUM(N892:N893)</f>
        <v>0</v>
      </c>
      <c r="T890" s="317">
        <f>SUM(M894:M895)</f>
        <v>0</v>
      </c>
      <c r="U890" s="317">
        <f>SUM(N894:N895)</f>
        <v>0</v>
      </c>
      <c r="V890" s="317">
        <f>SUM(M896:M897)</f>
        <v>0</v>
      </c>
      <c r="W890" s="317">
        <f>SUM(N896:N897)</f>
        <v>0</v>
      </c>
      <c r="X890" s="317">
        <f>P890+R890+T890+V890</f>
        <v>0</v>
      </c>
      <c r="Y890" s="317">
        <f>Q890+S890+U890+W890</f>
        <v>0</v>
      </c>
      <c r="Z890" s="317">
        <f>G890-X890</f>
        <v>272.60000000000002</v>
      </c>
      <c r="AA890" s="317">
        <f>G890-Y890</f>
        <v>272.60000000000002</v>
      </c>
      <c r="AB890" s="317">
        <f>X890*100/G890</f>
        <v>0</v>
      </c>
      <c r="AC890" s="317"/>
    </row>
    <row r="891" spans="1:29" ht="15.75" customHeight="1">
      <c r="A891" s="318"/>
      <c r="B891" s="309"/>
      <c r="C891" s="309"/>
      <c r="D891" s="309"/>
      <c r="E891" s="315"/>
      <c r="F891" s="320"/>
      <c r="G891" s="317"/>
      <c r="H891" s="325"/>
      <c r="I891" s="320"/>
      <c r="J891" s="320"/>
      <c r="K891" s="346"/>
      <c r="L891" s="341"/>
      <c r="M891" s="209"/>
      <c r="N891" s="214"/>
      <c r="O891" s="346"/>
      <c r="P891" s="317"/>
      <c r="Q891" s="317"/>
      <c r="R891" s="317"/>
      <c r="S891" s="317"/>
      <c r="T891" s="317"/>
      <c r="U891" s="317"/>
      <c r="V891" s="317"/>
      <c r="W891" s="317"/>
      <c r="X891" s="317"/>
      <c r="Y891" s="317"/>
      <c r="Z891" s="317"/>
      <c r="AA891" s="317"/>
      <c r="AB891" s="317"/>
      <c r="AC891" s="317"/>
    </row>
    <row r="892" spans="1:29" ht="15.75" customHeight="1">
      <c r="A892" s="318"/>
      <c r="B892" s="309"/>
      <c r="C892" s="309"/>
      <c r="D892" s="309"/>
      <c r="E892" s="315"/>
      <c r="F892" s="320"/>
      <c r="G892" s="317"/>
      <c r="H892" s="325"/>
      <c r="I892" s="320"/>
      <c r="J892" s="320" t="s">
        <v>370</v>
      </c>
      <c r="K892" s="346"/>
      <c r="L892" s="341"/>
      <c r="M892" s="209"/>
      <c r="N892" s="209"/>
      <c r="O892" s="346"/>
      <c r="P892" s="317"/>
      <c r="Q892" s="317"/>
      <c r="R892" s="317"/>
      <c r="S892" s="317"/>
      <c r="T892" s="317"/>
      <c r="U892" s="317"/>
      <c r="V892" s="317"/>
      <c r="W892" s="317"/>
      <c r="X892" s="317"/>
      <c r="Y892" s="317"/>
      <c r="Z892" s="317"/>
      <c r="AA892" s="317"/>
      <c r="AB892" s="317"/>
      <c r="AC892" s="317"/>
    </row>
    <row r="893" spans="1:29" ht="15.75" customHeight="1">
      <c r="A893" s="318"/>
      <c r="B893" s="309"/>
      <c r="C893" s="309"/>
      <c r="D893" s="309"/>
      <c r="E893" s="315"/>
      <c r="F893" s="320"/>
      <c r="G893" s="317"/>
      <c r="H893" s="325"/>
      <c r="I893" s="320"/>
      <c r="J893" s="320"/>
      <c r="K893" s="346"/>
      <c r="L893" s="341"/>
      <c r="M893" s="209"/>
      <c r="N893" s="209"/>
      <c r="O893" s="346"/>
      <c r="P893" s="317"/>
      <c r="Q893" s="317"/>
      <c r="R893" s="317"/>
      <c r="S893" s="317"/>
      <c r="T893" s="317"/>
      <c r="U893" s="317"/>
      <c r="V893" s="317"/>
      <c r="W893" s="317"/>
      <c r="X893" s="317"/>
      <c r="Y893" s="317"/>
      <c r="Z893" s="317"/>
      <c r="AA893" s="317"/>
      <c r="AB893" s="317"/>
      <c r="AC893" s="317"/>
    </row>
    <row r="894" spans="1:29" ht="15.75" customHeight="1">
      <c r="A894" s="318"/>
      <c r="B894" s="309"/>
      <c r="C894" s="309"/>
      <c r="D894" s="309"/>
      <c r="E894" s="315"/>
      <c r="F894" s="320"/>
      <c r="G894" s="317"/>
      <c r="H894" s="325"/>
      <c r="I894" s="320"/>
      <c r="J894" s="320" t="s">
        <v>289</v>
      </c>
      <c r="K894" s="346"/>
      <c r="L894" s="341"/>
      <c r="M894" s="209"/>
      <c r="N894" s="214"/>
      <c r="O894" s="346"/>
      <c r="P894" s="317"/>
      <c r="Q894" s="317"/>
      <c r="R894" s="317"/>
      <c r="S894" s="317"/>
      <c r="T894" s="317"/>
      <c r="U894" s="317"/>
      <c r="V894" s="317"/>
      <c r="W894" s="317"/>
      <c r="X894" s="317"/>
      <c r="Y894" s="317"/>
      <c r="Z894" s="317"/>
      <c r="AA894" s="317"/>
      <c r="AB894" s="317"/>
      <c r="AC894" s="317"/>
    </row>
    <row r="895" spans="1:29" ht="15.75" customHeight="1">
      <c r="A895" s="318"/>
      <c r="B895" s="309"/>
      <c r="C895" s="309"/>
      <c r="D895" s="309"/>
      <c r="E895" s="315"/>
      <c r="F895" s="320"/>
      <c r="G895" s="317"/>
      <c r="H895" s="325"/>
      <c r="I895" s="320"/>
      <c r="J895" s="320"/>
      <c r="K895" s="346"/>
      <c r="L895" s="341"/>
      <c r="M895" s="209"/>
      <c r="N895" s="209"/>
      <c r="O895" s="346"/>
      <c r="P895" s="317"/>
      <c r="Q895" s="317"/>
      <c r="R895" s="317"/>
      <c r="S895" s="317"/>
      <c r="T895" s="317"/>
      <c r="U895" s="317"/>
      <c r="V895" s="317"/>
      <c r="W895" s="317"/>
      <c r="X895" s="317"/>
      <c r="Y895" s="317"/>
      <c r="Z895" s="317"/>
      <c r="AA895" s="317"/>
      <c r="AB895" s="317"/>
      <c r="AC895" s="317"/>
    </row>
    <row r="896" spans="1:29" ht="15.75" customHeight="1">
      <c r="A896" s="318"/>
      <c r="B896" s="309"/>
      <c r="C896" s="309"/>
      <c r="D896" s="309"/>
      <c r="E896" s="315"/>
      <c r="F896" s="320"/>
      <c r="G896" s="317"/>
      <c r="H896" s="325"/>
      <c r="I896" s="320"/>
      <c r="J896" s="320" t="s">
        <v>371</v>
      </c>
      <c r="K896" s="346"/>
      <c r="L896" s="341"/>
      <c r="M896" s="209"/>
      <c r="N896" s="214"/>
      <c r="O896" s="346"/>
      <c r="P896" s="317"/>
      <c r="Q896" s="317"/>
      <c r="R896" s="317"/>
      <c r="S896" s="317"/>
      <c r="T896" s="317"/>
      <c r="U896" s="317"/>
      <c r="V896" s="317"/>
      <c r="W896" s="317"/>
      <c r="X896" s="317"/>
      <c r="Y896" s="317"/>
      <c r="Z896" s="317"/>
      <c r="AA896" s="317"/>
      <c r="AB896" s="317"/>
      <c r="AC896" s="317"/>
    </row>
    <row r="897" spans="1:29" ht="19.5" customHeight="1">
      <c r="A897" s="318"/>
      <c r="B897" s="310"/>
      <c r="C897" s="310"/>
      <c r="D897" s="310"/>
      <c r="E897" s="316"/>
      <c r="F897" s="320"/>
      <c r="G897" s="317"/>
      <c r="H897" s="326"/>
      <c r="I897" s="320"/>
      <c r="J897" s="320"/>
      <c r="K897" s="346"/>
      <c r="L897" s="346"/>
      <c r="M897" s="214"/>
      <c r="N897" s="214"/>
      <c r="O897" s="346"/>
      <c r="P897" s="317"/>
      <c r="Q897" s="317"/>
      <c r="R897" s="317"/>
      <c r="S897" s="317"/>
      <c r="T897" s="317"/>
      <c r="U897" s="317"/>
      <c r="V897" s="317"/>
      <c r="W897" s="317"/>
      <c r="X897" s="317"/>
      <c r="Y897" s="317"/>
      <c r="Z897" s="317"/>
      <c r="AA897" s="317"/>
      <c r="AB897" s="317"/>
      <c r="AC897" s="317"/>
    </row>
    <row r="898" spans="1:29" ht="15.75" customHeight="1">
      <c r="A898" s="318">
        <v>33100000</v>
      </c>
      <c r="B898" s="308" t="s">
        <v>897</v>
      </c>
      <c r="C898" s="308" t="s">
        <v>495</v>
      </c>
      <c r="D898" s="308" t="s">
        <v>1157</v>
      </c>
      <c r="E898" s="314" t="s">
        <v>900</v>
      </c>
      <c r="F898" s="320" t="s">
        <v>835</v>
      </c>
      <c r="G898" s="317">
        <v>399</v>
      </c>
      <c r="H898" s="324" t="s">
        <v>898</v>
      </c>
      <c r="I898" s="320" t="s">
        <v>899</v>
      </c>
      <c r="J898" s="320" t="s">
        <v>281</v>
      </c>
      <c r="K898" s="346"/>
      <c r="L898" s="341"/>
      <c r="M898" s="209"/>
      <c r="N898" s="214"/>
      <c r="O898" s="346"/>
      <c r="P898" s="317">
        <f>SUM(M898:M899)</f>
        <v>0</v>
      </c>
      <c r="Q898" s="317">
        <f>SUM(N898:N899)</f>
        <v>0</v>
      </c>
      <c r="R898" s="317">
        <f>SUM(M900:M901)</f>
        <v>0</v>
      </c>
      <c r="S898" s="317">
        <f>SUM(N900:N901)</f>
        <v>0</v>
      </c>
      <c r="T898" s="317">
        <f>SUM(M902:M903)</f>
        <v>0</v>
      </c>
      <c r="U898" s="317">
        <f>SUM(N902:N903)</f>
        <v>0</v>
      </c>
      <c r="V898" s="317">
        <f>SUM(M904:M905)</f>
        <v>0</v>
      </c>
      <c r="W898" s="317">
        <f>SUM(N904:N905)</f>
        <v>0</v>
      </c>
      <c r="X898" s="317">
        <f>P898+R898+T898+V898</f>
        <v>0</v>
      </c>
      <c r="Y898" s="317">
        <f>Q898+S898+U898+W898</f>
        <v>0</v>
      </c>
      <c r="Z898" s="317">
        <f>G898-X898</f>
        <v>399</v>
      </c>
      <c r="AA898" s="317">
        <f>G898-Y898</f>
        <v>399</v>
      </c>
      <c r="AB898" s="317">
        <f>X898*100/G898</f>
        <v>0</v>
      </c>
      <c r="AC898" s="317"/>
    </row>
    <row r="899" spans="1:29" ht="15.75" customHeight="1">
      <c r="A899" s="318"/>
      <c r="B899" s="309"/>
      <c r="C899" s="309"/>
      <c r="D899" s="309"/>
      <c r="E899" s="315"/>
      <c r="F899" s="320"/>
      <c r="G899" s="317"/>
      <c r="H899" s="325"/>
      <c r="I899" s="320"/>
      <c r="J899" s="320"/>
      <c r="K899" s="346"/>
      <c r="L899" s="341"/>
      <c r="M899" s="209"/>
      <c r="N899" s="214"/>
      <c r="O899" s="346"/>
      <c r="P899" s="317"/>
      <c r="Q899" s="317"/>
      <c r="R899" s="317"/>
      <c r="S899" s="317"/>
      <c r="T899" s="317"/>
      <c r="U899" s="317"/>
      <c r="V899" s="317"/>
      <c r="W899" s="317"/>
      <c r="X899" s="317"/>
      <c r="Y899" s="317"/>
      <c r="Z899" s="317"/>
      <c r="AA899" s="317"/>
      <c r="AB899" s="317"/>
      <c r="AC899" s="317"/>
    </row>
    <row r="900" spans="1:29" ht="15.75" customHeight="1">
      <c r="A900" s="318"/>
      <c r="B900" s="309"/>
      <c r="C900" s="309"/>
      <c r="D900" s="309"/>
      <c r="E900" s="315"/>
      <c r="F900" s="320"/>
      <c r="G900" s="317"/>
      <c r="H900" s="325"/>
      <c r="I900" s="320"/>
      <c r="J900" s="320" t="s">
        <v>370</v>
      </c>
      <c r="K900" s="346"/>
      <c r="L900" s="341"/>
      <c r="M900" s="209"/>
      <c r="N900" s="209"/>
      <c r="O900" s="346"/>
      <c r="P900" s="317"/>
      <c r="Q900" s="317"/>
      <c r="R900" s="317"/>
      <c r="S900" s="317"/>
      <c r="T900" s="317"/>
      <c r="U900" s="317"/>
      <c r="V900" s="317"/>
      <c r="W900" s="317"/>
      <c r="X900" s="317"/>
      <c r="Y900" s="317"/>
      <c r="Z900" s="317"/>
      <c r="AA900" s="317"/>
      <c r="AB900" s="317"/>
      <c r="AC900" s="317"/>
    </row>
    <row r="901" spans="1:29" ht="15.75" customHeight="1">
      <c r="A901" s="318"/>
      <c r="B901" s="309"/>
      <c r="C901" s="309"/>
      <c r="D901" s="309"/>
      <c r="E901" s="315"/>
      <c r="F901" s="320"/>
      <c r="G901" s="317"/>
      <c r="H901" s="325"/>
      <c r="I901" s="320"/>
      <c r="J901" s="320"/>
      <c r="K901" s="346"/>
      <c r="L901" s="341"/>
      <c r="M901" s="209"/>
      <c r="N901" s="209"/>
      <c r="O901" s="346"/>
      <c r="P901" s="317"/>
      <c r="Q901" s="317"/>
      <c r="R901" s="317"/>
      <c r="S901" s="317"/>
      <c r="T901" s="317"/>
      <c r="U901" s="317"/>
      <c r="V901" s="317"/>
      <c r="W901" s="317"/>
      <c r="X901" s="317"/>
      <c r="Y901" s="317"/>
      <c r="Z901" s="317"/>
      <c r="AA901" s="317"/>
      <c r="AB901" s="317"/>
      <c r="AC901" s="317"/>
    </row>
    <row r="902" spans="1:29" ht="15.75" customHeight="1">
      <c r="A902" s="318"/>
      <c r="B902" s="309"/>
      <c r="C902" s="309"/>
      <c r="D902" s="309"/>
      <c r="E902" s="315"/>
      <c r="F902" s="320"/>
      <c r="G902" s="317"/>
      <c r="H902" s="325"/>
      <c r="I902" s="320"/>
      <c r="J902" s="320" t="s">
        <v>289</v>
      </c>
      <c r="K902" s="346"/>
      <c r="L902" s="341"/>
      <c r="M902" s="209"/>
      <c r="N902" s="214"/>
      <c r="O902" s="346"/>
      <c r="P902" s="317"/>
      <c r="Q902" s="317"/>
      <c r="R902" s="317"/>
      <c r="S902" s="317"/>
      <c r="T902" s="317"/>
      <c r="U902" s="317"/>
      <c r="V902" s="317"/>
      <c r="W902" s="317"/>
      <c r="X902" s="317"/>
      <c r="Y902" s="317"/>
      <c r="Z902" s="317"/>
      <c r="AA902" s="317"/>
      <c r="AB902" s="317"/>
      <c r="AC902" s="317"/>
    </row>
    <row r="903" spans="1:29" ht="15.75" customHeight="1">
      <c r="A903" s="318"/>
      <c r="B903" s="309"/>
      <c r="C903" s="309"/>
      <c r="D903" s="309"/>
      <c r="E903" s="315"/>
      <c r="F903" s="320"/>
      <c r="G903" s="317"/>
      <c r="H903" s="325"/>
      <c r="I903" s="320"/>
      <c r="J903" s="320"/>
      <c r="K903" s="346"/>
      <c r="L903" s="341"/>
      <c r="M903" s="209"/>
      <c r="N903" s="209"/>
      <c r="O903" s="346"/>
      <c r="P903" s="317"/>
      <c r="Q903" s="317"/>
      <c r="R903" s="317"/>
      <c r="S903" s="317"/>
      <c r="T903" s="317"/>
      <c r="U903" s="317"/>
      <c r="V903" s="317"/>
      <c r="W903" s="317"/>
      <c r="X903" s="317"/>
      <c r="Y903" s="317"/>
      <c r="Z903" s="317"/>
      <c r="AA903" s="317"/>
      <c r="AB903" s="317"/>
      <c r="AC903" s="317"/>
    </row>
    <row r="904" spans="1:29" ht="15.75" customHeight="1">
      <c r="A904" s="318"/>
      <c r="B904" s="309"/>
      <c r="C904" s="309"/>
      <c r="D904" s="309"/>
      <c r="E904" s="315"/>
      <c r="F904" s="320"/>
      <c r="G904" s="317"/>
      <c r="H904" s="325"/>
      <c r="I904" s="320"/>
      <c r="J904" s="320" t="s">
        <v>371</v>
      </c>
      <c r="K904" s="346"/>
      <c r="L904" s="341"/>
      <c r="M904" s="209"/>
      <c r="N904" s="214"/>
      <c r="O904" s="346"/>
      <c r="P904" s="317"/>
      <c r="Q904" s="317"/>
      <c r="R904" s="317"/>
      <c r="S904" s="317"/>
      <c r="T904" s="317"/>
      <c r="U904" s="317"/>
      <c r="V904" s="317"/>
      <c r="W904" s="317"/>
      <c r="X904" s="317"/>
      <c r="Y904" s="317"/>
      <c r="Z904" s="317"/>
      <c r="AA904" s="317"/>
      <c r="AB904" s="317"/>
      <c r="AC904" s="317"/>
    </row>
    <row r="905" spans="1:29" ht="19.5" customHeight="1">
      <c r="A905" s="318"/>
      <c r="B905" s="310"/>
      <c r="C905" s="310"/>
      <c r="D905" s="310"/>
      <c r="E905" s="316"/>
      <c r="F905" s="320"/>
      <c r="G905" s="317"/>
      <c r="H905" s="326"/>
      <c r="I905" s="320"/>
      <c r="J905" s="320"/>
      <c r="K905" s="346"/>
      <c r="L905" s="346"/>
      <c r="M905" s="214"/>
      <c r="N905" s="214"/>
      <c r="O905" s="346"/>
      <c r="P905" s="317"/>
      <c r="Q905" s="317"/>
      <c r="R905" s="317"/>
      <c r="S905" s="317"/>
      <c r="T905" s="317"/>
      <c r="U905" s="317"/>
      <c r="V905" s="317"/>
      <c r="W905" s="317"/>
      <c r="X905" s="317"/>
      <c r="Y905" s="317"/>
      <c r="Z905" s="317"/>
      <c r="AA905" s="317"/>
      <c r="AB905" s="317"/>
      <c r="AC905" s="317"/>
    </row>
    <row r="906" spans="1:29" ht="15.75" customHeight="1">
      <c r="A906" s="318">
        <v>33100000</v>
      </c>
      <c r="B906" s="308" t="s">
        <v>903</v>
      </c>
      <c r="C906" s="308" t="s">
        <v>495</v>
      </c>
      <c r="D906" s="308" t="s">
        <v>1158</v>
      </c>
      <c r="E906" s="314" t="s">
        <v>901</v>
      </c>
      <c r="F906" s="320" t="s">
        <v>844</v>
      </c>
      <c r="G906" s="317">
        <v>269</v>
      </c>
      <c r="H906" s="324" t="s">
        <v>902</v>
      </c>
      <c r="I906" s="320" t="s">
        <v>896</v>
      </c>
      <c r="J906" s="320" t="s">
        <v>281</v>
      </c>
      <c r="K906" s="346"/>
      <c r="L906" s="341"/>
      <c r="M906" s="209"/>
      <c r="N906" s="214"/>
      <c r="O906" s="346"/>
      <c r="P906" s="317">
        <f>SUM(M906:M907)</f>
        <v>0</v>
      </c>
      <c r="Q906" s="317">
        <f>SUM(N906:N907)</f>
        <v>0</v>
      </c>
      <c r="R906" s="317">
        <f>SUM(M908:M909)</f>
        <v>0</v>
      </c>
      <c r="S906" s="317">
        <f>SUM(N908:N909)</f>
        <v>0</v>
      </c>
      <c r="T906" s="317">
        <f>SUM(M910:M911)</f>
        <v>0</v>
      </c>
      <c r="U906" s="317">
        <f>SUM(N910:N911)</f>
        <v>0</v>
      </c>
      <c r="V906" s="317">
        <f>SUM(M912:M913)</f>
        <v>0</v>
      </c>
      <c r="W906" s="317">
        <f>SUM(N912:N913)</f>
        <v>0</v>
      </c>
      <c r="X906" s="317">
        <f>P906+R906+T906+V906</f>
        <v>0</v>
      </c>
      <c r="Y906" s="317">
        <f>Q906+S906+U906+W906</f>
        <v>0</v>
      </c>
      <c r="Z906" s="317">
        <f>G906-X906</f>
        <v>269</v>
      </c>
      <c r="AA906" s="317">
        <f>G906-Y906</f>
        <v>269</v>
      </c>
      <c r="AB906" s="317">
        <f>X906*100/G906</f>
        <v>0</v>
      </c>
      <c r="AC906" s="317"/>
    </row>
    <row r="907" spans="1:29" ht="15.75" customHeight="1">
      <c r="A907" s="318"/>
      <c r="B907" s="309"/>
      <c r="C907" s="309"/>
      <c r="D907" s="309"/>
      <c r="E907" s="315"/>
      <c r="F907" s="320"/>
      <c r="G907" s="317"/>
      <c r="H907" s="325"/>
      <c r="I907" s="320"/>
      <c r="J907" s="320"/>
      <c r="K907" s="346"/>
      <c r="L907" s="341"/>
      <c r="M907" s="209"/>
      <c r="N907" s="214"/>
      <c r="O907" s="346"/>
      <c r="P907" s="317"/>
      <c r="Q907" s="317"/>
      <c r="R907" s="317"/>
      <c r="S907" s="317"/>
      <c r="T907" s="317"/>
      <c r="U907" s="317"/>
      <c r="V907" s="317"/>
      <c r="W907" s="317"/>
      <c r="X907" s="317"/>
      <c r="Y907" s="317"/>
      <c r="Z907" s="317"/>
      <c r="AA907" s="317"/>
      <c r="AB907" s="317"/>
      <c r="AC907" s="317"/>
    </row>
    <row r="908" spans="1:29" ht="15.75" customHeight="1">
      <c r="A908" s="318"/>
      <c r="B908" s="309"/>
      <c r="C908" s="309"/>
      <c r="D908" s="309"/>
      <c r="E908" s="315"/>
      <c r="F908" s="320"/>
      <c r="G908" s="317"/>
      <c r="H908" s="325"/>
      <c r="I908" s="320"/>
      <c r="J908" s="320" t="s">
        <v>370</v>
      </c>
      <c r="K908" s="346"/>
      <c r="L908" s="341"/>
      <c r="M908" s="209"/>
      <c r="N908" s="209"/>
      <c r="O908" s="346"/>
      <c r="P908" s="317"/>
      <c r="Q908" s="317"/>
      <c r="R908" s="317"/>
      <c r="S908" s="317"/>
      <c r="T908" s="317"/>
      <c r="U908" s="317"/>
      <c r="V908" s="317"/>
      <c r="W908" s="317"/>
      <c r="X908" s="317"/>
      <c r="Y908" s="317"/>
      <c r="Z908" s="317"/>
      <c r="AA908" s="317"/>
      <c r="AB908" s="317"/>
      <c r="AC908" s="317"/>
    </row>
    <row r="909" spans="1:29" ht="15.75" customHeight="1">
      <c r="A909" s="318"/>
      <c r="B909" s="309"/>
      <c r="C909" s="309"/>
      <c r="D909" s="309"/>
      <c r="E909" s="315"/>
      <c r="F909" s="320"/>
      <c r="G909" s="317"/>
      <c r="H909" s="325"/>
      <c r="I909" s="320"/>
      <c r="J909" s="320"/>
      <c r="K909" s="346"/>
      <c r="L909" s="341"/>
      <c r="M909" s="209"/>
      <c r="N909" s="209"/>
      <c r="O909" s="346"/>
      <c r="P909" s="317"/>
      <c r="Q909" s="317"/>
      <c r="R909" s="317"/>
      <c r="S909" s="317"/>
      <c r="T909" s="317"/>
      <c r="U909" s="317"/>
      <c r="V909" s="317"/>
      <c r="W909" s="317"/>
      <c r="X909" s="317"/>
      <c r="Y909" s="317"/>
      <c r="Z909" s="317"/>
      <c r="AA909" s="317"/>
      <c r="AB909" s="317"/>
      <c r="AC909" s="317"/>
    </row>
    <row r="910" spans="1:29" ht="15.75" customHeight="1">
      <c r="A910" s="318"/>
      <c r="B910" s="309"/>
      <c r="C910" s="309"/>
      <c r="D910" s="309"/>
      <c r="E910" s="315"/>
      <c r="F910" s="320"/>
      <c r="G910" s="317"/>
      <c r="H910" s="325"/>
      <c r="I910" s="320"/>
      <c r="J910" s="320" t="s">
        <v>289</v>
      </c>
      <c r="K910" s="346"/>
      <c r="L910" s="341"/>
      <c r="M910" s="209"/>
      <c r="N910" s="214"/>
      <c r="O910" s="346"/>
      <c r="P910" s="317"/>
      <c r="Q910" s="317"/>
      <c r="R910" s="317"/>
      <c r="S910" s="317"/>
      <c r="T910" s="317"/>
      <c r="U910" s="317"/>
      <c r="V910" s="317"/>
      <c r="W910" s="317"/>
      <c r="X910" s="317"/>
      <c r="Y910" s="317"/>
      <c r="Z910" s="317"/>
      <c r="AA910" s="317"/>
      <c r="AB910" s="317"/>
      <c r="AC910" s="317"/>
    </row>
    <row r="911" spans="1:29" ht="15.75" customHeight="1">
      <c r="A911" s="318"/>
      <c r="B911" s="309"/>
      <c r="C911" s="309"/>
      <c r="D911" s="309"/>
      <c r="E911" s="315"/>
      <c r="F911" s="320"/>
      <c r="G911" s="317"/>
      <c r="H911" s="325"/>
      <c r="I911" s="320"/>
      <c r="J911" s="320"/>
      <c r="K911" s="346"/>
      <c r="L911" s="341"/>
      <c r="M911" s="209"/>
      <c r="N911" s="209"/>
      <c r="O911" s="346"/>
      <c r="P911" s="317"/>
      <c r="Q911" s="317"/>
      <c r="R911" s="317"/>
      <c r="S911" s="317"/>
      <c r="T911" s="317"/>
      <c r="U911" s="317"/>
      <c r="V911" s="317"/>
      <c r="W911" s="317"/>
      <c r="X911" s="317"/>
      <c r="Y911" s="317"/>
      <c r="Z911" s="317"/>
      <c r="AA911" s="317"/>
      <c r="AB911" s="317"/>
      <c r="AC911" s="317"/>
    </row>
    <row r="912" spans="1:29" ht="15.75" customHeight="1">
      <c r="A912" s="318"/>
      <c r="B912" s="309"/>
      <c r="C912" s="309"/>
      <c r="D912" s="309"/>
      <c r="E912" s="315"/>
      <c r="F912" s="320"/>
      <c r="G912" s="317"/>
      <c r="H912" s="325"/>
      <c r="I912" s="320"/>
      <c r="J912" s="320" t="s">
        <v>371</v>
      </c>
      <c r="K912" s="346"/>
      <c r="L912" s="341"/>
      <c r="M912" s="209"/>
      <c r="N912" s="214"/>
      <c r="O912" s="346"/>
      <c r="P912" s="317"/>
      <c r="Q912" s="317"/>
      <c r="R912" s="317"/>
      <c r="S912" s="317"/>
      <c r="T912" s="317"/>
      <c r="U912" s="317"/>
      <c r="V912" s="317"/>
      <c r="W912" s="317"/>
      <c r="X912" s="317"/>
      <c r="Y912" s="317"/>
      <c r="Z912" s="317"/>
      <c r="AA912" s="317"/>
      <c r="AB912" s="317"/>
      <c r="AC912" s="317"/>
    </row>
    <row r="913" spans="1:29" ht="19.5" customHeight="1">
      <c r="A913" s="318"/>
      <c r="B913" s="310"/>
      <c r="C913" s="310"/>
      <c r="D913" s="310"/>
      <c r="E913" s="316"/>
      <c r="F913" s="320"/>
      <c r="G913" s="317"/>
      <c r="H913" s="326"/>
      <c r="I913" s="320"/>
      <c r="J913" s="320"/>
      <c r="K913" s="346"/>
      <c r="L913" s="346"/>
      <c r="M913" s="214"/>
      <c r="N913" s="214"/>
      <c r="O913" s="346"/>
      <c r="P913" s="317"/>
      <c r="Q913" s="317"/>
      <c r="R913" s="317"/>
      <c r="S913" s="317"/>
      <c r="T913" s="317"/>
      <c r="U913" s="317"/>
      <c r="V913" s="317"/>
      <c r="W913" s="317"/>
      <c r="X913" s="317"/>
      <c r="Y913" s="317"/>
      <c r="Z913" s="317"/>
      <c r="AA913" s="317"/>
      <c r="AB913" s="317"/>
      <c r="AC913" s="317"/>
    </row>
    <row r="914" spans="1:29" ht="15.75" customHeight="1">
      <c r="A914" s="321">
        <v>33600000</v>
      </c>
      <c r="B914" s="308" t="s">
        <v>907</v>
      </c>
      <c r="C914" s="308" t="s">
        <v>495</v>
      </c>
      <c r="D914" s="308" t="s">
        <v>1159</v>
      </c>
      <c r="E914" s="314" t="s">
        <v>904</v>
      </c>
      <c r="F914" s="311" t="s">
        <v>905</v>
      </c>
      <c r="G914" s="338">
        <v>33</v>
      </c>
      <c r="H914" s="311" t="s">
        <v>660</v>
      </c>
      <c r="I914" s="311" t="s">
        <v>906</v>
      </c>
      <c r="J914" s="311" t="s">
        <v>281</v>
      </c>
      <c r="K914" s="346"/>
      <c r="L914" s="341"/>
      <c r="M914" s="209"/>
      <c r="N914" s="214"/>
      <c r="O914" s="346"/>
      <c r="P914" s="338">
        <f>SUM(M914:M915)</f>
        <v>0</v>
      </c>
      <c r="Q914" s="338">
        <f>SUM(N914:N915)</f>
        <v>0</v>
      </c>
      <c r="R914" s="338">
        <f>SUM(M916:M917)</f>
        <v>0</v>
      </c>
      <c r="S914" s="338">
        <f>SUM(N916:N917)</f>
        <v>0</v>
      </c>
      <c r="T914" s="338">
        <f>SUM(M918:M919)</f>
        <v>0</v>
      </c>
      <c r="U914" s="338">
        <f>SUM(N918:N919)</f>
        <v>0</v>
      </c>
      <c r="V914" s="338">
        <f>SUM(M920:M921)</f>
        <v>0</v>
      </c>
      <c r="W914" s="338">
        <f>SUM(N920:N921)</f>
        <v>0</v>
      </c>
      <c r="X914" s="338">
        <f>P914+R914+T914+V914</f>
        <v>0</v>
      </c>
      <c r="Y914" s="338">
        <f>Q914+S914+U914+W914</f>
        <v>0</v>
      </c>
      <c r="Z914" s="338">
        <f>G914-X914</f>
        <v>33</v>
      </c>
      <c r="AA914" s="338">
        <f>G914-Y914</f>
        <v>33</v>
      </c>
      <c r="AB914" s="338">
        <f>X914*100/G914</f>
        <v>0</v>
      </c>
      <c r="AC914" s="338"/>
    </row>
    <row r="915" spans="1:29" ht="15.75" customHeight="1">
      <c r="A915" s="322"/>
      <c r="B915" s="309"/>
      <c r="C915" s="309"/>
      <c r="D915" s="309"/>
      <c r="E915" s="315"/>
      <c r="F915" s="312"/>
      <c r="G915" s="339"/>
      <c r="H915" s="312"/>
      <c r="I915" s="312"/>
      <c r="J915" s="313"/>
      <c r="K915" s="346"/>
      <c r="L915" s="341"/>
      <c r="M915" s="209"/>
      <c r="N915" s="214"/>
      <c r="O915" s="346"/>
      <c r="P915" s="339"/>
      <c r="Q915" s="339"/>
      <c r="R915" s="339"/>
      <c r="S915" s="339"/>
      <c r="T915" s="339"/>
      <c r="U915" s="339"/>
      <c r="V915" s="339"/>
      <c r="W915" s="339"/>
      <c r="X915" s="339"/>
      <c r="Y915" s="339"/>
      <c r="Z915" s="339"/>
      <c r="AA915" s="339"/>
      <c r="AB915" s="339"/>
      <c r="AC915" s="339"/>
    </row>
    <row r="916" spans="1:29" ht="15.75" customHeight="1">
      <c r="A916" s="322"/>
      <c r="B916" s="309"/>
      <c r="C916" s="309"/>
      <c r="D916" s="309"/>
      <c r="E916" s="315"/>
      <c r="F916" s="312"/>
      <c r="G916" s="339"/>
      <c r="H916" s="312"/>
      <c r="I916" s="312"/>
      <c r="J916" s="311" t="s">
        <v>370</v>
      </c>
      <c r="K916" s="346"/>
      <c r="L916" s="341"/>
      <c r="M916" s="209"/>
      <c r="N916" s="209"/>
      <c r="O916" s="346"/>
      <c r="P916" s="339"/>
      <c r="Q916" s="339"/>
      <c r="R916" s="339"/>
      <c r="S916" s="339"/>
      <c r="T916" s="339"/>
      <c r="U916" s="339"/>
      <c r="V916" s="339"/>
      <c r="W916" s="339"/>
      <c r="X916" s="339"/>
      <c r="Y916" s="339"/>
      <c r="Z916" s="339"/>
      <c r="AA916" s="339"/>
      <c r="AB916" s="339"/>
      <c r="AC916" s="339"/>
    </row>
    <row r="917" spans="1:29" ht="15.75" customHeight="1">
      <c r="A917" s="322"/>
      <c r="B917" s="309"/>
      <c r="C917" s="309"/>
      <c r="D917" s="309"/>
      <c r="E917" s="315"/>
      <c r="F917" s="312"/>
      <c r="G917" s="339"/>
      <c r="H917" s="312"/>
      <c r="I917" s="312"/>
      <c r="J917" s="313"/>
      <c r="K917" s="346"/>
      <c r="L917" s="341"/>
      <c r="M917" s="209"/>
      <c r="N917" s="209"/>
      <c r="O917" s="346"/>
      <c r="P917" s="339"/>
      <c r="Q917" s="339"/>
      <c r="R917" s="339"/>
      <c r="S917" s="339"/>
      <c r="T917" s="339"/>
      <c r="U917" s="339"/>
      <c r="V917" s="339"/>
      <c r="W917" s="339"/>
      <c r="X917" s="339"/>
      <c r="Y917" s="339"/>
      <c r="Z917" s="339"/>
      <c r="AA917" s="339"/>
      <c r="AB917" s="339"/>
      <c r="AC917" s="339"/>
    </row>
    <row r="918" spans="1:29" ht="15.75" customHeight="1">
      <c r="A918" s="322"/>
      <c r="B918" s="309"/>
      <c r="C918" s="309"/>
      <c r="D918" s="309"/>
      <c r="E918" s="315"/>
      <c r="F918" s="312"/>
      <c r="G918" s="339"/>
      <c r="H918" s="312"/>
      <c r="I918" s="312"/>
      <c r="J918" s="311" t="s">
        <v>289</v>
      </c>
      <c r="K918" s="346"/>
      <c r="L918" s="341"/>
      <c r="M918" s="209"/>
      <c r="N918" s="214"/>
      <c r="O918" s="346"/>
      <c r="P918" s="339"/>
      <c r="Q918" s="339"/>
      <c r="R918" s="339"/>
      <c r="S918" s="339"/>
      <c r="T918" s="339"/>
      <c r="U918" s="339"/>
      <c r="V918" s="339"/>
      <c r="W918" s="339"/>
      <c r="X918" s="339"/>
      <c r="Y918" s="339"/>
      <c r="Z918" s="339"/>
      <c r="AA918" s="339"/>
      <c r="AB918" s="339"/>
      <c r="AC918" s="339"/>
    </row>
    <row r="919" spans="1:29" ht="15.75" customHeight="1">
      <c r="A919" s="322"/>
      <c r="B919" s="309"/>
      <c r="C919" s="309"/>
      <c r="D919" s="309"/>
      <c r="E919" s="315"/>
      <c r="F919" s="312"/>
      <c r="G919" s="339"/>
      <c r="H919" s="312"/>
      <c r="I919" s="312"/>
      <c r="J919" s="313"/>
      <c r="K919" s="346"/>
      <c r="L919" s="341"/>
      <c r="M919" s="209"/>
      <c r="N919" s="209"/>
      <c r="O919" s="346"/>
      <c r="P919" s="339"/>
      <c r="Q919" s="339"/>
      <c r="R919" s="339"/>
      <c r="S919" s="339"/>
      <c r="T919" s="339"/>
      <c r="U919" s="339"/>
      <c r="V919" s="339"/>
      <c r="W919" s="339"/>
      <c r="X919" s="339"/>
      <c r="Y919" s="339"/>
      <c r="Z919" s="339"/>
      <c r="AA919" s="339"/>
      <c r="AB919" s="339"/>
      <c r="AC919" s="339"/>
    </row>
    <row r="920" spans="1:29" ht="15.75" customHeight="1">
      <c r="A920" s="322"/>
      <c r="B920" s="309"/>
      <c r="C920" s="309"/>
      <c r="D920" s="309"/>
      <c r="E920" s="315"/>
      <c r="F920" s="312"/>
      <c r="G920" s="339"/>
      <c r="H920" s="312"/>
      <c r="I920" s="312"/>
      <c r="J920" s="311" t="s">
        <v>371</v>
      </c>
      <c r="K920" s="346"/>
      <c r="L920" s="341"/>
      <c r="M920" s="209"/>
      <c r="N920" s="214"/>
      <c r="O920" s="346"/>
      <c r="P920" s="339"/>
      <c r="Q920" s="339"/>
      <c r="R920" s="339"/>
      <c r="S920" s="339"/>
      <c r="T920" s="339"/>
      <c r="U920" s="339"/>
      <c r="V920" s="339"/>
      <c r="W920" s="339"/>
      <c r="X920" s="339"/>
      <c r="Y920" s="339"/>
      <c r="Z920" s="339"/>
      <c r="AA920" s="339"/>
      <c r="AB920" s="339"/>
      <c r="AC920" s="339"/>
    </row>
    <row r="921" spans="1:29" ht="19.5" customHeight="1">
      <c r="A921" s="323"/>
      <c r="B921" s="310"/>
      <c r="C921" s="310"/>
      <c r="D921" s="310"/>
      <c r="E921" s="316"/>
      <c r="F921" s="313"/>
      <c r="G921" s="340"/>
      <c r="H921" s="313"/>
      <c r="I921" s="313"/>
      <c r="J921" s="313"/>
      <c r="K921" s="346"/>
      <c r="L921" s="346"/>
      <c r="M921" s="214"/>
      <c r="N921" s="214"/>
      <c r="O921" s="346"/>
      <c r="P921" s="340"/>
      <c r="Q921" s="340"/>
      <c r="R921" s="340"/>
      <c r="S921" s="340"/>
      <c r="T921" s="340"/>
      <c r="U921" s="340"/>
      <c r="V921" s="340"/>
      <c r="W921" s="340"/>
      <c r="X921" s="340"/>
      <c r="Y921" s="340"/>
      <c r="Z921" s="340"/>
      <c r="AA921" s="340"/>
      <c r="AB921" s="340"/>
      <c r="AC921" s="340"/>
    </row>
    <row r="922" spans="1:29" ht="15.75" customHeight="1">
      <c r="A922" s="321">
        <v>71900000</v>
      </c>
      <c r="B922" s="308" t="s">
        <v>908</v>
      </c>
      <c r="C922" s="308" t="s">
        <v>495</v>
      </c>
      <c r="D922" s="308" t="s">
        <v>1160</v>
      </c>
      <c r="E922" s="314" t="s">
        <v>909</v>
      </c>
      <c r="F922" s="311" t="s">
        <v>905</v>
      </c>
      <c r="G922" s="338">
        <v>990</v>
      </c>
      <c r="H922" s="311" t="s">
        <v>910</v>
      </c>
      <c r="I922" s="311" t="s">
        <v>527</v>
      </c>
      <c r="J922" s="311" t="s">
        <v>281</v>
      </c>
      <c r="K922" s="346"/>
      <c r="L922" s="341"/>
      <c r="M922" s="209"/>
      <c r="N922" s="214"/>
      <c r="O922" s="346"/>
      <c r="P922" s="338">
        <f>SUM(M922:M923)</f>
        <v>0</v>
      </c>
      <c r="Q922" s="338">
        <f>SUM(N922:N923)</f>
        <v>0</v>
      </c>
      <c r="R922" s="338">
        <f>SUM(M924:M925)</f>
        <v>0</v>
      </c>
      <c r="S922" s="338">
        <f>SUM(N924:N925)</f>
        <v>0</v>
      </c>
      <c r="T922" s="338">
        <f>SUM(M926:M927)</f>
        <v>0</v>
      </c>
      <c r="U922" s="338">
        <f>SUM(N926:N927)</f>
        <v>0</v>
      </c>
      <c r="V922" s="338">
        <f>SUM(M928:M929)</f>
        <v>0</v>
      </c>
      <c r="W922" s="338">
        <f>SUM(N928:N929)</f>
        <v>0</v>
      </c>
      <c r="X922" s="338">
        <f>P922+R922+T922+V922</f>
        <v>0</v>
      </c>
      <c r="Y922" s="338">
        <f>Q922+S922+U922+W922</f>
        <v>0</v>
      </c>
      <c r="Z922" s="338">
        <f>G922-X922</f>
        <v>990</v>
      </c>
      <c r="AA922" s="338">
        <f>G922-Y922</f>
        <v>990</v>
      </c>
      <c r="AB922" s="338">
        <f>X922*100/G922</f>
        <v>0</v>
      </c>
      <c r="AC922" s="338"/>
    </row>
    <row r="923" spans="1:29" ht="15.75" customHeight="1">
      <c r="A923" s="322"/>
      <c r="B923" s="309"/>
      <c r="C923" s="309"/>
      <c r="D923" s="309"/>
      <c r="E923" s="315"/>
      <c r="F923" s="312"/>
      <c r="G923" s="339"/>
      <c r="H923" s="312"/>
      <c r="I923" s="312"/>
      <c r="J923" s="313"/>
      <c r="K923" s="346"/>
      <c r="L923" s="341"/>
      <c r="M923" s="209"/>
      <c r="N923" s="214"/>
      <c r="O923" s="346"/>
      <c r="P923" s="339"/>
      <c r="Q923" s="339"/>
      <c r="R923" s="339"/>
      <c r="S923" s="339"/>
      <c r="T923" s="339"/>
      <c r="U923" s="339"/>
      <c r="V923" s="339"/>
      <c r="W923" s="339"/>
      <c r="X923" s="339"/>
      <c r="Y923" s="339"/>
      <c r="Z923" s="339"/>
      <c r="AA923" s="339"/>
      <c r="AB923" s="339"/>
      <c r="AC923" s="339"/>
    </row>
    <row r="924" spans="1:29" ht="15.75" customHeight="1">
      <c r="A924" s="322"/>
      <c r="B924" s="309"/>
      <c r="C924" s="309"/>
      <c r="D924" s="309"/>
      <c r="E924" s="315"/>
      <c r="F924" s="312"/>
      <c r="G924" s="339"/>
      <c r="H924" s="312"/>
      <c r="I924" s="312"/>
      <c r="J924" s="311" t="s">
        <v>370</v>
      </c>
      <c r="K924" s="346"/>
      <c r="L924" s="341"/>
      <c r="M924" s="209"/>
      <c r="N924" s="209"/>
      <c r="O924" s="346"/>
      <c r="P924" s="339"/>
      <c r="Q924" s="339"/>
      <c r="R924" s="339"/>
      <c r="S924" s="339"/>
      <c r="T924" s="339"/>
      <c r="U924" s="339"/>
      <c r="V924" s="339"/>
      <c r="W924" s="339"/>
      <c r="X924" s="339"/>
      <c r="Y924" s="339"/>
      <c r="Z924" s="339"/>
      <c r="AA924" s="339"/>
      <c r="AB924" s="339"/>
      <c r="AC924" s="339"/>
    </row>
    <row r="925" spans="1:29" ht="15.75" customHeight="1">
      <c r="A925" s="322"/>
      <c r="B925" s="309"/>
      <c r="C925" s="309"/>
      <c r="D925" s="309"/>
      <c r="E925" s="315"/>
      <c r="F925" s="312"/>
      <c r="G925" s="339"/>
      <c r="H925" s="312"/>
      <c r="I925" s="312"/>
      <c r="J925" s="313"/>
      <c r="K925" s="346"/>
      <c r="L925" s="341"/>
      <c r="M925" s="209"/>
      <c r="N925" s="209"/>
      <c r="O925" s="346"/>
      <c r="P925" s="339"/>
      <c r="Q925" s="339"/>
      <c r="R925" s="339"/>
      <c r="S925" s="339"/>
      <c r="T925" s="339"/>
      <c r="U925" s="339"/>
      <c r="V925" s="339"/>
      <c r="W925" s="339"/>
      <c r="X925" s="339"/>
      <c r="Y925" s="339"/>
      <c r="Z925" s="339"/>
      <c r="AA925" s="339"/>
      <c r="AB925" s="339"/>
      <c r="AC925" s="339"/>
    </row>
    <row r="926" spans="1:29" ht="15.75" customHeight="1">
      <c r="A926" s="322"/>
      <c r="B926" s="309"/>
      <c r="C926" s="309"/>
      <c r="D926" s="309"/>
      <c r="E926" s="315"/>
      <c r="F926" s="312"/>
      <c r="G926" s="339"/>
      <c r="H926" s="312"/>
      <c r="I926" s="312"/>
      <c r="J926" s="311" t="s">
        <v>289</v>
      </c>
      <c r="K926" s="346"/>
      <c r="L926" s="341"/>
      <c r="M926" s="209"/>
      <c r="N926" s="214"/>
      <c r="O926" s="346"/>
      <c r="P926" s="339"/>
      <c r="Q926" s="339"/>
      <c r="R926" s="339"/>
      <c r="S926" s="339"/>
      <c r="T926" s="339"/>
      <c r="U926" s="339"/>
      <c r="V926" s="339"/>
      <c r="W926" s="339"/>
      <c r="X926" s="339"/>
      <c r="Y926" s="339"/>
      <c r="Z926" s="339"/>
      <c r="AA926" s="339"/>
      <c r="AB926" s="339"/>
      <c r="AC926" s="339"/>
    </row>
    <row r="927" spans="1:29" ht="15.75" customHeight="1">
      <c r="A927" s="322"/>
      <c r="B927" s="309"/>
      <c r="C927" s="309"/>
      <c r="D927" s="309"/>
      <c r="E927" s="315"/>
      <c r="F927" s="312"/>
      <c r="G927" s="339"/>
      <c r="H927" s="312"/>
      <c r="I927" s="312"/>
      <c r="J927" s="313"/>
      <c r="K927" s="346"/>
      <c r="L927" s="341"/>
      <c r="M927" s="209"/>
      <c r="N927" s="209"/>
      <c r="O927" s="346"/>
      <c r="P927" s="339"/>
      <c r="Q927" s="339"/>
      <c r="R927" s="339"/>
      <c r="S927" s="339"/>
      <c r="T927" s="339"/>
      <c r="U927" s="339"/>
      <c r="V927" s="339"/>
      <c r="W927" s="339"/>
      <c r="X927" s="339"/>
      <c r="Y927" s="339"/>
      <c r="Z927" s="339"/>
      <c r="AA927" s="339"/>
      <c r="AB927" s="339"/>
      <c r="AC927" s="339"/>
    </row>
    <row r="928" spans="1:29" ht="15.75" customHeight="1">
      <c r="A928" s="322"/>
      <c r="B928" s="309"/>
      <c r="C928" s="309"/>
      <c r="D928" s="309"/>
      <c r="E928" s="315"/>
      <c r="F928" s="312"/>
      <c r="G928" s="339"/>
      <c r="H928" s="312"/>
      <c r="I928" s="312"/>
      <c r="J928" s="311" t="s">
        <v>371</v>
      </c>
      <c r="K928" s="346"/>
      <c r="L928" s="341"/>
      <c r="M928" s="209"/>
      <c r="N928" s="214"/>
      <c r="O928" s="346"/>
      <c r="P928" s="339"/>
      <c r="Q928" s="339"/>
      <c r="R928" s="339"/>
      <c r="S928" s="339"/>
      <c r="T928" s="339"/>
      <c r="U928" s="339"/>
      <c r="V928" s="339"/>
      <c r="W928" s="339"/>
      <c r="X928" s="339"/>
      <c r="Y928" s="339"/>
      <c r="Z928" s="339"/>
      <c r="AA928" s="339"/>
      <c r="AB928" s="339"/>
      <c r="AC928" s="339"/>
    </row>
    <row r="929" spans="1:29" ht="19.5" customHeight="1">
      <c r="A929" s="323"/>
      <c r="B929" s="310"/>
      <c r="C929" s="310"/>
      <c r="D929" s="310"/>
      <c r="E929" s="316"/>
      <c r="F929" s="313"/>
      <c r="G929" s="340"/>
      <c r="H929" s="313"/>
      <c r="I929" s="313"/>
      <c r="J929" s="313"/>
      <c r="K929" s="346"/>
      <c r="L929" s="346"/>
      <c r="M929" s="214"/>
      <c r="N929" s="214"/>
      <c r="O929" s="346"/>
      <c r="P929" s="340"/>
      <c r="Q929" s="340"/>
      <c r="R929" s="340"/>
      <c r="S929" s="340"/>
      <c r="T929" s="340"/>
      <c r="U929" s="340"/>
      <c r="V929" s="340"/>
      <c r="W929" s="340"/>
      <c r="X929" s="340"/>
      <c r="Y929" s="340"/>
      <c r="Z929" s="340"/>
      <c r="AA929" s="340"/>
      <c r="AB929" s="340"/>
      <c r="AC929" s="340"/>
    </row>
    <row r="930" spans="1:29" ht="15.75" customHeight="1">
      <c r="A930" s="318">
        <v>90500000</v>
      </c>
      <c r="B930" s="308" t="s">
        <v>1110</v>
      </c>
      <c r="C930" s="308" t="s">
        <v>451</v>
      </c>
      <c r="D930" s="308" t="s">
        <v>1113</v>
      </c>
      <c r="E930" s="319" t="s">
        <v>1112</v>
      </c>
      <c r="F930" s="360" t="s">
        <v>947</v>
      </c>
      <c r="G930" s="317">
        <v>38750</v>
      </c>
      <c r="H930" s="320" t="s">
        <v>1111</v>
      </c>
      <c r="I930" s="320" t="s">
        <v>527</v>
      </c>
      <c r="J930" s="320" t="s">
        <v>281</v>
      </c>
      <c r="K930" s="346" t="s">
        <v>1114</v>
      </c>
      <c r="L930" s="341" t="s">
        <v>569</v>
      </c>
      <c r="M930" s="209">
        <v>4781</v>
      </c>
      <c r="N930" s="214">
        <v>4781</v>
      </c>
      <c r="O930" s="346" t="s">
        <v>723</v>
      </c>
      <c r="P930" s="317">
        <f>SUM(M930:M931)</f>
        <v>9523</v>
      </c>
      <c r="Q930" s="317">
        <f>SUM(N930:N931)</f>
        <v>9523</v>
      </c>
      <c r="R930" s="317">
        <f>SUM(M932:M934)</f>
        <v>0</v>
      </c>
      <c r="S930" s="317">
        <f>SUM(N932:N934)</f>
        <v>0</v>
      </c>
      <c r="T930" s="317">
        <f>SUM(M935:M938)</f>
        <v>0</v>
      </c>
      <c r="U930" s="317">
        <f>SUM(N935:N938)</f>
        <v>0</v>
      </c>
      <c r="V930" s="317">
        <f>SUM(M939:M942)</f>
        <v>0</v>
      </c>
      <c r="W930" s="317">
        <f>SUM(N939:N942)</f>
        <v>0</v>
      </c>
      <c r="X930" s="317">
        <f>P930+R930+T930+V930</f>
        <v>9523</v>
      </c>
      <c r="Y930" s="317">
        <f>Q930+S930+U930+W930</f>
        <v>9523</v>
      </c>
      <c r="Z930" s="317">
        <f>G930-X930</f>
        <v>29227</v>
      </c>
      <c r="AA930" s="317">
        <f>G930-Y930</f>
        <v>29227</v>
      </c>
      <c r="AB930" s="317">
        <f>X930*100/G930</f>
        <v>24.575483870967741</v>
      </c>
      <c r="AC930" s="317"/>
    </row>
    <row r="931" spans="1:29" ht="15.75" customHeight="1">
      <c r="A931" s="318"/>
      <c r="B931" s="309"/>
      <c r="C931" s="309"/>
      <c r="D931" s="309"/>
      <c r="E931" s="319"/>
      <c r="F931" s="360"/>
      <c r="G931" s="317"/>
      <c r="H931" s="320"/>
      <c r="I931" s="320"/>
      <c r="J931" s="320"/>
      <c r="K931" s="346" t="s">
        <v>1115</v>
      </c>
      <c r="L931" s="341" t="s">
        <v>701</v>
      </c>
      <c r="M931" s="209">
        <v>4742</v>
      </c>
      <c r="N931" s="209">
        <v>4742</v>
      </c>
      <c r="O931" s="341" t="s">
        <v>832</v>
      </c>
      <c r="P931" s="317"/>
      <c r="Q931" s="317"/>
      <c r="R931" s="317"/>
      <c r="S931" s="317"/>
      <c r="T931" s="317"/>
      <c r="U931" s="317"/>
      <c r="V931" s="317"/>
      <c r="W931" s="317"/>
      <c r="X931" s="317"/>
      <c r="Y931" s="317"/>
      <c r="Z931" s="317"/>
      <c r="AA931" s="317"/>
      <c r="AB931" s="317"/>
      <c r="AC931" s="317"/>
    </row>
    <row r="932" spans="1:29" ht="15.75" customHeight="1">
      <c r="A932" s="318"/>
      <c r="B932" s="309"/>
      <c r="C932" s="309"/>
      <c r="D932" s="309"/>
      <c r="E932" s="319"/>
      <c r="F932" s="360"/>
      <c r="G932" s="317"/>
      <c r="H932" s="320"/>
      <c r="I932" s="320"/>
      <c r="J932" s="320" t="s">
        <v>370</v>
      </c>
      <c r="K932" s="346"/>
      <c r="L932" s="341"/>
      <c r="M932" s="209"/>
      <c r="N932" s="209"/>
      <c r="O932" s="346"/>
      <c r="P932" s="317"/>
      <c r="Q932" s="317"/>
      <c r="R932" s="317"/>
      <c r="S932" s="317"/>
      <c r="T932" s="317"/>
      <c r="U932" s="317"/>
      <c r="V932" s="317"/>
      <c r="W932" s="317"/>
      <c r="X932" s="317"/>
      <c r="Y932" s="317"/>
      <c r="Z932" s="317"/>
      <c r="AA932" s="317"/>
      <c r="AB932" s="317"/>
      <c r="AC932" s="317"/>
    </row>
    <row r="933" spans="1:29" ht="15.75" customHeight="1">
      <c r="A933" s="318"/>
      <c r="B933" s="309"/>
      <c r="C933" s="309"/>
      <c r="D933" s="309"/>
      <c r="E933" s="319"/>
      <c r="F933" s="360"/>
      <c r="G933" s="317"/>
      <c r="H933" s="320"/>
      <c r="I933" s="320"/>
      <c r="J933" s="320"/>
      <c r="K933" s="346"/>
      <c r="L933" s="341"/>
      <c r="M933" s="209"/>
      <c r="N933" s="209"/>
      <c r="O933" s="346"/>
      <c r="P933" s="317"/>
      <c r="Q933" s="317"/>
      <c r="R933" s="317"/>
      <c r="S933" s="317"/>
      <c r="T933" s="317"/>
      <c r="U933" s="317"/>
      <c r="V933" s="317"/>
      <c r="W933" s="317"/>
      <c r="X933" s="317"/>
      <c r="Y933" s="317"/>
      <c r="Z933" s="317"/>
      <c r="AA933" s="317"/>
      <c r="AB933" s="317"/>
      <c r="AC933" s="317"/>
    </row>
    <row r="934" spans="1:29" ht="15.75" customHeight="1">
      <c r="A934" s="318"/>
      <c r="B934" s="309"/>
      <c r="C934" s="309"/>
      <c r="D934" s="309"/>
      <c r="E934" s="319"/>
      <c r="F934" s="360"/>
      <c r="G934" s="317"/>
      <c r="H934" s="320"/>
      <c r="I934" s="320"/>
      <c r="J934" s="320"/>
      <c r="K934" s="346"/>
      <c r="L934" s="341"/>
      <c r="M934" s="209"/>
      <c r="N934" s="209"/>
      <c r="O934" s="346"/>
      <c r="P934" s="317"/>
      <c r="Q934" s="317"/>
      <c r="R934" s="317"/>
      <c r="S934" s="317"/>
      <c r="T934" s="317"/>
      <c r="U934" s="317"/>
      <c r="V934" s="317"/>
      <c r="W934" s="317"/>
      <c r="X934" s="317"/>
      <c r="Y934" s="317"/>
      <c r="Z934" s="317"/>
      <c r="AA934" s="317"/>
      <c r="AB934" s="317"/>
      <c r="AC934" s="317"/>
    </row>
    <row r="935" spans="1:29" ht="15.75" customHeight="1">
      <c r="A935" s="318"/>
      <c r="B935" s="309"/>
      <c r="C935" s="309"/>
      <c r="D935" s="309"/>
      <c r="E935" s="319"/>
      <c r="F935" s="360"/>
      <c r="G935" s="317"/>
      <c r="H935" s="320"/>
      <c r="I935" s="320"/>
      <c r="J935" s="320" t="s">
        <v>289</v>
      </c>
      <c r="K935" s="346"/>
      <c r="L935" s="341"/>
      <c r="M935" s="209"/>
      <c r="N935" s="214"/>
      <c r="O935" s="346"/>
      <c r="P935" s="317"/>
      <c r="Q935" s="317"/>
      <c r="R935" s="317"/>
      <c r="S935" s="317"/>
      <c r="T935" s="317"/>
      <c r="U935" s="317"/>
      <c r="V935" s="317"/>
      <c r="W935" s="317"/>
      <c r="X935" s="317"/>
      <c r="Y935" s="317"/>
      <c r="Z935" s="317"/>
      <c r="AA935" s="317"/>
      <c r="AB935" s="317"/>
      <c r="AC935" s="317"/>
    </row>
    <row r="936" spans="1:29" ht="15.75" customHeight="1">
      <c r="A936" s="318"/>
      <c r="B936" s="309"/>
      <c r="C936" s="309"/>
      <c r="D936" s="309"/>
      <c r="E936" s="319"/>
      <c r="F936" s="360"/>
      <c r="G936" s="317"/>
      <c r="H936" s="320"/>
      <c r="I936" s="320"/>
      <c r="J936" s="320"/>
      <c r="K936" s="346"/>
      <c r="L936" s="341"/>
      <c r="M936" s="209"/>
      <c r="N936" s="214"/>
      <c r="O936" s="346"/>
      <c r="P936" s="317"/>
      <c r="Q936" s="317"/>
      <c r="R936" s="317"/>
      <c r="S936" s="317"/>
      <c r="T936" s="317"/>
      <c r="U936" s="317"/>
      <c r="V936" s="317"/>
      <c r="W936" s="317"/>
      <c r="X936" s="317"/>
      <c r="Y936" s="317"/>
      <c r="Z936" s="317"/>
      <c r="AA936" s="317"/>
      <c r="AB936" s="317"/>
      <c r="AC936" s="317"/>
    </row>
    <row r="937" spans="1:29" ht="15.75" customHeight="1">
      <c r="A937" s="318"/>
      <c r="B937" s="309"/>
      <c r="C937" s="309"/>
      <c r="D937" s="309"/>
      <c r="E937" s="319"/>
      <c r="F937" s="360"/>
      <c r="G937" s="317"/>
      <c r="H937" s="320"/>
      <c r="I937" s="320"/>
      <c r="J937" s="320"/>
      <c r="K937" s="346"/>
      <c r="L937" s="341"/>
      <c r="M937" s="209"/>
      <c r="N937" s="214"/>
      <c r="O937" s="346"/>
      <c r="P937" s="317"/>
      <c r="Q937" s="317"/>
      <c r="R937" s="317"/>
      <c r="S937" s="317"/>
      <c r="T937" s="317"/>
      <c r="U937" s="317"/>
      <c r="V937" s="317"/>
      <c r="W937" s="317"/>
      <c r="X937" s="317"/>
      <c r="Y937" s="317"/>
      <c r="Z937" s="317"/>
      <c r="AA937" s="317"/>
      <c r="AB937" s="317"/>
      <c r="AC937" s="317"/>
    </row>
    <row r="938" spans="1:29" ht="15.75" customHeight="1">
      <c r="A938" s="318"/>
      <c r="B938" s="309"/>
      <c r="C938" s="309"/>
      <c r="D938" s="309"/>
      <c r="E938" s="319"/>
      <c r="F938" s="360"/>
      <c r="G938" s="317"/>
      <c r="H938" s="320"/>
      <c r="I938" s="320"/>
      <c r="J938" s="320"/>
      <c r="K938" s="346"/>
      <c r="L938" s="341"/>
      <c r="M938" s="209"/>
      <c r="N938" s="209"/>
      <c r="O938" s="346"/>
      <c r="P938" s="317"/>
      <c r="Q938" s="317"/>
      <c r="R938" s="317"/>
      <c r="S938" s="317"/>
      <c r="T938" s="317"/>
      <c r="U938" s="317"/>
      <c r="V938" s="317"/>
      <c r="W938" s="317"/>
      <c r="X938" s="317"/>
      <c r="Y938" s="317"/>
      <c r="Z938" s="317"/>
      <c r="AA938" s="317"/>
      <c r="AB938" s="317"/>
      <c r="AC938" s="317"/>
    </row>
    <row r="939" spans="1:29" ht="15.75" customHeight="1">
      <c r="A939" s="318"/>
      <c r="B939" s="309"/>
      <c r="C939" s="309"/>
      <c r="D939" s="309"/>
      <c r="E939" s="319"/>
      <c r="F939" s="360"/>
      <c r="G939" s="317"/>
      <c r="H939" s="320"/>
      <c r="I939" s="320"/>
      <c r="J939" s="320" t="s">
        <v>371</v>
      </c>
      <c r="K939" s="346"/>
      <c r="L939" s="341"/>
      <c r="M939" s="209"/>
      <c r="N939" s="214"/>
      <c r="O939" s="346"/>
      <c r="P939" s="317"/>
      <c r="Q939" s="317"/>
      <c r="R939" s="317"/>
      <c r="S939" s="317"/>
      <c r="T939" s="317"/>
      <c r="U939" s="317"/>
      <c r="V939" s="317"/>
      <c r="W939" s="317"/>
      <c r="X939" s="317"/>
      <c r="Y939" s="317"/>
      <c r="Z939" s="317"/>
      <c r="AA939" s="317"/>
      <c r="AB939" s="317"/>
      <c r="AC939" s="317"/>
    </row>
    <row r="940" spans="1:29" ht="15.75" customHeight="1">
      <c r="A940" s="318"/>
      <c r="B940" s="309"/>
      <c r="C940" s="309"/>
      <c r="D940" s="309"/>
      <c r="E940" s="319"/>
      <c r="F940" s="360"/>
      <c r="G940" s="317"/>
      <c r="H940" s="320"/>
      <c r="I940" s="320"/>
      <c r="J940" s="320"/>
      <c r="K940" s="346"/>
      <c r="L940" s="341"/>
      <c r="M940" s="209"/>
      <c r="N940" s="214"/>
      <c r="O940" s="346"/>
      <c r="P940" s="317"/>
      <c r="Q940" s="317"/>
      <c r="R940" s="317"/>
      <c r="S940" s="317"/>
      <c r="T940" s="317"/>
      <c r="U940" s="317"/>
      <c r="V940" s="317"/>
      <c r="W940" s="317"/>
      <c r="X940" s="317"/>
      <c r="Y940" s="317"/>
      <c r="Z940" s="317"/>
      <c r="AA940" s="317"/>
      <c r="AB940" s="317"/>
      <c r="AC940" s="317"/>
    </row>
    <row r="941" spans="1:29" ht="15.75" customHeight="1">
      <c r="A941" s="318"/>
      <c r="B941" s="309"/>
      <c r="C941" s="309"/>
      <c r="D941" s="309"/>
      <c r="E941" s="319"/>
      <c r="F941" s="360"/>
      <c r="G941" s="317"/>
      <c r="H941" s="320"/>
      <c r="I941" s="320"/>
      <c r="J941" s="320"/>
      <c r="K941" s="346"/>
      <c r="L941" s="341"/>
      <c r="M941" s="209"/>
      <c r="N941" s="214"/>
      <c r="O941" s="346"/>
      <c r="P941" s="317"/>
      <c r="Q941" s="317"/>
      <c r="R941" s="317"/>
      <c r="S941" s="317"/>
      <c r="T941" s="317"/>
      <c r="U941" s="317"/>
      <c r="V941" s="317"/>
      <c r="W941" s="317"/>
      <c r="X941" s="317"/>
      <c r="Y941" s="317"/>
      <c r="Z941" s="317"/>
      <c r="AA941" s="317"/>
      <c r="AB941" s="317"/>
      <c r="AC941" s="317"/>
    </row>
    <row r="942" spans="1:29" ht="15" customHeight="1">
      <c r="A942" s="318"/>
      <c r="B942" s="310"/>
      <c r="C942" s="310"/>
      <c r="D942" s="310"/>
      <c r="E942" s="319"/>
      <c r="F942" s="360"/>
      <c r="G942" s="317"/>
      <c r="H942" s="320"/>
      <c r="I942" s="320"/>
      <c r="J942" s="320"/>
      <c r="K942" s="346"/>
      <c r="L942" s="346"/>
      <c r="M942" s="214"/>
      <c r="N942" s="214"/>
      <c r="O942" s="346"/>
      <c r="P942" s="317"/>
      <c r="Q942" s="317"/>
      <c r="R942" s="317"/>
      <c r="S942" s="317"/>
      <c r="T942" s="317"/>
      <c r="U942" s="317"/>
      <c r="V942" s="317"/>
      <c r="W942" s="317"/>
      <c r="X942" s="317"/>
      <c r="Y942" s="317"/>
      <c r="Z942" s="317"/>
      <c r="AA942" s="317"/>
      <c r="AB942" s="317"/>
      <c r="AC942" s="317"/>
    </row>
    <row r="943" spans="1:29" ht="15.75" customHeight="1">
      <c r="A943" s="318">
        <v>33600000</v>
      </c>
      <c r="B943" s="308" t="s">
        <v>742</v>
      </c>
      <c r="C943" s="308" t="s">
        <v>451</v>
      </c>
      <c r="D943" s="308" t="s">
        <v>743</v>
      </c>
      <c r="E943" s="319" t="s">
        <v>744</v>
      </c>
      <c r="F943" s="360" t="s">
        <v>745</v>
      </c>
      <c r="G943" s="364">
        <v>83150</v>
      </c>
      <c r="H943" s="318" t="s">
        <v>746</v>
      </c>
      <c r="I943" s="320" t="s">
        <v>527</v>
      </c>
      <c r="J943" s="320" t="s">
        <v>281</v>
      </c>
      <c r="K943" s="346" t="s">
        <v>747</v>
      </c>
      <c r="L943" s="341" t="s">
        <v>653</v>
      </c>
      <c r="M943" s="209">
        <v>200</v>
      </c>
      <c r="N943" s="214">
        <v>200</v>
      </c>
      <c r="O943" s="346" t="s">
        <v>748</v>
      </c>
      <c r="P943" s="317">
        <f>SUM(M943:M984)</f>
        <v>7700</v>
      </c>
      <c r="Q943" s="317">
        <f>SUM(N943:N984)</f>
        <v>7700</v>
      </c>
      <c r="R943" s="317">
        <f>SUM(M985:M1022)</f>
        <v>0</v>
      </c>
      <c r="S943" s="317">
        <f>SUM(N985:N1022)</f>
        <v>0</v>
      </c>
      <c r="T943" s="317">
        <f>SUM(M1023:M1053)</f>
        <v>0</v>
      </c>
      <c r="U943" s="317">
        <f>SUM(N1023:N1053)</f>
        <v>0</v>
      </c>
      <c r="V943" s="317">
        <f>SUM(M1054:M1084)</f>
        <v>0</v>
      </c>
      <c r="W943" s="317">
        <f>SUM(N1054:N1084)</f>
        <v>0</v>
      </c>
      <c r="X943" s="317">
        <f>P943+R943+T943+V943</f>
        <v>7700</v>
      </c>
      <c r="Y943" s="317">
        <f>Q943+S943+U943+W943</f>
        <v>7700</v>
      </c>
      <c r="Z943" s="317">
        <f>G943-X943</f>
        <v>75450</v>
      </c>
      <c r="AA943" s="317">
        <f>G943-Y943</f>
        <v>75450</v>
      </c>
      <c r="AB943" s="317">
        <f>X943*100/G943</f>
        <v>9.2603728202044504</v>
      </c>
      <c r="AC943" s="317"/>
    </row>
    <row r="944" spans="1:29" ht="15.75" customHeight="1">
      <c r="A944" s="318"/>
      <c r="B944" s="309"/>
      <c r="C944" s="309"/>
      <c r="D944" s="309"/>
      <c r="E944" s="319"/>
      <c r="F944" s="360"/>
      <c r="G944" s="364"/>
      <c r="H944" s="318"/>
      <c r="I944" s="320"/>
      <c r="J944" s="320"/>
      <c r="K944" s="346" t="s">
        <v>749</v>
      </c>
      <c r="L944" s="341" t="s">
        <v>591</v>
      </c>
      <c r="M944" s="209">
        <v>200</v>
      </c>
      <c r="N944" s="214">
        <v>200</v>
      </c>
      <c r="O944" s="346" t="s">
        <v>683</v>
      </c>
      <c r="P944" s="317"/>
      <c r="Q944" s="317"/>
      <c r="R944" s="317"/>
      <c r="S944" s="317"/>
      <c r="T944" s="317"/>
      <c r="U944" s="317"/>
      <c r="V944" s="317"/>
      <c r="W944" s="317"/>
      <c r="X944" s="317"/>
      <c r="Y944" s="317"/>
      <c r="Z944" s="317"/>
      <c r="AA944" s="317"/>
      <c r="AB944" s="317"/>
      <c r="AC944" s="317"/>
    </row>
    <row r="945" spans="1:29" ht="15.75" customHeight="1">
      <c r="A945" s="318"/>
      <c r="B945" s="309"/>
      <c r="C945" s="309"/>
      <c r="D945" s="309"/>
      <c r="E945" s="319"/>
      <c r="F945" s="360"/>
      <c r="G945" s="364"/>
      <c r="H945" s="318"/>
      <c r="I945" s="320"/>
      <c r="J945" s="320"/>
      <c r="K945" s="346" t="s">
        <v>750</v>
      </c>
      <c r="L945" s="341" t="s">
        <v>591</v>
      </c>
      <c r="M945" s="209">
        <v>110</v>
      </c>
      <c r="N945" s="214">
        <v>110</v>
      </c>
      <c r="O945" s="346" t="s">
        <v>683</v>
      </c>
      <c r="P945" s="317"/>
      <c r="Q945" s="317"/>
      <c r="R945" s="317"/>
      <c r="S945" s="317"/>
      <c r="T945" s="317"/>
      <c r="U945" s="317"/>
      <c r="V945" s="317"/>
      <c r="W945" s="317"/>
      <c r="X945" s="317"/>
      <c r="Y945" s="317"/>
      <c r="Z945" s="317"/>
      <c r="AA945" s="317"/>
      <c r="AB945" s="317"/>
      <c r="AC945" s="317"/>
    </row>
    <row r="946" spans="1:29" ht="15.75" customHeight="1">
      <c r="A946" s="318"/>
      <c r="B946" s="309"/>
      <c r="C946" s="309"/>
      <c r="D946" s="309"/>
      <c r="E946" s="319"/>
      <c r="F946" s="360"/>
      <c r="G946" s="364"/>
      <c r="H946" s="318"/>
      <c r="I946" s="320"/>
      <c r="J946" s="320"/>
      <c r="K946" s="346" t="s">
        <v>751</v>
      </c>
      <c r="L946" s="341" t="s">
        <v>603</v>
      </c>
      <c r="M946" s="209">
        <v>90</v>
      </c>
      <c r="N946" s="214">
        <v>90</v>
      </c>
      <c r="O946" s="346" t="s">
        <v>698</v>
      </c>
      <c r="P946" s="317"/>
      <c r="Q946" s="317"/>
      <c r="R946" s="317"/>
      <c r="S946" s="317"/>
      <c r="T946" s="317"/>
      <c r="U946" s="317"/>
      <c r="V946" s="317"/>
      <c r="W946" s="317"/>
      <c r="X946" s="317"/>
      <c r="Y946" s="317"/>
      <c r="Z946" s="317"/>
      <c r="AA946" s="317"/>
      <c r="AB946" s="317"/>
      <c r="AC946" s="317"/>
    </row>
    <row r="947" spans="1:29" ht="15.75" customHeight="1">
      <c r="A947" s="318"/>
      <c r="B947" s="309"/>
      <c r="C947" s="309"/>
      <c r="D947" s="309"/>
      <c r="E947" s="319"/>
      <c r="F947" s="360"/>
      <c r="G947" s="364"/>
      <c r="H947" s="318"/>
      <c r="I947" s="320"/>
      <c r="J947" s="320"/>
      <c r="K947" s="346" t="s">
        <v>752</v>
      </c>
      <c r="L947" s="341" t="s">
        <v>603</v>
      </c>
      <c r="M947" s="209">
        <v>45</v>
      </c>
      <c r="N947" s="214">
        <v>45</v>
      </c>
      <c r="O947" s="346" t="s">
        <v>698</v>
      </c>
      <c r="P947" s="317"/>
      <c r="Q947" s="317"/>
      <c r="R947" s="317"/>
      <c r="S947" s="317"/>
      <c r="T947" s="317"/>
      <c r="U947" s="317"/>
      <c r="V947" s="317"/>
      <c r="W947" s="317"/>
      <c r="X947" s="317"/>
      <c r="Y947" s="317"/>
      <c r="Z947" s="317"/>
      <c r="AA947" s="317"/>
      <c r="AB947" s="317"/>
      <c r="AC947" s="317"/>
    </row>
    <row r="948" spans="1:29" ht="15.75" customHeight="1">
      <c r="A948" s="318"/>
      <c r="B948" s="309"/>
      <c r="C948" s="309"/>
      <c r="D948" s="309"/>
      <c r="E948" s="319"/>
      <c r="F948" s="360"/>
      <c r="G948" s="364"/>
      <c r="H948" s="318"/>
      <c r="I948" s="320"/>
      <c r="J948" s="320"/>
      <c r="K948" s="346" t="s">
        <v>753</v>
      </c>
      <c r="L948" s="341" t="s">
        <v>603</v>
      </c>
      <c r="M948" s="209">
        <v>310</v>
      </c>
      <c r="N948" s="214">
        <v>310</v>
      </c>
      <c r="O948" s="346" t="s">
        <v>698</v>
      </c>
      <c r="P948" s="317"/>
      <c r="Q948" s="317"/>
      <c r="R948" s="317"/>
      <c r="S948" s="317"/>
      <c r="T948" s="317"/>
      <c r="U948" s="317"/>
      <c r="V948" s="317"/>
      <c r="W948" s="317"/>
      <c r="X948" s="317"/>
      <c r="Y948" s="317"/>
      <c r="Z948" s="317"/>
      <c r="AA948" s="317"/>
      <c r="AB948" s="317"/>
      <c r="AC948" s="317"/>
    </row>
    <row r="949" spans="1:29" ht="15.75" customHeight="1">
      <c r="A949" s="318"/>
      <c r="B949" s="309"/>
      <c r="C949" s="309"/>
      <c r="D949" s="309"/>
      <c r="E949" s="319"/>
      <c r="F949" s="360"/>
      <c r="G949" s="364"/>
      <c r="H949" s="318"/>
      <c r="I949" s="320"/>
      <c r="J949" s="320"/>
      <c r="K949" s="346" t="s">
        <v>754</v>
      </c>
      <c r="L949" s="341" t="s">
        <v>636</v>
      </c>
      <c r="M949" s="209">
        <v>90</v>
      </c>
      <c r="N949" s="214">
        <v>90</v>
      </c>
      <c r="O949" s="346" t="s">
        <v>698</v>
      </c>
      <c r="P949" s="317"/>
      <c r="Q949" s="317"/>
      <c r="R949" s="317"/>
      <c r="S949" s="317"/>
      <c r="T949" s="317"/>
      <c r="U949" s="317"/>
      <c r="V949" s="317"/>
      <c r="W949" s="317"/>
      <c r="X949" s="317"/>
      <c r="Y949" s="317"/>
      <c r="Z949" s="317"/>
      <c r="AA949" s="317"/>
      <c r="AB949" s="317"/>
      <c r="AC949" s="317"/>
    </row>
    <row r="950" spans="1:29" ht="15.75" customHeight="1">
      <c r="A950" s="318"/>
      <c r="B950" s="309"/>
      <c r="C950" s="309"/>
      <c r="D950" s="309"/>
      <c r="E950" s="319"/>
      <c r="F950" s="360"/>
      <c r="G950" s="364"/>
      <c r="H950" s="318"/>
      <c r="I950" s="320"/>
      <c r="J950" s="320"/>
      <c r="K950" s="346" t="s">
        <v>755</v>
      </c>
      <c r="L950" s="341" t="s">
        <v>653</v>
      </c>
      <c r="M950" s="209">
        <v>185</v>
      </c>
      <c r="N950" s="214">
        <v>185</v>
      </c>
      <c r="O950" s="346" t="s">
        <v>698</v>
      </c>
      <c r="P950" s="317"/>
      <c r="Q950" s="317"/>
      <c r="R950" s="317"/>
      <c r="S950" s="317"/>
      <c r="T950" s="317"/>
      <c r="U950" s="317"/>
      <c r="V950" s="317"/>
      <c r="W950" s="317"/>
      <c r="X950" s="317"/>
      <c r="Y950" s="317"/>
      <c r="Z950" s="317"/>
      <c r="AA950" s="317"/>
      <c r="AB950" s="317"/>
      <c r="AC950" s="317"/>
    </row>
    <row r="951" spans="1:29" ht="15.75" customHeight="1">
      <c r="A951" s="318"/>
      <c r="B951" s="309"/>
      <c r="C951" s="309"/>
      <c r="D951" s="309"/>
      <c r="E951" s="319"/>
      <c r="F951" s="360"/>
      <c r="G951" s="364"/>
      <c r="H951" s="318"/>
      <c r="I951" s="320"/>
      <c r="J951" s="320"/>
      <c r="K951" s="346" t="s">
        <v>756</v>
      </c>
      <c r="L951" s="341" t="s">
        <v>757</v>
      </c>
      <c r="M951" s="209">
        <v>225</v>
      </c>
      <c r="N951" s="214">
        <v>225</v>
      </c>
      <c r="O951" s="346" t="s">
        <v>698</v>
      </c>
      <c r="P951" s="317"/>
      <c r="Q951" s="317"/>
      <c r="R951" s="317"/>
      <c r="S951" s="317"/>
      <c r="T951" s="317"/>
      <c r="U951" s="317"/>
      <c r="V951" s="317"/>
      <c r="W951" s="317"/>
      <c r="X951" s="317"/>
      <c r="Y951" s="317"/>
      <c r="Z951" s="317"/>
      <c r="AA951" s="317"/>
      <c r="AB951" s="317"/>
      <c r="AC951" s="317"/>
    </row>
    <row r="952" spans="1:29" ht="10.5" customHeight="1">
      <c r="A952" s="318"/>
      <c r="B952" s="309"/>
      <c r="C952" s="309"/>
      <c r="D952" s="309"/>
      <c r="E952" s="319"/>
      <c r="F952" s="360"/>
      <c r="G952" s="364"/>
      <c r="H952" s="318"/>
      <c r="I952" s="320"/>
      <c r="J952" s="320"/>
      <c r="K952" s="346" t="s">
        <v>758</v>
      </c>
      <c r="L952" s="341" t="s">
        <v>759</v>
      </c>
      <c r="M952" s="209">
        <v>40</v>
      </c>
      <c r="N952" s="214">
        <v>40</v>
      </c>
      <c r="O952" s="346" t="s">
        <v>698</v>
      </c>
      <c r="P952" s="317"/>
      <c r="Q952" s="317"/>
      <c r="R952" s="317"/>
      <c r="S952" s="317"/>
      <c r="T952" s="317"/>
      <c r="U952" s="317"/>
      <c r="V952" s="317"/>
      <c r="W952" s="317"/>
      <c r="X952" s="317"/>
      <c r="Y952" s="317"/>
      <c r="Z952" s="317"/>
      <c r="AA952" s="317"/>
      <c r="AB952" s="317"/>
      <c r="AC952" s="317"/>
    </row>
    <row r="953" spans="1:29" ht="15.75" hidden="1" customHeight="1">
      <c r="A953" s="318"/>
      <c r="B953" s="309"/>
      <c r="C953" s="309"/>
      <c r="D953" s="309"/>
      <c r="E953" s="319"/>
      <c r="F953" s="360"/>
      <c r="G953" s="364"/>
      <c r="H953" s="318"/>
      <c r="I953" s="320"/>
      <c r="J953" s="320"/>
      <c r="K953" s="346" t="s">
        <v>760</v>
      </c>
      <c r="L953" s="341" t="s">
        <v>759</v>
      </c>
      <c r="M953" s="209">
        <v>155</v>
      </c>
      <c r="N953" s="214">
        <v>155</v>
      </c>
      <c r="O953" s="346" t="s">
        <v>698</v>
      </c>
      <c r="P953" s="317"/>
      <c r="Q953" s="317"/>
      <c r="R953" s="317"/>
      <c r="S953" s="317"/>
      <c r="T953" s="317"/>
      <c r="U953" s="317"/>
      <c r="V953" s="317"/>
      <c r="W953" s="317"/>
      <c r="X953" s="317"/>
      <c r="Y953" s="317"/>
      <c r="Z953" s="317"/>
      <c r="AA953" s="317"/>
      <c r="AB953" s="317"/>
      <c r="AC953" s="317"/>
    </row>
    <row r="954" spans="1:29" ht="15.75" hidden="1" customHeight="1">
      <c r="A954" s="318"/>
      <c r="B954" s="309"/>
      <c r="C954" s="309"/>
      <c r="D954" s="309"/>
      <c r="E954" s="319"/>
      <c r="F954" s="360"/>
      <c r="G954" s="364"/>
      <c r="H954" s="318"/>
      <c r="I954" s="320"/>
      <c r="J954" s="320"/>
      <c r="K954" s="346" t="s">
        <v>761</v>
      </c>
      <c r="L954" s="341" t="s">
        <v>757</v>
      </c>
      <c r="M954" s="209">
        <v>40</v>
      </c>
      <c r="N954" s="214">
        <v>40</v>
      </c>
      <c r="O954" s="346" t="s">
        <v>701</v>
      </c>
      <c r="P954" s="317"/>
      <c r="Q954" s="317"/>
      <c r="R954" s="317"/>
      <c r="S954" s="317"/>
      <c r="T954" s="317"/>
      <c r="U954" s="317"/>
      <c r="V954" s="317"/>
      <c r="W954" s="317"/>
      <c r="X954" s="317"/>
      <c r="Y954" s="317"/>
      <c r="Z954" s="317"/>
      <c r="AA954" s="317"/>
      <c r="AB954" s="317"/>
      <c r="AC954" s="317"/>
    </row>
    <row r="955" spans="1:29" ht="15.75" hidden="1" customHeight="1">
      <c r="A955" s="318"/>
      <c r="B955" s="309"/>
      <c r="C955" s="309"/>
      <c r="D955" s="309"/>
      <c r="E955" s="319"/>
      <c r="F955" s="360"/>
      <c r="G955" s="364"/>
      <c r="H955" s="318"/>
      <c r="I955" s="320"/>
      <c r="J955" s="320"/>
      <c r="K955" s="346" t="s">
        <v>762</v>
      </c>
      <c r="L955" s="341" t="s">
        <v>545</v>
      </c>
      <c r="M955" s="209">
        <v>420</v>
      </c>
      <c r="N955" s="214">
        <v>420</v>
      </c>
      <c r="O955" s="346" t="s">
        <v>674</v>
      </c>
      <c r="P955" s="317"/>
      <c r="Q955" s="317"/>
      <c r="R955" s="317"/>
      <c r="S955" s="317"/>
      <c r="T955" s="317"/>
      <c r="U955" s="317"/>
      <c r="V955" s="317"/>
      <c r="W955" s="317"/>
      <c r="X955" s="317"/>
      <c r="Y955" s="317"/>
      <c r="Z955" s="317"/>
      <c r="AA955" s="317"/>
      <c r="AB955" s="317"/>
      <c r="AC955" s="317"/>
    </row>
    <row r="956" spans="1:29" ht="9.75" hidden="1" customHeight="1">
      <c r="A956" s="318"/>
      <c r="B956" s="309"/>
      <c r="C956" s="309"/>
      <c r="D956" s="309"/>
      <c r="E956" s="319"/>
      <c r="F956" s="360"/>
      <c r="G956" s="364"/>
      <c r="H956" s="318"/>
      <c r="I956" s="320"/>
      <c r="J956" s="320"/>
      <c r="K956" s="346" t="s">
        <v>763</v>
      </c>
      <c r="L956" s="341" t="s">
        <v>579</v>
      </c>
      <c r="M956" s="209">
        <v>110</v>
      </c>
      <c r="N956" s="214">
        <v>110</v>
      </c>
      <c r="O956" s="346" t="s">
        <v>674</v>
      </c>
      <c r="P956" s="317"/>
      <c r="Q956" s="317"/>
      <c r="R956" s="317"/>
      <c r="S956" s="317"/>
      <c r="T956" s="317"/>
      <c r="U956" s="317"/>
      <c r="V956" s="317"/>
      <c r="W956" s="317"/>
      <c r="X956" s="317"/>
      <c r="Y956" s="317"/>
      <c r="Z956" s="317"/>
      <c r="AA956" s="317"/>
      <c r="AB956" s="317"/>
      <c r="AC956" s="317"/>
    </row>
    <row r="957" spans="1:29" ht="15.75" hidden="1" customHeight="1">
      <c r="A957" s="318"/>
      <c r="B957" s="309"/>
      <c r="C957" s="309"/>
      <c r="D957" s="309"/>
      <c r="E957" s="319"/>
      <c r="F957" s="360"/>
      <c r="G957" s="364"/>
      <c r="H957" s="318"/>
      <c r="I957" s="320"/>
      <c r="J957" s="320"/>
      <c r="K957" s="346" t="s">
        <v>764</v>
      </c>
      <c r="L957" s="341" t="s">
        <v>579</v>
      </c>
      <c r="M957" s="209">
        <v>90</v>
      </c>
      <c r="N957" s="214">
        <v>90</v>
      </c>
      <c r="O957" s="346" t="s">
        <v>674</v>
      </c>
      <c r="P957" s="317"/>
      <c r="Q957" s="317"/>
      <c r="R957" s="317"/>
      <c r="S957" s="317"/>
      <c r="T957" s="317"/>
      <c r="U957" s="317"/>
      <c r="V957" s="317"/>
      <c r="W957" s="317"/>
      <c r="X957" s="317"/>
      <c r="Y957" s="317"/>
      <c r="Z957" s="317"/>
      <c r="AA957" s="317"/>
      <c r="AB957" s="317"/>
      <c r="AC957" s="317"/>
    </row>
    <row r="958" spans="1:29" ht="15.75" hidden="1" customHeight="1">
      <c r="A958" s="318"/>
      <c r="B958" s="309"/>
      <c r="C958" s="309"/>
      <c r="D958" s="309"/>
      <c r="E958" s="319"/>
      <c r="F958" s="360"/>
      <c r="G958" s="364"/>
      <c r="H958" s="318"/>
      <c r="I958" s="320"/>
      <c r="J958" s="320"/>
      <c r="K958" s="346" t="s">
        <v>765</v>
      </c>
      <c r="L958" s="341" t="s">
        <v>650</v>
      </c>
      <c r="M958" s="209">
        <v>90</v>
      </c>
      <c r="N958" s="214">
        <v>90</v>
      </c>
      <c r="O958" s="346" t="s">
        <v>674</v>
      </c>
      <c r="P958" s="317"/>
      <c r="Q958" s="317"/>
      <c r="R958" s="317"/>
      <c r="S958" s="317"/>
      <c r="T958" s="317"/>
      <c r="U958" s="317"/>
      <c r="V958" s="317"/>
      <c r="W958" s="317"/>
      <c r="X958" s="317"/>
      <c r="Y958" s="317"/>
      <c r="Z958" s="317"/>
      <c r="AA958" s="317"/>
      <c r="AB958" s="317"/>
      <c r="AC958" s="317"/>
    </row>
    <row r="959" spans="1:29" ht="15.75" hidden="1" customHeight="1">
      <c r="A959" s="318"/>
      <c r="B959" s="309"/>
      <c r="C959" s="309"/>
      <c r="D959" s="309"/>
      <c r="E959" s="319"/>
      <c r="F959" s="360"/>
      <c r="G959" s="364"/>
      <c r="H959" s="318"/>
      <c r="I959" s="320"/>
      <c r="J959" s="320"/>
      <c r="K959" s="346" t="s">
        <v>766</v>
      </c>
      <c r="L959" s="341" t="s">
        <v>569</v>
      </c>
      <c r="M959" s="209">
        <v>390</v>
      </c>
      <c r="N959" s="214">
        <v>390</v>
      </c>
      <c r="O959" s="346" t="s">
        <v>674</v>
      </c>
      <c r="P959" s="317"/>
      <c r="Q959" s="317"/>
      <c r="R959" s="317"/>
      <c r="S959" s="317"/>
      <c r="T959" s="317"/>
      <c r="U959" s="317"/>
      <c r="V959" s="317"/>
      <c r="W959" s="317"/>
      <c r="X959" s="317"/>
      <c r="Y959" s="317"/>
      <c r="Z959" s="317"/>
      <c r="AA959" s="317"/>
      <c r="AB959" s="317"/>
      <c r="AC959" s="317"/>
    </row>
    <row r="960" spans="1:29" ht="15.75" hidden="1" customHeight="1">
      <c r="A960" s="318"/>
      <c r="B960" s="309"/>
      <c r="C960" s="309"/>
      <c r="D960" s="309"/>
      <c r="E960" s="319"/>
      <c r="F960" s="360"/>
      <c r="G960" s="364"/>
      <c r="H960" s="318"/>
      <c r="I960" s="320"/>
      <c r="J960" s="320"/>
      <c r="K960" s="346" t="s">
        <v>767</v>
      </c>
      <c r="L960" s="341" t="s">
        <v>635</v>
      </c>
      <c r="M960" s="209">
        <v>90</v>
      </c>
      <c r="N960" s="214">
        <v>90</v>
      </c>
      <c r="O960" s="346" t="s">
        <v>639</v>
      </c>
      <c r="P960" s="317"/>
      <c r="Q960" s="317"/>
      <c r="R960" s="317"/>
      <c r="S960" s="317"/>
      <c r="T960" s="317"/>
      <c r="U960" s="317"/>
      <c r="V960" s="317"/>
      <c r="W960" s="317"/>
      <c r="X960" s="317"/>
      <c r="Y960" s="317"/>
      <c r="Z960" s="317"/>
      <c r="AA960" s="317"/>
      <c r="AB960" s="317"/>
      <c r="AC960" s="317"/>
    </row>
    <row r="961" spans="1:29" ht="15.75" hidden="1" customHeight="1">
      <c r="A961" s="318"/>
      <c r="B961" s="309"/>
      <c r="C961" s="309"/>
      <c r="D961" s="309"/>
      <c r="E961" s="319"/>
      <c r="F961" s="360"/>
      <c r="G961" s="364"/>
      <c r="H961" s="318"/>
      <c r="I961" s="320"/>
      <c r="J961" s="320"/>
      <c r="K961" s="346" t="s">
        <v>768</v>
      </c>
      <c r="L961" s="341" t="s">
        <v>722</v>
      </c>
      <c r="M961" s="209">
        <v>330</v>
      </c>
      <c r="N961" s="214">
        <v>330</v>
      </c>
      <c r="O961" s="346" t="s">
        <v>723</v>
      </c>
      <c r="P961" s="317"/>
      <c r="Q961" s="317"/>
      <c r="R961" s="317"/>
      <c r="S961" s="317"/>
      <c r="T961" s="317"/>
      <c r="U961" s="317"/>
      <c r="V961" s="317"/>
      <c r="W961" s="317"/>
      <c r="X961" s="317"/>
      <c r="Y961" s="317"/>
      <c r="Z961" s="317"/>
      <c r="AA961" s="317"/>
      <c r="AB961" s="317"/>
      <c r="AC961" s="317"/>
    </row>
    <row r="962" spans="1:29" ht="15.75" hidden="1" customHeight="1">
      <c r="A962" s="318"/>
      <c r="B962" s="309"/>
      <c r="C962" s="309"/>
      <c r="D962" s="309"/>
      <c r="E962" s="319"/>
      <c r="F962" s="360"/>
      <c r="G962" s="364"/>
      <c r="H962" s="318"/>
      <c r="I962" s="320"/>
      <c r="J962" s="320"/>
      <c r="K962" s="346" t="s">
        <v>965</v>
      </c>
      <c r="L962" s="341" t="s">
        <v>966</v>
      </c>
      <c r="M962" s="209">
        <v>270</v>
      </c>
      <c r="N962" s="214">
        <v>270</v>
      </c>
      <c r="O962" s="346" t="s">
        <v>825</v>
      </c>
      <c r="P962" s="317"/>
      <c r="Q962" s="317"/>
      <c r="R962" s="317"/>
      <c r="S962" s="317"/>
      <c r="T962" s="317"/>
      <c r="U962" s="317"/>
      <c r="V962" s="317"/>
      <c r="W962" s="317"/>
      <c r="X962" s="317"/>
      <c r="Y962" s="317"/>
      <c r="Z962" s="317"/>
      <c r="AA962" s="317"/>
      <c r="AB962" s="317"/>
      <c r="AC962" s="317"/>
    </row>
    <row r="963" spans="1:29" ht="3.75" hidden="1" customHeight="1">
      <c r="A963" s="318"/>
      <c r="B963" s="309"/>
      <c r="C963" s="309"/>
      <c r="D963" s="309"/>
      <c r="E963" s="319"/>
      <c r="F963" s="360"/>
      <c r="G963" s="364"/>
      <c r="H963" s="318"/>
      <c r="I963" s="320"/>
      <c r="J963" s="320"/>
      <c r="K963" s="346" t="s">
        <v>967</v>
      </c>
      <c r="L963" s="341" t="s">
        <v>968</v>
      </c>
      <c r="M963" s="209">
        <v>45</v>
      </c>
      <c r="N963" s="214">
        <v>45</v>
      </c>
      <c r="O963" s="346" t="s">
        <v>810</v>
      </c>
      <c r="P963" s="317"/>
      <c r="Q963" s="317"/>
      <c r="R963" s="317"/>
      <c r="S963" s="317"/>
      <c r="T963" s="317"/>
      <c r="U963" s="317"/>
      <c r="V963" s="317"/>
      <c r="W963" s="317"/>
      <c r="X963" s="317"/>
      <c r="Y963" s="317"/>
      <c r="Z963" s="317"/>
      <c r="AA963" s="317"/>
      <c r="AB963" s="317"/>
      <c r="AC963" s="317"/>
    </row>
    <row r="964" spans="1:29" ht="15.75" hidden="1" customHeight="1">
      <c r="A964" s="318"/>
      <c r="B964" s="309"/>
      <c r="C964" s="309"/>
      <c r="D964" s="309"/>
      <c r="E964" s="319"/>
      <c r="F964" s="360"/>
      <c r="G964" s="364"/>
      <c r="H964" s="318"/>
      <c r="I964" s="320"/>
      <c r="J964" s="320"/>
      <c r="K964" s="346" t="s">
        <v>969</v>
      </c>
      <c r="L964" s="341" t="s">
        <v>874</v>
      </c>
      <c r="M964" s="209">
        <v>90</v>
      </c>
      <c r="N964" s="214">
        <v>90</v>
      </c>
      <c r="O964" s="346" t="s">
        <v>835</v>
      </c>
      <c r="P964" s="317"/>
      <c r="Q964" s="317"/>
      <c r="R964" s="317"/>
      <c r="S964" s="317"/>
      <c r="T964" s="317"/>
      <c r="U964" s="317"/>
      <c r="V964" s="317"/>
      <c r="W964" s="317"/>
      <c r="X964" s="317"/>
      <c r="Y964" s="317"/>
      <c r="Z964" s="317"/>
      <c r="AA964" s="317"/>
      <c r="AB964" s="317"/>
      <c r="AC964" s="317"/>
    </row>
    <row r="965" spans="1:29" ht="15.75" hidden="1" customHeight="1">
      <c r="A965" s="318"/>
      <c r="B965" s="309"/>
      <c r="C965" s="309"/>
      <c r="D965" s="309"/>
      <c r="E965" s="319"/>
      <c r="F965" s="360"/>
      <c r="G965" s="364"/>
      <c r="H965" s="318"/>
      <c r="I965" s="320"/>
      <c r="J965" s="320"/>
      <c r="K965" s="346" t="s">
        <v>970</v>
      </c>
      <c r="L965" s="341" t="s">
        <v>739</v>
      </c>
      <c r="M965" s="209">
        <v>310</v>
      </c>
      <c r="N965" s="214">
        <v>310</v>
      </c>
      <c r="O965" s="346" t="s">
        <v>835</v>
      </c>
      <c r="P965" s="317"/>
      <c r="Q965" s="317"/>
      <c r="R965" s="317"/>
      <c r="S965" s="317"/>
      <c r="T965" s="317"/>
      <c r="U965" s="317"/>
      <c r="V965" s="317"/>
      <c r="W965" s="317"/>
      <c r="X965" s="317"/>
      <c r="Y965" s="317"/>
      <c r="Z965" s="317"/>
      <c r="AA965" s="317"/>
      <c r="AB965" s="317"/>
      <c r="AC965" s="317"/>
    </row>
    <row r="966" spans="1:29" ht="15.75" hidden="1" customHeight="1">
      <c r="A966" s="318"/>
      <c r="B966" s="309"/>
      <c r="C966" s="309"/>
      <c r="D966" s="309"/>
      <c r="E966" s="319"/>
      <c r="F966" s="360"/>
      <c r="G966" s="364"/>
      <c r="H966" s="318"/>
      <c r="I966" s="320"/>
      <c r="J966" s="320"/>
      <c r="K966" s="346" t="s">
        <v>971</v>
      </c>
      <c r="L966" s="341" t="s">
        <v>739</v>
      </c>
      <c r="M966" s="209">
        <v>90</v>
      </c>
      <c r="N966" s="214">
        <v>90</v>
      </c>
      <c r="O966" s="346" t="s">
        <v>835</v>
      </c>
      <c r="P966" s="317"/>
      <c r="Q966" s="317"/>
      <c r="R966" s="317"/>
      <c r="S966" s="317"/>
      <c r="T966" s="317"/>
      <c r="U966" s="317"/>
      <c r="V966" s="317"/>
      <c r="W966" s="317"/>
      <c r="X966" s="317"/>
      <c r="Y966" s="317"/>
      <c r="Z966" s="317"/>
      <c r="AA966" s="317"/>
      <c r="AB966" s="317"/>
      <c r="AC966" s="317"/>
    </row>
    <row r="967" spans="1:29" ht="15.75" hidden="1" customHeight="1">
      <c r="A967" s="318"/>
      <c r="B967" s="309"/>
      <c r="C967" s="309"/>
      <c r="D967" s="309"/>
      <c r="E967" s="319"/>
      <c r="F967" s="360"/>
      <c r="G967" s="364"/>
      <c r="H967" s="318"/>
      <c r="I967" s="320"/>
      <c r="J967" s="320"/>
      <c r="K967" s="346" t="s">
        <v>972</v>
      </c>
      <c r="L967" s="341" t="s">
        <v>835</v>
      </c>
      <c r="M967" s="209">
        <v>90</v>
      </c>
      <c r="N967" s="214">
        <v>90</v>
      </c>
      <c r="O967" s="346" t="s">
        <v>905</v>
      </c>
      <c r="P967" s="317"/>
      <c r="Q967" s="317"/>
      <c r="R967" s="317"/>
      <c r="S967" s="317"/>
      <c r="T967" s="317"/>
      <c r="U967" s="317"/>
      <c r="V967" s="317"/>
      <c r="W967" s="317"/>
      <c r="X967" s="317"/>
      <c r="Y967" s="317"/>
      <c r="Z967" s="317"/>
      <c r="AA967" s="317"/>
      <c r="AB967" s="317"/>
      <c r="AC967" s="317"/>
    </row>
    <row r="968" spans="1:29" ht="15.75" hidden="1" customHeight="1">
      <c r="A968" s="318"/>
      <c r="B968" s="309"/>
      <c r="C968" s="309"/>
      <c r="D968" s="309"/>
      <c r="E968" s="319"/>
      <c r="F968" s="360"/>
      <c r="G968" s="364"/>
      <c r="H968" s="318"/>
      <c r="I968" s="320"/>
      <c r="J968" s="320"/>
      <c r="K968" s="346" t="s">
        <v>973</v>
      </c>
      <c r="L968" s="341" t="s">
        <v>835</v>
      </c>
      <c r="M968" s="209">
        <v>110</v>
      </c>
      <c r="N968" s="214">
        <v>110</v>
      </c>
      <c r="O968" s="346" t="s">
        <v>905</v>
      </c>
      <c r="P968" s="317"/>
      <c r="Q968" s="317"/>
      <c r="R968" s="317"/>
      <c r="S968" s="317"/>
      <c r="T968" s="317"/>
      <c r="U968" s="317"/>
      <c r="V968" s="317"/>
      <c r="W968" s="317"/>
      <c r="X968" s="317"/>
      <c r="Y968" s="317"/>
      <c r="Z968" s="317"/>
      <c r="AA968" s="317"/>
      <c r="AB968" s="317"/>
      <c r="AC968" s="317"/>
    </row>
    <row r="969" spans="1:29" ht="15.75" hidden="1" customHeight="1">
      <c r="A969" s="318"/>
      <c r="B969" s="309"/>
      <c r="C969" s="309"/>
      <c r="D969" s="309"/>
      <c r="E969" s="319"/>
      <c r="F969" s="360"/>
      <c r="G969" s="364"/>
      <c r="H969" s="318"/>
      <c r="I969" s="320"/>
      <c r="J969" s="320"/>
      <c r="K969" s="346" t="s">
        <v>974</v>
      </c>
      <c r="L969" s="341" t="s">
        <v>890</v>
      </c>
      <c r="M969" s="209">
        <v>90</v>
      </c>
      <c r="N969" s="214">
        <v>90</v>
      </c>
      <c r="O969" s="346" t="s">
        <v>905</v>
      </c>
      <c r="P969" s="317"/>
      <c r="Q969" s="317"/>
      <c r="R969" s="317"/>
      <c r="S969" s="317"/>
      <c r="T969" s="317"/>
      <c r="U969" s="317"/>
      <c r="V969" s="317"/>
      <c r="W969" s="317"/>
      <c r="X969" s="317"/>
      <c r="Y969" s="317"/>
      <c r="Z969" s="317"/>
      <c r="AA969" s="317"/>
      <c r="AB969" s="317"/>
      <c r="AC969" s="317"/>
    </row>
    <row r="970" spans="1:29" ht="15.75" hidden="1" customHeight="1">
      <c r="A970" s="318"/>
      <c r="B970" s="309"/>
      <c r="C970" s="309"/>
      <c r="D970" s="309"/>
      <c r="E970" s="319"/>
      <c r="F970" s="360"/>
      <c r="G970" s="364"/>
      <c r="H970" s="318"/>
      <c r="I970" s="320"/>
      <c r="J970" s="320"/>
      <c r="K970" s="346" t="s">
        <v>975</v>
      </c>
      <c r="L970" s="341" t="s">
        <v>723</v>
      </c>
      <c r="M970" s="209">
        <v>180</v>
      </c>
      <c r="N970" s="214">
        <v>180</v>
      </c>
      <c r="O970" s="346" t="s">
        <v>810</v>
      </c>
      <c r="P970" s="317"/>
      <c r="Q970" s="317"/>
      <c r="R970" s="317"/>
      <c r="S970" s="317"/>
      <c r="T970" s="317"/>
      <c r="U970" s="317"/>
      <c r="V970" s="317"/>
      <c r="W970" s="317"/>
      <c r="X970" s="317"/>
      <c r="Y970" s="317"/>
      <c r="Z970" s="317"/>
      <c r="AA970" s="317"/>
      <c r="AB970" s="317"/>
      <c r="AC970" s="317"/>
    </row>
    <row r="971" spans="1:29" ht="15.75" hidden="1" customHeight="1">
      <c r="A971" s="318"/>
      <c r="B971" s="309"/>
      <c r="C971" s="309"/>
      <c r="D971" s="309"/>
      <c r="E971" s="319"/>
      <c r="F971" s="360"/>
      <c r="G971" s="364"/>
      <c r="H971" s="318"/>
      <c r="I971" s="320"/>
      <c r="J971" s="320"/>
      <c r="K971" s="346" t="s">
        <v>976</v>
      </c>
      <c r="L971" s="341" t="s">
        <v>966</v>
      </c>
      <c r="M971" s="209">
        <v>180</v>
      </c>
      <c r="N971" s="214">
        <v>180</v>
      </c>
      <c r="O971" s="346" t="s">
        <v>810</v>
      </c>
      <c r="P971" s="317"/>
      <c r="Q971" s="317"/>
      <c r="R971" s="317"/>
      <c r="S971" s="317"/>
      <c r="T971" s="317"/>
      <c r="U971" s="317"/>
      <c r="V971" s="317"/>
      <c r="W971" s="317"/>
      <c r="X971" s="317"/>
      <c r="Y971" s="317"/>
      <c r="Z971" s="317"/>
      <c r="AA971" s="317"/>
      <c r="AB971" s="317"/>
      <c r="AC971" s="317"/>
    </row>
    <row r="972" spans="1:29" ht="15.75" hidden="1" customHeight="1">
      <c r="A972" s="318"/>
      <c r="B972" s="309"/>
      <c r="C972" s="309"/>
      <c r="D972" s="309"/>
      <c r="E972" s="319"/>
      <c r="F972" s="360"/>
      <c r="G972" s="364"/>
      <c r="H972" s="318"/>
      <c r="I972" s="320"/>
      <c r="J972" s="320"/>
      <c r="K972" s="346" t="s">
        <v>977</v>
      </c>
      <c r="L972" s="341" t="s">
        <v>978</v>
      </c>
      <c r="M972" s="209">
        <v>45</v>
      </c>
      <c r="N972" s="214">
        <v>45</v>
      </c>
      <c r="O972" s="346" t="s">
        <v>810</v>
      </c>
      <c r="P972" s="317"/>
      <c r="Q972" s="317"/>
      <c r="R972" s="317"/>
      <c r="S972" s="317"/>
      <c r="T972" s="317"/>
      <c r="U972" s="317"/>
      <c r="V972" s="317"/>
      <c r="W972" s="317"/>
      <c r="X972" s="317"/>
      <c r="Y972" s="317"/>
      <c r="Z972" s="317"/>
      <c r="AA972" s="317"/>
      <c r="AB972" s="317"/>
      <c r="AC972" s="317"/>
    </row>
    <row r="973" spans="1:29" ht="15.75" hidden="1" customHeight="1">
      <c r="A973" s="318"/>
      <c r="B973" s="309"/>
      <c r="C973" s="309"/>
      <c r="D973" s="309"/>
      <c r="E973" s="319"/>
      <c r="F973" s="360"/>
      <c r="G973" s="364"/>
      <c r="H973" s="318"/>
      <c r="I973" s="320"/>
      <c r="J973" s="320"/>
      <c r="K973" s="346" t="s">
        <v>979</v>
      </c>
      <c r="L973" s="341" t="s">
        <v>690</v>
      </c>
      <c r="M973" s="209">
        <v>45</v>
      </c>
      <c r="N973" s="214">
        <v>45</v>
      </c>
      <c r="O973" s="346" t="s">
        <v>810</v>
      </c>
      <c r="P973" s="317"/>
      <c r="Q973" s="317"/>
      <c r="R973" s="317"/>
      <c r="S973" s="317"/>
      <c r="T973" s="317"/>
      <c r="U973" s="317"/>
      <c r="V973" s="317"/>
      <c r="W973" s="317"/>
      <c r="X973" s="317"/>
      <c r="Y973" s="317"/>
      <c r="Z973" s="317"/>
      <c r="AA973" s="317"/>
      <c r="AB973" s="317"/>
      <c r="AC973" s="317"/>
    </row>
    <row r="974" spans="1:29" ht="15.75" hidden="1" customHeight="1">
      <c r="A974" s="318"/>
      <c r="B974" s="309"/>
      <c r="C974" s="309"/>
      <c r="D974" s="309"/>
      <c r="E974" s="319"/>
      <c r="F974" s="360"/>
      <c r="G974" s="364"/>
      <c r="H974" s="318"/>
      <c r="I974" s="320"/>
      <c r="J974" s="320"/>
      <c r="K974" s="346" t="s">
        <v>998</v>
      </c>
      <c r="L974" s="341" t="s">
        <v>690</v>
      </c>
      <c r="M974" s="209">
        <v>555</v>
      </c>
      <c r="N974" s="214">
        <v>555</v>
      </c>
      <c r="O974" s="346" t="s">
        <v>880</v>
      </c>
      <c r="P974" s="317"/>
      <c r="Q974" s="317"/>
      <c r="R974" s="317"/>
      <c r="S974" s="317"/>
      <c r="T974" s="317"/>
      <c r="U974" s="317"/>
      <c r="V974" s="317"/>
      <c r="W974" s="317"/>
      <c r="X974" s="317"/>
      <c r="Y974" s="317"/>
      <c r="Z974" s="317"/>
      <c r="AA974" s="317"/>
      <c r="AB974" s="317"/>
      <c r="AC974" s="317"/>
    </row>
    <row r="975" spans="1:29" ht="15.75" hidden="1" customHeight="1">
      <c r="A975" s="318"/>
      <c r="B975" s="309"/>
      <c r="C975" s="309"/>
      <c r="D975" s="309"/>
      <c r="E975" s="319"/>
      <c r="F975" s="360"/>
      <c r="G975" s="364"/>
      <c r="H975" s="318"/>
      <c r="I975" s="320"/>
      <c r="J975" s="320"/>
      <c r="K975" s="346" t="s">
        <v>999</v>
      </c>
      <c r="L975" s="341" t="s">
        <v>698</v>
      </c>
      <c r="M975" s="209">
        <v>115</v>
      </c>
      <c r="N975" s="214">
        <v>115</v>
      </c>
      <c r="O975" s="346" t="s">
        <v>832</v>
      </c>
      <c r="P975" s="317"/>
      <c r="Q975" s="317"/>
      <c r="R975" s="317"/>
      <c r="S975" s="317"/>
      <c r="T975" s="317"/>
      <c r="U975" s="317"/>
      <c r="V975" s="317"/>
      <c r="W975" s="317"/>
      <c r="X975" s="317"/>
      <c r="Y975" s="317"/>
      <c r="Z975" s="317"/>
      <c r="AA975" s="317"/>
      <c r="AB975" s="317"/>
      <c r="AC975" s="317"/>
    </row>
    <row r="976" spans="1:29" ht="12" hidden="1" customHeight="1">
      <c r="A976" s="318"/>
      <c r="B976" s="309"/>
      <c r="C976" s="309"/>
      <c r="D976" s="309"/>
      <c r="E976" s="319"/>
      <c r="F976" s="360"/>
      <c r="G976" s="364"/>
      <c r="H976" s="318"/>
      <c r="I976" s="320"/>
      <c r="J976" s="320"/>
      <c r="K976" s="346" t="s">
        <v>1000</v>
      </c>
      <c r="L976" s="341" t="s">
        <v>698</v>
      </c>
      <c r="M976" s="209">
        <v>440</v>
      </c>
      <c r="N976" s="214">
        <v>440</v>
      </c>
      <c r="O976" s="346" t="s">
        <v>832</v>
      </c>
      <c r="P976" s="317"/>
      <c r="Q976" s="317"/>
      <c r="R976" s="317"/>
      <c r="S976" s="317"/>
      <c r="T976" s="317"/>
      <c r="U976" s="317"/>
      <c r="V976" s="317"/>
      <c r="W976" s="317"/>
      <c r="X976" s="317"/>
      <c r="Y976" s="317"/>
      <c r="Z976" s="317"/>
      <c r="AA976" s="317"/>
      <c r="AB976" s="317"/>
      <c r="AC976" s="317"/>
    </row>
    <row r="977" spans="1:29" ht="15.75" hidden="1" customHeight="1">
      <c r="A977" s="318"/>
      <c r="B977" s="309"/>
      <c r="C977" s="309"/>
      <c r="D977" s="309"/>
      <c r="E977" s="319"/>
      <c r="F977" s="360"/>
      <c r="G977" s="364"/>
      <c r="H977" s="318"/>
      <c r="I977" s="320"/>
      <c r="J977" s="320"/>
      <c r="K977" s="346" t="s">
        <v>1001</v>
      </c>
      <c r="L977" s="341" t="s">
        <v>880</v>
      </c>
      <c r="M977" s="209">
        <v>530</v>
      </c>
      <c r="N977" s="214">
        <v>530</v>
      </c>
      <c r="O977" s="346" t="s">
        <v>1002</v>
      </c>
      <c r="P977" s="317"/>
      <c r="Q977" s="317"/>
      <c r="R977" s="317"/>
      <c r="S977" s="317"/>
      <c r="T977" s="317"/>
      <c r="U977" s="317"/>
      <c r="V977" s="317"/>
      <c r="W977" s="317"/>
      <c r="X977" s="317"/>
      <c r="Y977" s="317"/>
      <c r="Z977" s="317"/>
      <c r="AA977" s="317"/>
      <c r="AB977" s="317"/>
      <c r="AC977" s="317"/>
    </row>
    <row r="978" spans="1:29" ht="15.75" hidden="1" customHeight="1">
      <c r="A978" s="318"/>
      <c r="B978" s="309"/>
      <c r="C978" s="309"/>
      <c r="D978" s="309"/>
      <c r="E978" s="319"/>
      <c r="F978" s="360"/>
      <c r="G978" s="364"/>
      <c r="H978" s="318"/>
      <c r="I978" s="320"/>
      <c r="J978" s="320"/>
      <c r="K978" s="346" t="s">
        <v>1003</v>
      </c>
      <c r="L978" s="341" t="s">
        <v>856</v>
      </c>
      <c r="M978" s="209">
        <v>530</v>
      </c>
      <c r="N978" s="214">
        <v>530</v>
      </c>
      <c r="O978" s="346" t="s">
        <v>832</v>
      </c>
      <c r="P978" s="317"/>
      <c r="Q978" s="317"/>
      <c r="R978" s="317"/>
      <c r="S978" s="317"/>
      <c r="T978" s="317"/>
      <c r="U978" s="317"/>
      <c r="V978" s="317"/>
      <c r="W978" s="317"/>
      <c r="X978" s="317"/>
      <c r="Y978" s="317"/>
      <c r="Z978" s="317"/>
      <c r="AA978" s="317"/>
      <c r="AB978" s="317"/>
      <c r="AC978" s="317"/>
    </row>
    <row r="979" spans="1:29" ht="15.75" hidden="1" customHeight="1">
      <c r="A979" s="318"/>
      <c r="B979" s="309"/>
      <c r="C979" s="309"/>
      <c r="D979" s="309"/>
      <c r="E979" s="319"/>
      <c r="F979" s="360"/>
      <c r="G979" s="364"/>
      <c r="H979" s="318"/>
      <c r="I979" s="320"/>
      <c r="J979" s="320"/>
      <c r="K979" s="346" t="s">
        <v>1004</v>
      </c>
      <c r="L979" s="341" t="s">
        <v>702</v>
      </c>
      <c r="M979" s="209">
        <v>110</v>
      </c>
      <c r="N979" s="214">
        <v>110</v>
      </c>
      <c r="O979" s="346" t="s">
        <v>832</v>
      </c>
      <c r="P979" s="317"/>
      <c r="Q979" s="317"/>
      <c r="R979" s="317"/>
      <c r="S979" s="317"/>
      <c r="T979" s="317"/>
      <c r="U979" s="317"/>
      <c r="V979" s="317"/>
      <c r="W979" s="317"/>
      <c r="X979" s="317"/>
      <c r="Y979" s="317"/>
      <c r="Z979" s="317"/>
      <c r="AA979" s="317"/>
      <c r="AB979" s="317"/>
      <c r="AC979" s="317"/>
    </row>
    <row r="980" spans="1:29" ht="15.75" hidden="1" customHeight="1">
      <c r="A980" s="318"/>
      <c r="B980" s="309"/>
      <c r="C980" s="309"/>
      <c r="D980" s="309"/>
      <c r="E980" s="319"/>
      <c r="F980" s="360"/>
      <c r="G980" s="364"/>
      <c r="H980" s="318"/>
      <c r="I980" s="320"/>
      <c r="J980" s="320"/>
      <c r="K980" s="346" t="s">
        <v>1005</v>
      </c>
      <c r="L980" s="341" t="s">
        <v>1006</v>
      </c>
      <c r="M980" s="209">
        <v>110</v>
      </c>
      <c r="N980" s="214">
        <v>110</v>
      </c>
      <c r="O980" s="346" t="s">
        <v>832</v>
      </c>
      <c r="P980" s="317"/>
      <c r="Q980" s="317"/>
      <c r="R980" s="317"/>
      <c r="S980" s="317"/>
      <c r="T980" s="317"/>
      <c r="U980" s="317"/>
      <c r="V980" s="317"/>
      <c r="W980" s="317"/>
      <c r="X980" s="317"/>
      <c r="Y980" s="317"/>
      <c r="Z980" s="317"/>
      <c r="AA980" s="317"/>
      <c r="AB980" s="317"/>
      <c r="AC980" s="317"/>
    </row>
    <row r="981" spans="1:29" ht="15.75" hidden="1" customHeight="1">
      <c r="A981" s="318"/>
      <c r="B981" s="309"/>
      <c r="C981" s="309"/>
      <c r="D981" s="309"/>
      <c r="E981" s="319"/>
      <c r="F981" s="360"/>
      <c r="G981" s="364"/>
      <c r="H981" s="318"/>
      <c r="I981" s="320"/>
      <c r="J981" s="320"/>
      <c r="K981" s="346" t="s">
        <v>1007</v>
      </c>
      <c r="L981" s="341" t="s">
        <v>701</v>
      </c>
      <c r="M981" s="209">
        <v>375</v>
      </c>
      <c r="N981" s="214">
        <v>375</v>
      </c>
      <c r="O981" s="346" t="s">
        <v>832</v>
      </c>
      <c r="P981" s="317"/>
      <c r="Q981" s="317"/>
      <c r="R981" s="317"/>
      <c r="S981" s="317"/>
      <c r="T981" s="317"/>
      <c r="U981" s="317"/>
      <c r="V981" s="317"/>
      <c r="W981" s="317"/>
      <c r="X981" s="317"/>
      <c r="Y981" s="317"/>
      <c r="Z981" s="317"/>
      <c r="AA981" s="317"/>
      <c r="AB981" s="317"/>
      <c r="AC981" s="317"/>
    </row>
    <row r="982" spans="1:29" ht="15.75" hidden="1" customHeight="1">
      <c r="A982" s="318"/>
      <c r="B982" s="309"/>
      <c r="C982" s="309"/>
      <c r="D982" s="309"/>
      <c r="E982" s="319"/>
      <c r="F982" s="360"/>
      <c r="G982" s="364"/>
      <c r="H982" s="318"/>
      <c r="I982" s="320"/>
      <c r="J982" s="320"/>
      <c r="K982" s="346" t="s">
        <v>1008</v>
      </c>
      <c r="L982" s="341" t="s">
        <v>1009</v>
      </c>
      <c r="M982" s="209">
        <v>90</v>
      </c>
      <c r="N982" s="214">
        <v>90</v>
      </c>
      <c r="O982" s="346" t="s">
        <v>832</v>
      </c>
      <c r="P982" s="317"/>
      <c r="Q982" s="317"/>
      <c r="R982" s="317"/>
      <c r="S982" s="317"/>
      <c r="T982" s="317"/>
      <c r="U982" s="317"/>
      <c r="V982" s="317"/>
      <c r="W982" s="317"/>
      <c r="X982" s="317"/>
      <c r="Y982" s="317"/>
      <c r="Z982" s="317"/>
      <c r="AA982" s="317"/>
      <c r="AB982" s="317"/>
      <c r="AC982" s="317"/>
    </row>
    <row r="983" spans="1:29" ht="15.75" hidden="1" customHeight="1">
      <c r="A983" s="318"/>
      <c r="B983" s="309"/>
      <c r="C983" s="309"/>
      <c r="D983" s="309"/>
      <c r="E983" s="319"/>
      <c r="F983" s="360"/>
      <c r="G983" s="364"/>
      <c r="H983" s="318"/>
      <c r="I983" s="320"/>
      <c r="J983" s="320"/>
      <c r="K983" s="346" t="s">
        <v>1010</v>
      </c>
      <c r="L983" s="341" t="s">
        <v>1009</v>
      </c>
      <c r="M983" s="209">
        <v>90</v>
      </c>
      <c r="N983" s="214">
        <v>90</v>
      </c>
      <c r="O983" s="346" t="s">
        <v>832</v>
      </c>
      <c r="P983" s="317"/>
      <c r="Q983" s="317"/>
      <c r="R983" s="317"/>
      <c r="S983" s="317"/>
      <c r="T983" s="317"/>
      <c r="U983" s="317"/>
      <c r="V983" s="317"/>
      <c r="W983" s="317"/>
      <c r="X983" s="317"/>
      <c r="Y983" s="317"/>
      <c r="Z983" s="317"/>
      <c r="AA983" s="317"/>
      <c r="AB983" s="317"/>
      <c r="AC983" s="317"/>
    </row>
    <row r="984" spans="1:29" ht="15.75" hidden="1" customHeight="1">
      <c r="A984" s="318"/>
      <c r="B984" s="309"/>
      <c r="C984" s="309"/>
      <c r="D984" s="309"/>
      <c r="E984" s="319"/>
      <c r="F984" s="360"/>
      <c r="G984" s="364"/>
      <c r="H984" s="318"/>
      <c r="I984" s="320"/>
      <c r="J984" s="320"/>
      <c r="K984" s="346"/>
      <c r="L984" s="341"/>
      <c r="M984" s="209"/>
      <c r="N984" s="209"/>
      <c r="O984" s="341"/>
      <c r="P984" s="317"/>
      <c r="Q984" s="317"/>
      <c r="R984" s="317"/>
      <c r="S984" s="317"/>
      <c r="T984" s="317"/>
      <c r="U984" s="317"/>
      <c r="V984" s="317"/>
      <c r="W984" s="317"/>
      <c r="X984" s="317"/>
      <c r="Y984" s="317"/>
      <c r="Z984" s="317"/>
      <c r="AA984" s="317"/>
      <c r="AB984" s="317"/>
      <c r="AC984" s="317"/>
    </row>
    <row r="985" spans="1:29" ht="15.75" hidden="1" customHeight="1">
      <c r="A985" s="318"/>
      <c r="B985" s="309"/>
      <c r="C985" s="309"/>
      <c r="D985" s="309"/>
      <c r="E985" s="319"/>
      <c r="F985" s="360"/>
      <c r="G985" s="364"/>
      <c r="H985" s="318"/>
      <c r="I985" s="320"/>
      <c r="J985" s="320" t="s">
        <v>370</v>
      </c>
      <c r="K985" s="346"/>
      <c r="L985" s="341"/>
      <c r="M985" s="209"/>
      <c r="N985" s="209"/>
      <c r="O985" s="346"/>
      <c r="P985" s="317"/>
      <c r="Q985" s="317"/>
      <c r="R985" s="317"/>
      <c r="S985" s="317"/>
      <c r="T985" s="317"/>
      <c r="U985" s="317"/>
      <c r="V985" s="317"/>
      <c r="W985" s="317"/>
      <c r="X985" s="317"/>
      <c r="Y985" s="317"/>
      <c r="Z985" s="317"/>
      <c r="AA985" s="317"/>
      <c r="AB985" s="317"/>
      <c r="AC985" s="317"/>
    </row>
    <row r="986" spans="1:29" ht="15.75" hidden="1" customHeight="1">
      <c r="A986" s="318"/>
      <c r="B986" s="309"/>
      <c r="C986" s="309"/>
      <c r="D986" s="309"/>
      <c r="E986" s="319"/>
      <c r="F986" s="360"/>
      <c r="G986" s="364"/>
      <c r="H986" s="318"/>
      <c r="I986" s="320"/>
      <c r="J986" s="320"/>
      <c r="K986" s="346"/>
      <c r="L986" s="341"/>
      <c r="M986" s="209"/>
      <c r="N986" s="209"/>
      <c r="O986" s="346"/>
      <c r="P986" s="317"/>
      <c r="Q986" s="317"/>
      <c r="R986" s="317"/>
      <c r="S986" s="317"/>
      <c r="T986" s="317"/>
      <c r="U986" s="317"/>
      <c r="V986" s="317"/>
      <c r="W986" s="317"/>
      <c r="X986" s="317"/>
      <c r="Y986" s="317"/>
      <c r="Z986" s="317"/>
      <c r="AA986" s="317"/>
      <c r="AB986" s="317"/>
      <c r="AC986" s="317"/>
    </row>
    <row r="987" spans="1:29" ht="15.75" hidden="1" customHeight="1">
      <c r="A987" s="318"/>
      <c r="B987" s="309"/>
      <c r="C987" s="309"/>
      <c r="D987" s="309"/>
      <c r="E987" s="319"/>
      <c r="F987" s="360"/>
      <c r="G987" s="364"/>
      <c r="H987" s="318"/>
      <c r="I987" s="320"/>
      <c r="J987" s="320"/>
      <c r="K987" s="346"/>
      <c r="L987" s="341"/>
      <c r="M987" s="209"/>
      <c r="N987" s="209"/>
      <c r="O987" s="346"/>
      <c r="P987" s="317"/>
      <c r="Q987" s="317"/>
      <c r="R987" s="317"/>
      <c r="S987" s="317"/>
      <c r="T987" s="317"/>
      <c r="U987" s="317"/>
      <c r="V987" s="317"/>
      <c r="W987" s="317"/>
      <c r="X987" s="317"/>
      <c r="Y987" s="317"/>
      <c r="Z987" s="317"/>
      <c r="AA987" s="317"/>
      <c r="AB987" s="317"/>
      <c r="AC987" s="317"/>
    </row>
    <row r="988" spans="1:29" ht="15.75" hidden="1" customHeight="1">
      <c r="A988" s="318"/>
      <c r="B988" s="309"/>
      <c r="C988" s="309"/>
      <c r="D988" s="309"/>
      <c r="E988" s="319"/>
      <c r="F988" s="360"/>
      <c r="G988" s="364"/>
      <c r="H988" s="318"/>
      <c r="I988" s="320"/>
      <c r="J988" s="320"/>
      <c r="K988" s="346"/>
      <c r="L988" s="341"/>
      <c r="M988" s="209"/>
      <c r="N988" s="209"/>
      <c r="O988" s="346"/>
      <c r="P988" s="317"/>
      <c r="Q988" s="317"/>
      <c r="R988" s="317"/>
      <c r="S988" s="317"/>
      <c r="T988" s="317"/>
      <c r="U988" s="317"/>
      <c r="V988" s="317"/>
      <c r="W988" s="317"/>
      <c r="X988" s="317"/>
      <c r="Y988" s="317"/>
      <c r="Z988" s="317"/>
      <c r="AA988" s="317"/>
      <c r="AB988" s="317"/>
      <c r="AC988" s="317"/>
    </row>
    <row r="989" spans="1:29" ht="15.75" hidden="1" customHeight="1">
      <c r="A989" s="318"/>
      <c r="B989" s="309"/>
      <c r="C989" s="309"/>
      <c r="D989" s="309"/>
      <c r="E989" s="319"/>
      <c r="F989" s="360"/>
      <c r="G989" s="364"/>
      <c r="H989" s="318"/>
      <c r="I989" s="320"/>
      <c r="J989" s="320"/>
      <c r="K989" s="346"/>
      <c r="L989" s="341"/>
      <c r="M989" s="209"/>
      <c r="N989" s="209"/>
      <c r="O989" s="346"/>
      <c r="P989" s="317"/>
      <c r="Q989" s="317"/>
      <c r="R989" s="317"/>
      <c r="S989" s="317"/>
      <c r="T989" s="317"/>
      <c r="U989" s="317"/>
      <c r="V989" s="317"/>
      <c r="W989" s="317"/>
      <c r="X989" s="317"/>
      <c r="Y989" s="317"/>
      <c r="Z989" s="317"/>
      <c r="AA989" s="317"/>
      <c r="AB989" s="317"/>
      <c r="AC989" s="317"/>
    </row>
    <row r="990" spans="1:29" ht="15.75" hidden="1" customHeight="1">
      <c r="A990" s="318"/>
      <c r="B990" s="309"/>
      <c r="C990" s="309"/>
      <c r="D990" s="309"/>
      <c r="E990" s="319"/>
      <c r="F990" s="360"/>
      <c r="G990" s="364"/>
      <c r="H990" s="318"/>
      <c r="I990" s="320"/>
      <c r="J990" s="320"/>
      <c r="K990" s="346"/>
      <c r="L990" s="341"/>
      <c r="M990" s="209"/>
      <c r="N990" s="209"/>
      <c r="O990" s="346"/>
      <c r="P990" s="317"/>
      <c r="Q990" s="317"/>
      <c r="R990" s="317"/>
      <c r="S990" s="317"/>
      <c r="T990" s="317"/>
      <c r="U990" s="317"/>
      <c r="V990" s="317"/>
      <c r="W990" s="317"/>
      <c r="X990" s="317"/>
      <c r="Y990" s="317"/>
      <c r="Z990" s="317"/>
      <c r="AA990" s="317"/>
      <c r="AB990" s="317"/>
      <c r="AC990" s="317"/>
    </row>
    <row r="991" spans="1:29" ht="15.75" hidden="1" customHeight="1">
      <c r="A991" s="318"/>
      <c r="B991" s="309"/>
      <c r="C991" s="309"/>
      <c r="D991" s="309"/>
      <c r="E991" s="319"/>
      <c r="F991" s="360"/>
      <c r="G991" s="364"/>
      <c r="H991" s="318"/>
      <c r="I991" s="320"/>
      <c r="J991" s="320"/>
      <c r="K991" s="346"/>
      <c r="L991" s="341"/>
      <c r="M991" s="209"/>
      <c r="N991" s="209"/>
      <c r="O991" s="346"/>
      <c r="P991" s="317"/>
      <c r="Q991" s="317"/>
      <c r="R991" s="317"/>
      <c r="S991" s="317"/>
      <c r="T991" s="317"/>
      <c r="U991" s="317"/>
      <c r="V991" s="317"/>
      <c r="W991" s="317"/>
      <c r="X991" s="317"/>
      <c r="Y991" s="317"/>
      <c r="Z991" s="317"/>
      <c r="AA991" s="317"/>
      <c r="AB991" s="317"/>
      <c r="AC991" s="317"/>
    </row>
    <row r="992" spans="1:29" ht="15.75" hidden="1" customHeight="1">
      <c r="A992" s="318"/>
      <c r="B992" s="309"/>
      <c r="C992" s="309"/>
      <c r="D992" s="309"/>
      <c r="E992" s="319"/>
      <c r="F992" s="360"/>
      <c r="G992" s="364"/>
      <c r="H992" s="318"/>
      <c r="I992" s="320"/>
      <c r="J992" s="320"/>
      <c r="K992" s="346"/>
      <c r="L992" s="341"/>
      <c r="M992" s="209"/>
      <c r="N992" s="209"/>
      <c r="O992" s="346"/>
      <c r="P992" s="317"/>
      <c r="Q992" s="317"/>
      <c r="R992" s="317"/>
      <c r="S992" s="317"/>
      <c r="T992" s="317"/>
      <c r="U992" s="317"/>
      <c r="V992" s="317"/>
      <c r="W992" s="317"/>
      <c r="X992" s="317"/>
      <c r="Y992" s="317"/>
      <c r="Z992" s="317"/>
      <c r="AA992" s="317"/>
      <c r="AB992" s="317"/>
      <c r="AC992" s="317"/>
    </row>
    <row r="993" spans="1:29" ht="15.75" hidden="1" customHeight="1">
      <c r="A993" s="318"/>
      <c r="B993" s="309"/>
      <c r="C993" s="309"/>
      <c r="D993" s="309"/>
      <c r="E993" s="319"/>
      <c r="F993" s="360"/>
      <c r="G993" s="364"/>
      <c r="H993" s="318"/>
      <c r="I993" s="320"/>
      <c r="J993" s="320"/>
      <c r="K993" s="346"/>
      <c r="L993" s="341"/>
      <c r="M993" s="209"/>
      <c r="N993" s="209"/>
      <c r="O993" s="346"/>
      <c r="P993" s="317"/>
      <c r="Q993" s="317"/>
      <c r="R993" s="317"/>
      <c r="S993" s="317"/>
      <c r="T993" s="317"/>
      <c r="U993" s="317"/>
      <c r="V993" s="317"/>
      <c r="W993" s="317"/>
      <c r="X993" s="317"/>
      <c r="Y993" s="317"/>
      <c r="Z993" s="317"/>
      <c r="AA993" s="317"/>
      <c r="AB993" s="317"/>
      <c r="AC993" s="317"/>
    </row>
    <row r="994" spans="1:29" ht="15.75" hidden="1" customHeight="1">
      <c r="A994" s="318"/>
      <c r="B994" s="309"/>
      <c r="C994" s="309"/>
      <c r="D994" s="309"/>
      <c r="E994" s="319"/>
      <c r="F994" s="360"/>
      <c r="G994" s="364"/>
      <c r="H994" s="318"/>
      <c r="I994" s="320"/>
      <c r="J994" s="320"/>
      <c r="K994" s="346"/>
      <c r="L994" s="341"/>
      <c r="M994" s="209"/>
      <c r="N994" s="209"/>
      <c r="O994" s="346"/>
      <c r="P994" s="317"/>
      <c r="Q994" s="317"/>
      <c r="R994" s="317"/>
      <c r="S994" s="317"/>
      <c r="T994" s="317"/>
      <c r="U994" s="317"/>
      <c r="V994" s="317"/>
      <c r="W994" s="317"/>
      <c r="X994" s="317"/>
      <c r="Y994" s="317"/>
      <c r="Z994" s="317"/>
      <c r="AA994" s="317"/>
      <c r="AB994" s="317"/>
      <c r="AC994" s="317"/>
    </row>
    <row r="995" spans="1:29" ht="15.75" hidden="1" customHeight="1">
      <c r="A995" s="318"/>
      <c r="B995" s="309"/>
      <c r="C995" s="309"/>
      <c r="D995" s="309"/>
      <c r="E995" s="319"/>
      <c r="F995" s="360"/>
      <c r="G995" s="364"/>
      <c r="H995" s="318"/>
      <c r="I995" s="320"/>
      <c r="J995" s="320"/>
      <c r="K995" s="346"/>
      <c r="L995" s="341"/>
      <c r="M995" s="209"/>
      <c r="N995" s="209"/>
      <c r="O995" s="346"/>
      <c r="P995" s="317"/>
      <c r="Q995" s="317"/>
      <c r="R995" s="317"/>
      <c r="S995" s="317"/>
      <c r="T995" s="317"/>
      <c r="U995" s="317"/>
      <c r="V995" s="317"/>
      <c r="W995" s="317"/>
      <c r="X995" s="317"/>
      <c r="Y995" s="317"/>
      <c r="Z995" s="317"/>
      <c r="AA995" s="317"/>
      <c r="AB995" s="317"/>
      <c r="AC995" s="317"/>
    </row>
    <row r="996" spans="1:29" ht="15.75" hidden="1" customHeight="1">
      <c r="A996" s="318"/>
      <c r="B996" s="309"/>
      <c r="C996" s="309"/>
      <c r="D996" s="309"/>
      <c r="E996" s="319"/>
      <c r="F996" s="360"/>
      <c r="G996" s="364"/>
      <c r="H996" s="318"/>
      <c r="I996" s="320"/>
      <c r="J996" s="320"/>
      <c r="K996" s="346"/>
      <c r="L996" s="341"/>
      <c r="M996" s="209"/>
      <c r="N996" s="209"/>
      <c r="O996" s="346"/>
      <c r="P996" s="317"/>
      <c r="Q996" s="317"/>
      <c r="R996" s="317"/>
      <c r="S996" s="317"/>
      <c r="T996" s="317"/>
      <c r="U996" s="317"/>
      <c r="V996" s="317"/>
      <c r="W996" s="317"/>
      <c r="X996" s="317"/>
      <c r="Y996" s="317"/>
      <c r="Z996" s="317"/>
      <c r="AA996" s="317"/>
      <c r="AB996" s="317"/>
      <c r="AC996" s="317"/>
    </row>
    <row r="997" spans="1:29" ht="15.75" hidden="1" customHeight="1">
      <c r="A997" s="318"/>
      <c r="B997" s="309"/>
      <c r="C997" s="309"/>
      <c r="D997" s="309"/>
      <c r="E997" s="319"/>
      <c r="F997" s="360"/>
      <c r="G997" s="364"/>
      <c r="H997" s="318"/>
      <c r="I997" s="320"/>
      <c r="J997" s="320"/>
      <c r="K997" s="346"/>
      <c r="L997" s="341"/>
      <c r="M997" s="209"/>
      <c r="N997" s="209"/>
      <c r="O997" s="346"/>
      <c r="P997" s="317"/>
      <c r="Q997" s="317"/>
      <c r="R997" s="317"/>
      <c r="S997" s="317"/>
      <c r="T997" s="317"/>
      <c r="U997" s="317"/>
      <c r="V997" s="317"/>
      <c r="W997" s="317"/>
      <c r="X997" s="317"/>
      <c r="Y997" s="317"/>
      <c r="Z997" s="317"/>
      <c r="AA997" s="317"/>
      <c r="AB997" s="317"/>
      <c r="AC997" s="317"/>
    </row>
    <row r="998" spans="1:29" ht="15.75" hidden="1" customHeight="1">
      <c r="A998" s="318"/>
      <c r="B998" s="309"/>
      <c r="C998" s="309"/>
      <c r="D998" s="309"/>
      <c r="E998" s="319"/>
      <c r="F998" s="360"/>
      <c r="G998" s="364"/>
      <c r="H998" s="318"/>
      <c r="I998" s="320"/>
      <c r="J998" s="320"/>
      <c r="K998" s="346"/>
      <c r="L998" s="341"/>
      <c r="M998" s="209"/>
      <c r="N998" s="209"/>
      <c r="O998" s="346"/>
      <c r="P998" s="317"/>
      <c r="Q998" s="317"/>
      <c r="R998" s="317"/>
      <c r="S998" s="317"/>
      <c r="T998" s="317"/>
      <c r="U998" s="317"/>
      <c r="V998" s="317"/>
      <c r="W998" s="317"/>
      <c r="X998" s="317"/>
      <c r="Y998" s="317"/>
      <c r="Z998" s="317"/>
      <c r="AA998" s="317"/>
      <c r="AB998" s="317"/>
      <c r="AC998" s="317"/>
    </row>
    <row r="999" spans="1:29" ht="9" hidden="1" customHeight="1">
      <c r="A999" s="318"/>
      <c r="B999" s="309"/>
      <c r="C999" s="309"/>
      <c r="D999" s="309"/>
      <c r="E999" s="319"/>
      <c r="F999" s="360"/>
      <c r="G999" s="364"/>
      <c r="H999" s="318"/>
      <c r="I999" s="320"/>
      <c r="J999" s="320"/>
      <c r="K999" s="346"/>
      <c r="L999" s="341"/>
      <c r="M999" s="209"/>
      <c r="N999" s="209"/>
      <c r="O999" s="346"/>
      <c r="P999" s="317"/>
      <c r="Q999" s="317"/>
      <c r="R999" s="317"/>
      <c r="S999" s="317"/>
      <c r="T999" s="317"/>
      <c r="U999" s="317"/>
      <c r="V999" s="317"/>
      <c r="W999" s="317"/>
      <c r="X999" s="317"/>
      <c r="Y999" s="317"/>
      <c r="Z999" s="317"/>
      <c r="AA999" s="317"/>
      <c r="AB999" s="317"/>
      <c r="AC999" s="317"/>
    </row>
    <row r="1000" spans="1:29" ht="15.75" hidden="1" customHeight="1">
      <c r="A1000" s="318"/>
      <c r="B1000" s="309"/>
      <c r="C1000" s="309"/>
      <c r="D1000" s="309"/>
      <c r="E1000" s="319"/>
      <c r="F1000" s="360"/>
      <c r="G1000" s="364"/>
      <c r="H1000" s="318"/>
      <c r="I1000" s="320"/>
      <c r="J1000" s="320"/>
      <c r="K1000" s="346"/>
      <c r="L1000" s="341"/>
      <c r="M1000" s="209"/>
      <c r="N1000" s="209"/>
      <c r="O1000" s="346"/>
      <c r="P1000" s="317"/>
      <c r="Q1000" s="317"/>
      <c r="R1000" s="317"/>
      <c r="S1000" s="317"/>
      <c r="T1000" s="317"/>
      <c r="U1000" s="317"/>
      <c r="V1000" s="317"/>
      <c r="W1000" s="317"/>
      <c r="X1000" s="317"/>
      <c r="Y1000" s="317"/>
      <c r="Z1000" s="317"/>
      <c r="AA1000" s="317"/>
      <c r="AB1000" s="317"/>
      <c r="AC1000" s="317"/>
    </row>
    <row r="1001" spans="1:29" ht="15.75" hidden="1" customHeight="1">
      <c r="A1001" s="318"/>
      <c r="B1001" s="309"/>
      <c r="C1001" s="309"/>
      <c r="D1001" s="309"/>
      <c r="E1001" s="319"/>
      <c r="F1001" s="360"/>
      <c r="G1001" s="364"/>
      <c r="H1001" s="318"/>
      <c r="I1001" s="320"/>
      <c r="J1001" s="320"/>
      <c r="K1001" s="346"/>
      <c r="L1001" s="341"/>
      <c r="M1001" s="209"/>
      <c r="N1001" s="209"/>
      <c r="O1001" s="346"/>
      <c r="P1001" s="317"/>
      <c r="Q1001" s="317"/>
      <c r="R1001" s="317"/>
      <c r="S1001" s="317"/>
      <c r="T1001" s="317"/>
      <c r="U1001" s="317"/>
      <c r="V1001" s="317"/>
      <c r="W1001" s="317"/>
      <c r="X1001" s="317"/>
      <c r="Y1001" s="317"/>
      <c r="Z1001" s="317"/>
      <c r="AA1001" s="317"/>
      <c r="AB1001" s="317"/>
      <c r="AC1001" s="317"/>
    </row>
    <row r="1002" spans="1:29" ht="15.75" hidden="1" customHeight="1">
      <c r="A1002" s="318"/>
      <c r="B1002" s="309"/>
      <c r="C1002" s="309"/>
      <c r="D1002" s="309"/>
      <c r="E1002" s="319"/>
      <c r="F1002" s="360"/>
      <c r="G1002" s="364"/>
      <c r="H1002" s="318"/>
      <c r="I1002" s="320"/>
      <c r="J1002" s="320"/>
      <c r="K1002" s="346"/>
      <c r="L1002" s="341"/>
      <c r="M1002" s="209"/>
      <c r="N1002" s="209"/>
      <c r="O1002" s="346"/>
      <c r="P1002" s="317"/>
      <c r="Q1002" s="317"/>
      <c r="R1002" s="317"/>
      <c r="S1002" s="317"/>
      <c r="T1002" s="317"/>
      <c r="U1002" s="317"/>
      <c r="V1002" s="317"/>
      <c r="W1002" s="317"/>
      <c r="X1002" s="317"/>
      <c r="Y1002" s="317"/>
      <c r="Z1002" s="317"/>
      <c r="AA1002" s="317"/>
      <c r="AB1002" s="317"/>
      <c r="AC1002" s="317"/>
    </row>
    <row r="1003" spans="1:29" ht="15.75" hidden="1" customHeight="1">
      <c r="A1003" s="318"/>
      <c r="B1003" s="309"/>
      <c r="C1003" s="309"/>
      <c r="D1003" s="309"/>
      <c r="E1003" s="319"/>
      <c r="F1003" s="360"/>
      <c r="G1003" s="364"/>
      <c r="H1003" s="318"/>
      <c r="I1003" s="320"/>
      <c r="J1003" s="320"/>
      <c r="K1003" s="346"/>
      <c r="L1003" s="341"/>
      <c r="M1003" s="209"/>
      <c r="N1003" s="209"/>
      <c r="O1003" s="346"/>
      <c r="P1003" s="317"/>
      <c r="Q1003" s="317"/>
      <c r="R1003" s="317"/>
      <c r="S1003" s="317"/>
      <c r="T1003" s="317"/>
      <c r="U1003" s="317"/>
      <c r="V1003" s="317"/>
      <c r="W1003" s="317"/>
      <c r="X1003" s="317"/>
      <c r="Y1003" s="317"/>
      <c r="Z1003" s="317"/>
      <c r="AA1003" s="317"/>
      <c r="AB1003" s="317"/>
      <c r="AC1003" s="317"/>
    </row>
    <row r="1004" spans="1:29" ht="15.75" hidden="1" customHeight="1">
      <c r="A1004" s="318"/>
      <c r="B1004" s="309"/>
      <c r="C1004" s="309"/>
      <c r="D1004" s="309"/>
      <c r="E1004" s="319"/>
      <c r="F1004" s="360"/>
      <c r="G1004" s="364"/>
      <c r="H1004" s="318"/>
      <c r="I1004" s="320"/>
      <c r="J1004" s="320"/>
      <c r="K1004" s="346"/>
      <c r="L1004" s="341"/>
      <c r="M1004" s="209"/>
      <c r="N1004" s="209"/>
      <c r="O1004" s="346"/>
      <c r="P1004" s="317"/>
      <c r="Q1004" s="317"/>
      <c r="R1004" s="317"/>
      <c r="S1004" s="317"/>
      <c r="T1004" s="317"/>
      <c r="U1004" s="317"/>
      <c r="V1004" s="317"/>
      <c r="W1004" s="317"/>
      <c r="X1004" s="317"/>
      <c r="Y1004" s="317"/>
      <c r="Z1004" s="317"/>
      <c r="AA1004" s="317"/>
      <c r="AB1004" s="317"/>
      <c r="AC1004" s="317"/>
    </row>
    <row r="1005" spans="1:29" ht="15.75" hidden="1" customHeight="1">
      <c r="A1005" s="318"/>
      <c r="B1005" s="309"/>
      <c r="C1005" s="309"/>
      <c r="D1005" s="309"/>
      <c r="E1005" s="319"/>
      <c r="F1005" s="360"/>
      <c r="G1005" s="364"/>
      <c r="H1005" s="318"/>
      <c r="I1005" s="320"/>
      <c r="J1005" s="320"/>
      <c r="K1005" s="346"/>
      <c r="L1005" s="341"/>
      <c r="M1005" s="209"/>
      <c r="N1005" s="209"/>
      <c r="O1005" s="346"/>
      <c r="P1005" s="317"/>
      <c r="Q1005" s="317"/>
      <c r="R1005" s="317"/>
      <c r="S1005" s="317"/>
      <c r="T1005" s="317"/>
      <c r="U1005" s="317"/>
      <c r="V1005" s="317"/>
      <c r="W1005" s="317"/>
      <c r="X1005" s="317"/>
      <c r="Y1005" s="317"/>
      <c r="Z1005" s="317"/>
      <c r="AA1005" s="317"/>
      <c r="AB1005" s="317"/>
      <c r="AC1005" s="317"/>
    </row>
    <row r="1006" spans="1:29" ht="15.75" hidden="1" customHeight="1">
      <c r="A1006" s="318"/>
      <c r="B1006" s="309"/>
      <c r="C1006" s="309"/>
      <c r="D1006" s="309"/>
      <c r="E1006" s="319"/>
      <c r="F1006" s="360"/>
      <c r="G1006" s="364"/>
      <c r="H1006" s="318"/>
      <c r="I1006" s="320"/>
      <c r="J1006" s="320"/>
      <c r="K1006" s="346"/>
      <c r="L1006" s="341"/>
      <c r="M1006" s="209"/>
      <c r="N1006" s="209"/>
      <c r="O1006" s="346"/>
      <c r="P1006" s="317"/>
      <c r="Q1006" s="317"/>
      <c r="R1006" s="317"/>
      <c r="S1006" s="317"/>
      <c r="T1006" s="317"/>
      <c r="U1006" s="317"/>
      <c r="V1006" s="317"/>
      <c r="W1006" s="317"/>
      <c r="X1006" s="317"/>
      <c r="Y1006" s="317"/>
      <c r="Z1006" s="317"/>
      <c r="AA1006" s="317"/>
      <c r="AB1006" s="317"/>
      <c r="AC1006" s="317"/>
    </row>
    <row r="1007" spans="1:29" ht="15.75" hidden="1" customHeight="1">
      <c r="A1007" s="318"/>
      <c r="B1007" s="309"/>
      <c r="C1007" s="309"/>
      <c r="D1007" s="309"/>
      <c r="E1007" s="319"/>
      <c r="F1007" s="360"/>
      <c r="G1007" s="364"/>
      <c r="H1007" s="318"/>
      <c r="I1007" s="320"/>
      <c r="J1007" s="320"/>
      <c r="K1007" s="346"/>
      <c r="L1007" s="341"/>
      <c r="M1007" s="209"/>
      <c r="N1007" s="209"/>
      <c r="O1007" s="346"/>
      <c r="P1007" s="317"/>
      <c r="Q1007" s="317"/>
      <c r="R1007" s="317"/>
      <c r="S1007" s="317"/>
      <c r="T1007" s="317"/>
      <c r="U1007" s="317"/>
      <c r="V1007" s="317"/>
      <c r="W1007" s="317"/>
      <c r="X1007" s="317"/>
      <c r="Y1007" s="317"/>
      <c r="Z1007" s="317"/>
      <c r="AA1007" s="317"/>
      <c r="AB1007" s="317"/>
      <c r="AC1007" s="317"/>
    </row>
    <row r="1008" spans="1:29" ht="15.75" hidden="1" customHeight="1">
      <c r="A1008" s="318"/>
      <c r="B1008" s="309"/>
      <c r="C1008" s="309"/>
      <c r="D1008" s="309"/>
      <c r="E1008" s="319"/>
      <c r="F1008" s="360"/>
      <c r="G1008" s="364"/>
      <c r="H1008" s="318"/>
      <c r="I1008" s="320"/>
      <c r="J1008" s="320"/>
      <c r="K1008" s="346"/>
      <c r="L1008" s="341"/>
      <c r="M1008" s="209"/>
      <c r="N1008" s="209"/>
      <c r="O1008" s="346"/>
      <c r="P1008" s="317"/>
      <c r="Q1008" s="317"/>
      <c r="R1008" s="317"/>
      <c r="S1008" s="317"/>
      <c r="T1008" s="317"/>
      <c r="U1008" s="317"/>
      <c r="V1008" s="317"/>
      <c r="W1008" s="317"/>
      <c r="X1008" s="317"/>
      <c r="Y1008" s="317"/>
      <c r="Z1008" s="317"/>
      <c r="AA1008" s="317"/>
      <c r="AB1008" s="317"/>
      <c r="AC1008" s="317"/>
    </row>
    <row r="1009" spans="1:29" ht="15.75" hidden="1" customHeight="1">
      <c r="A1009" s="318"/>
      <c r="B1009" s="309"/>
      <c r="C1009" s="309"/>
      <c r="D1009" s="309"/>
      <c r="E1009" s="319"/>
      <c r="F1009" s="360"/>
      <c r="G1009" s="364"/>
      <c r="H1009" s="318"/>
      <c r="I1009" s="320"/>
      <c r="J1009" s="320"/>
      <c r="K1009" s="346"/>
      <c r="L1009" s="341"/>
      <c r="M1009" s="209"/>
      <c r="N1009" s="209"/>
      <c r="O1009" s="346"/>
      <c r="P1009" s="317"/>
      <c r="Q1009" s="317"/>
      <c r="R1009" s="317"/>
      <c r="S1009" s="317"/>
      <c r="T1009" s="317"/>
      <c r="U1009" s="317"/>
      <c r="V1009" s="317"/>
      <c r="W1009" s="317"/>
      <c r="X1009" s="317"/>
      <c r="Y1009" s="317"/>
      <c r="Z1009" s="317"/>
      <c r="AA1009" s="317"/>
      <c r="AB1009" s="317"/>
      <c r="AC1009" s="317"/>
    </row>
    <row r="1010" spans="1:29" ht="15.75" hidden="1" customHeight="1">
      <c r="A1010" s="318"/>
      <c r="B1010" s="309"/>
      <c r="C1010" s="309"/>
      <c r="D1010" s="309"/>
      <c r="E1010" s="319"/>
      <c r="F1010" s="360"/>
      <c r="G1010" s="364"/>
      <c r="H1010" s="318"/>
      <c r="I1010" s="320"/>
      <c r="J1010" s="320"/>
      <c r="K1010" s="346"/>
      <c r="L1010" s="341"/>
      <c r="M1010" s="209"/>
      <c r="N1010" s="209"/>
      <c r="O1010" s="346"/>
      <c r="P1010" s="317"/>
      <c r="Q1010" s="317"/>
      <c r="R1010" s="317"/>
      <c r="S1010" s="317"/>
      <c r="T1010" s="317"/>
      <c r="U1010" s="317"/>
      <c r="V1010" s="317"/>
      <c r="W1010" s="317"/>
      <c r="X1010" s="317"/>
      <c r="Y1010" s="317"/>
      <c r="Z1010" s="317"/>
      <c r="AA1010" s="317"/>
      <c r="AB1010" s="317"/>
      <c r="AC1010" s="317"/>
    </row>
    <row r="1011" spans="1:29" ht="15.75" hidden="1" customHeight="1">
      <c r="A1011" s="318"/>
      <c r="B1011" s="309"/>
      <c r="C1011" s="309"/>
      <c r="D1011" s="309"/>
      <c r="E1011" s="319"/>
      <c r="F1011" s="360"/>
      <c r="G1011" s="364"/>
      <c r="H1011" s="318"/>
      <c r="I1011" s="320"/>
      <c r="J1011" s="320"/>
      <c r="K1011" s="346"/>
      <c r="L1011" s="341"/>
      <c r="M1011" s="209"/>
      <c r="N1011" s="209"/>
      <c r="O1011" s="346"/>
      <c r="P1011" s="317"/>
      <c r="Q1011" s="317"/>
      <c r="R1011" s="317"/>
      <c r="S1011" s="317"/>
      <c r="T1011" s="317"/>
      <c r="U1011" s="317"/>
      <c r="V1011" s="317"/>
      <c r="W1011" s="317"/>
      <c r="X1011" s="317"/>
      <c r="Y1011" s="317"/>
      <c r="Z1011" s="317"/>
      <c r="AA1011" s="317"/>
      <c r="AB1011" s="317"/>
      <c r="AC1011" s="317"/>
    </row>
    <row r="1012" spans="1:29" ht="15.75" hidden="1" customHeight="1">
      <c r="A1012" s="318"/>
      <c r="B1012" s="309"/>
      <c r="C1012" s="309"/>
      <c r="D1012" s="309"/>
      <c r="E1012" s="319"/>
      <c r="F1012" s="360"/>
      <c r="G1012" s="364"/>
      <c r="H1012" s="318"/>
      <c r="I1012" s="320"/>
      <c r="J1012" s="320"/>
      <c r="K1012" s="346"/>
      <c r="L1012" s="341"/>
      <c r="M1012" s="209"/>
      <c r="N1012" s="209"/>
      <c r="O1012" s="346"/>
      <c r="P1012" s="317"/>
      <c r="Q1012" s="317"/>
      <c r="R1012" s="317"/>
      <c r="S1012" s="317"/>
      <c r="T1012" s="317"/>
      <c r="U1012" s="317"/>
      <c r="V1012" s="317"/>
      <c r="W1012" s="317"/>
      <c r="X1012" s="317"/>
      <c r="Y1012" s="317"/>
      <c r="Z1012" s="317"/>
      <c r="AA1012" s="317"/>
      <c r="AB1012" s="317"/>
      <c r="AC1012" s="317"/>
    </row>
    <row r="1013" spans="1:29" ht="15.75" hidden="1" customHeight="1">
      <c r="A1013" s="318"/>
      <c r="B1013" s="309"/>
      <c r="C1013" s="309"/>
      <c r="D1013" s="309"/>
      <c r="E1013" s="319"/>
      <c r="F1013" s="360"/>
      <c r="G1013" s="364"/>
      <c r="H1013" s="318"/>
      <c r="I1013" s="320"/>
      <c r="J1013" s="320"/>
      <c r="K1013" s="346"/>
      <c r="L1013" s="341"/>
      <c r="M1013" s="209"/>
      <c r="N1013" s="209"/>
      <c r="O1013" s="346"/>
      <c r="P1013" s="317"/>
      <c r="Q1013" s="317"/>
      <c r="R1013" s="317"/>
      <c r="S1013" s="317"/>
      <c r="T1013" s="317"/>
      <c r="U1013" s="317"/>
      <c r="V1013" s="317"/>
      <c r="W1013" s="317"/>
      <c r="X1013" s="317"/>
      <c r="Y1013" s="317"/>
      <c r="Z1013" s="317"/>
      <c r="AA1013" s="317"/>
      <c r="AB1013" s="317"/>
      <c r="AC1013" s="317"/>
    </row>
    <row r="1014" spans="1:29" ht="10.5" hidden="1" customHeight="1">
      <c r="A1014" s="318"/>
      <c r="B1014" s="309"/>
      <c r="C1014" s="309"/>
      <c r="D1014" s="309"/>
      <c r="E1014" s="319"/>
      <c r="F1014" s="360"/>
      <c r="G1014" s="364"/>
      <c r="H1014" s="318"/>
      <c r="I1014" s="320"/>
      <c r="J1014" s="320"/>
      <c r="K1014" s="346"/>
      <c r="L1014" s="341"/>
      <c r="M1014" s="209"/>
      <c r="N1014" s="209"/>
      <c r="O1014" s="346"/>
      <c r="P1014" s="317"/>
      <c r="Q1014" s="317"/>
      <c r="R1014" s="317"/>
      <c r="S1014" s="317"/>
      <c r="T1014" s="317"/>
      <c r="U1014" s="317"/>
      <c r="V1014" s="317"/>
      <c r="W1014" s="317"/>
      <c r="X1014" s="317"/>
      <c r="Y1014" s="317"/>
      <c r="Z1014" s="317"/>
      <c r="AA1014" s="317"/>
      <c r="AB1014" s="317"/>
      <c r="AC1014" s="317"/>
    </row>
    <row r="1015" spans="1:29" ht="15.75" hidden="1" customHeight="1">
      <c r="A1015" s="318"/>
      <c r="B1015" s="309"/>
      <c r="C1015" s="309"/>
      <c r="D1015" s="309"/>
      <c r="E1015" s="319"/>
      <c r="F1015" s="360"/>
      <c r="G1015" s="364"/>
      <c r="H1015" s="318"/>
      <c r="I1015" s="320"/>
      <c r="J1015" s="320"/>
      <c r="K1015" s="346"/>
      <c r="L1015" s="341"/>
      <c r="M1015" s="209"/>
      <c r="N1015" s="209"/>
      <c r="O1015" s="346"/>
      <c r="P1015" s="317"/>
      <c r="Q1015" s="317"/>
      <c r="R1015" s="317"/>
      <c r="S1015" s="317"/>
      <c r="T1015" s="317"/>
      <c r="U1015" s="317"/>
      <c r="V1015" s="317"/>
      <c r="W1015" s="317"/>
      <c r="X1015" s="317"/>
      <c r="Y1015" s="317"/>
      <c r="Z1015" s="317"/>
      <c r="AA1015" s="317"/>
      <c r="AB1015" s="317"/>
      <c r="AC1015" s="317"/>
    </row>
    <row r="1016" spans="1:29" ht="15.75" hidden="1" customHeight="1">
      <c r="A1016" s="318"/>
      <c r="B1016" s="309"/>
      <c r="C1016" s="309"/>
      <c r="D1016" s="309"/>
      <c r="E1016" s="319"/>
      <c r="F1016" s="360"/>
      <c r="G1016" s="364"/>
      <c r="H1016" s="318"/>
      <c r="I1016" s="320"/>
      <c r="J1016" s="320"/>
      <c r="K1016" s="346"/>
      <c r="L1016" s="341"/>
      <c r="M1016" s="209"/>
      <c r="N1016" s="209"/>
      <c r="O1016" s="346"/>
      <c r="P1016" s="317"/>
      <c r="Q1016" s="317"/>
      <c r="R1016" s="317"/>
      <c r="S1016" s="317"/>
      <c r="T1016" s="317"/>
      <c r="U1016" s="317"/>
      <c r="V1016" s="317"/>
      <c r="W1016" s="317"/>
      <c r="X1016" s="317"/>
      <c r="Y1016" s="317"/>
      <c r="Z1016" s="317"/>
      <c r="AA1016" s="317"/>
      <c r="AB1016" s="317"/>
      <c r="AC1016" s="317"/>
    </row>
    <row r="1017" spans="1:29" ht="15.75" hidden="1" customHeight="1">
      <c r="A1017" s="318"/>
      <c r="B1017" s="309"/>
      <c r="C1017" s="309"/>
      <c r="D1017" s="309"/>
      <c r="E1017" s="319"/>
      <c r="F1017" s="360"/>
      <c r="G1017" s="364"/>
      <c r="H1017" s="318"/>
      <c r="I1017" s="320"/>
      <c r="J1017" s="320"/>
      <c r="K1017" s="346"/>
      <c r="L1017" s="341"/>
      <c r="M1017" s="209"/>
      <c r="N1017" s="209"/>
      <c r="O1017" s="346"/>
      <c r="P1017" s="317"/>
      <c r="Q1017" s="317"/>
      <c r="R1017" s="317"/>
      <c r="S1017" s="317"/>
      <c r="T1017" s="317"/>
      <c r="U1017" s="317"/>
      <c r="V1017" s="317"/>
      <c r="W1017" s="317"/>
      <c r="X1017" s="317"/>
      <c r="Y1017" s="317"/>
      <c r="Z1017" s="317"/>
      <c r="AA1017" s="317"/>
      <c r="AB1017" s="317"/>
      <c r="AC1017" s="317"/>
    </row>
    <row r="1018" spans="1:29" ht="15.75" hidden="1" customHeight="1">
      <c r="A1018" s="318"/>
      <c r="B1018" s="309"/>
      <c r="C1018" s="309"/>
      <c r="D1018" s="309"/>
      <c r="E1018" s="319"/>
      <c r="F1018" s="360"/>
      <c r="G1018" s="364"/>
      <c r="H1018" s="318"/>
      <c r="I1018" s="320"/>
      <c r="J1018" s="320"/>
      <c r="K1018" s="346"/>
      <c r="L1018" s="341"/>
      <c r="M1018" s="209"/>
      <c r="N1018" s="209"/>
      <c r="O1018" s="346"/>
      <c r="P1018" s="317"/>
      <c r="Q1018" s="317"/>
      <c r="R1018" s="317"/>
      <c r="S1018" s="317"/>
      <c r="T1018" s="317"/>
      <c r="U1018" s="317"/>
      <c r="V1018" s="317"/>
      <c r="W1018" s="317"/>
      <c r="X1018" s="317"/>
      <c r="Y1018" s="317"/>
      <c r="Z1018" s="317"/>
      <c r="AA1018" s="317"/>
      <c r="AB1018" s="317"/>
      <c r="AC1018" s="317"/>
    </row>
    <row r="1019" spans="1:29" ht="15.75" hidden="1" customHeight="1">
      <c r="A1019" s="318"/>
      <c r="B1019" s="309"/>
      <c r="C1019" s="309"/>
      <c r="D1019" s="309"/>
      <c r="E1019" s="319"/>
      <c r="F1019" s="360"/>
      <c r="G1019" s="364"/>
      <c r="H1019" s="318"/>
      <c r="I1019" s="320"/>
      <c r="J1019" s="320"/>
      <c r="K1019" s="346"/>
      <c r="L1019" s="341"/>
      <c r="M1019" s="209"/>
      <c r="N1019" s="209"/>
      <c r="O1019" s="346"/>
      <c r="P1019" s="317"/>
      <c r="Q1019" s="317"/>
      <c r="R1019" s="317"/>
      <c r="S1019" s="317"/>
      <c r="T1019" s="317"/>
      <c r="U1019" s="317"/>
      <c r="V1019" s="317"/>
      <c r="W1019" s="317"/>
      <c r="X1019" s="317"/>
      <c r="Y1019" s="317"/>
      <c r="Z1019" s="317"/>
      <c r="AA1019" s="317"/>
      <c r="AB1019" s="317"/>
      <c r="AC1019" s="317"/>
    </row>
    <row r="1020" spans="1:29" ht="15.75" hidden="1" customHeight="1">
      <c r="A1020" s="318"/>
      <c r="B1020" s="309"/>
      <c r="C1020" s="309"/>
      <c r="D1020" s="309"/>
      <c r="E1020" s="319"/>
      <c r="F1020" s="360"/>
      <c r="G1020" s="364"/>
      <c r="H1020" s="318"/>
      <c r="I1020" s="320"/>
      <c r="J1020" s="320"/>
      <c r="K1020" s="346"/>
      <c r="L1020" s="341"/>
      <c r="M1020" s="209"/>
      <c r="N1020" s="209"/>
      <c r="O1020" s="346"/>
      <c r="P1020" s="317"/>
      <c r="Q1020" s="317"/>
      <c r="R1020" s="317"/>
      <c r="S1020" s="317"/>
      <c r="T1020" s="317"/>
      <c r="U1020" s="317"/>
      <c r="V1020" s="317"/>
      <c r="W1020" s="317"/>
      <c r="X1020" s="317"/>
      <c r="Y1020" s="317"/>
      <c r="Z1020" s="317"/>
      <c r="AA1020" s="317"/>
      <c r="AB1020" s="317"/>
      <c r="AC1020" s="317"/>
    </row>
    <row r="1021" spans="1:29" ht="15.75" hidden="1" customHeight="1">
      <c r="A1021" s="318"/>
      <c r="B1021" s="309"/>
      <c r="C1021" s="309"/>
      <c r="D1021" s="309"/>
      <c r="E1021" s="319"/>
      <c r="F1021" s="360"/>
      <c r="G1021" s="364"/>
      <c r="H1021" s="318"/>
      <c r="I1021" s="320"/>
      <c r="J1021" s="320"/>
      <c r="K1021" s="346"/>
      <c r="L1021" s="341"/>
      <c r="M1021" s="209"/>
      <c r="N1021" s="209"/>
      <c r="O1021" s="346"/>
      <c r="P1021" s="317"/>
      <c r="Q1021" s="317"/>
      <c r="R1021" s="317"/>
      <c r="S1021" s="317"/>
      <c r="T1021" s="317"/>
      <c r="U1021" s="317"/>
      <c r="V1021" s="317"/>
      <c r="W1021" s="317"/>
      <c r="X1021" s="317"/>
      <c r="Y1021" s="317"/>
      <c r="Z1021" s="317"/>
      <c r="AA1021" s="317"/>
      <c r="AB1021" s="317"/>
      <c r="AC1021" s="317"/>
    </row>
    <row r="1022" spans="1:29" ht="13.5" hidden="1" customHeight="1">
      <c r="A1022" s="318"/>
      <c r="B1022" s="309"/>
      <c r="C1022" s="309"/>
      <c r="D1022" s="309"/>
      <c r="E1022" s="319"/>
      <c r="F1022" s="360"/>
      <c r="G1022" s="364"/>
      <c r="H1022" s="318"/>
      <c r="I1022" s="320"/>
      <c r="J1022" s="320"/>
      <c r="K1022" s="346"/>
      <c r="L1022" s="341"/>
      <c r="M1022" s="209"/>
      <c r="N1022" s="209"/>
      <c r="O1022" s="346"/>
      <c r="P1022" s="317"/>
      <c r="Q1022" s="317"/>
      <c r="R1022" s="317"/>
      <c r="S1022" s="317"/>
      <c r="T1022" s="317"/>
      <c r="U1022" s="317"/>
      <c r="V1022" s="317"/>
      <c r="W1022" s="317"/>
      <c r="X1022" s="317"/>
      <c r="Y1022" s="317"/>
      <c r="Z1022" s="317"/>
      <c r="AA1022" s="317"/>
      <c r="AB1022" s="317"/>
      <c r="AC1022" s="317"/>
    </row>
    <row r="1023" spans="1:29" ht="15.75" hidden="1" customHeight="1">
      <c r="A1023" s="318"/>
      <c r="B1023" s="309"/>
      <c r="C1023" s="309"/>
      <c r="D1023" s="309"/>
      <c r="E1023" s="319"/>
      <c r="F1023" s="360"/>
      <c r="G1023" s="364"/>
      <c r="H1023" s="318"/>
      <c r="I1023" s="320"/>
      <c r="J1023" s="320" t="s">
        <v>289</v>
      </c>
      <c r="K1023" s="346"/>
      <c r="L1023" s="341"/>
      <c r="M1023" s="209"/>
      <c r="N1023" s="214"/>
      <c r="O1023" s="346"/>
      <c r="P1023" s="317"/>
      <c r="Q1023" s="317"/>
      <c r="R1023" s="317"/>
      <c r="S1023" s="317"/>
      <c r="T1023" s="317"/>
      <c r="U1023" s="317"/>
      <c r="V1023" s="317"/>
      <c r="W1023" s="317"/>
      <c r="X1023" s="317"/>
      <c r="Y1023" s="317"/>
      <c r="Z1023" s="317"/>
      <c r="AA1023" s="317"/>
      <c r="AB1023" s="317"/>
      <c r="AC1023" s="317"/>
    </row>
    <row r="1024" spans="1:29" ht="15.75" hidden="1" customHeight="1">
      <c r="A1024" s="318"/>
      <c r="B1024" s="309"/>
      <c r="C1024" s="309"/>
      <c r="D1024" s="309"/>
      <c r="E1024" s="319"/>
      <c r="F1024" s="360"/>
      <c r="G1024" s="364"/>
      <c r="H1024" s="318"/>
      <c r="I1024" s="320"/>
      <c r="J1024" s="320"/>
      <c r="K1024" s="346"/>
      <c r="L1024" s="341"/>
      <c r="M1024" s="209"/>
      <c r="N1024" s="214"/>
      <c r="O1024" s="346"/>
      <c r="P1024" s="317"/>
      <c r="Q1024" s="317"/>
      <c r="R1024" s="317"/>
      <c r="S1024" s="317"/>
      <c r="T1024" s="317"/>
      <c r="U1024" s="317"/>
      <c r="V1024" s="317"/>
      <c r="W1024" s="317"/>
      <c r="X1024" s="317"/>
      <c r="Y1024" s="317"/>
      <c r="Z1024" s="317"/>
      <c r="AA1024" s="317"/>
      <c r="AB1024" s="317"/>
      <c r="AC1024" s="317"/>
    </row>
    <row r="1025" spans="1:29" ht="15.75" hidden="1" customHeight="1">
      <c r="A1025" s="318"/>
      <c r="B1025" s="309"/>
      <c r="C1025" s="309"/>
      <c r="D1025" s="309"/>
      <c r="E1025" s="319"/>
      <c r="F1025" s="360"/>
      <c r="G1025" s="364"/>
      <c r="H1025" s="318"/>
      <c r="I1025" s="320"/>
      <c r="J1025" s="320"/>
      <c r="K1025" s="346"/>
      <c r="L1025" s="341"/>
      <c r="M1025" s="209"/>
      <c r="N1025" s="214"/>
      <c r="O1025" s="346"/>
      <c r="P1025" s="317"/>
      <c r="Q1025" s="317"/>
      <c r="R1025" s="317"/>
      <c r="S1025" s="317"/>
      <c r="T1025" s="317"/>
      <c r="U1025" s="317"/>
      <c r="V1025" s="317"/>
      <c r="W1025" s="317"/>
      <c r="X1025" s="317"/>
      <c r="Y1025" s="317"/>
      <c r="Z1025" s="317"/>
      <c r="AA1025" s="317"/>
      <c r="AB1025" s="317"/>
      <c r="AC1025" s="317"/>
    </row>
    <row r="1026" spans="1:29" ht="15.75" hidden="1" customHeight="1">
      <c r="A1026" s="318"/>
      <c r="B1026" s="309"/>
      <c r="C1026" s="309"/>
      <c r="D1026" s="309"/>
      <c r="E1026" s="319"/>
      <c r="F1026" s="360"/>
      <c r="G1026" s="364"/>
      <c r="H1026" s="318"/>
      <c r="I1026" s="320"/>
      <c r="J1026" s="320"/>
      <c r="K1026" s="346"/>
      <c r="L1026" s="341"/>
      <c r="M1026" s="209"/>
      <c r="N1026" s="214"/>
      <c r="O1026" s="346"/>
      <c r="P1026" s="317"/>
      <c r="Q1026" s="317"/>
      <c r="R1026" s="317"/>
      <c r="S1026" s="317"/>
      <c r="T1026" s="317"/>
      <c r="U1026" s="317"/>
      <c r="V1026" s="317"/>
      <c r="W1026" s="317"/>
      <c r="X1026" s="317"/>
      <c r="Y1026" s="317"/>
      <c r="Z1026" s="317"/>
      <c r="AA1026" s="317"/>
      <c r="AB1026" s="317"/>
      <c r="AC1026" s="317"/>
    </row>
    <row r="1027" spans="1:29" ht="15.75" hidden="1" customHeight="1">
      <c r="A1027" s="318"/>
      <c r="B1027" s="309"/>
      <c r="C1027" s="309"/>
      <c r="D1027" s="309"/>
      <c r="E1027" s="319"/>
      <c r="F1027" s="360"/>
      <c r="G1027" s="364"/>
      <c r="H1027" s="318"/>
      <c r="I1027" s="320"/>
      <c r="J1027" s="320"/>
      <c r="K1027" s="346"/>
      <c r="L1027" s="341"/>
      <c r="M1027" s="209"/>
      <c r="N1027" s="214"/>
      <c r="O1027" s="346"/>
      <c r="P1027" s="317"/>
      <c r="Q1027" s="317"/>
      <c r="R1027" s="317"/>
      <c r="S1027" s="317"/>
      <c r="T1027" s="317"/>
      <c r="U1027" s="317"/>
      <c r="V1027" s="317"/>
      <c r="W1027" s="317"/>
      <c r="X1027" s="317"/>
      <c r="Y1027" s="317"/>
      <c r="Z1027" s="317"/>
      <c r="AA1027" s="317"/>
      <c r="AB1027" s="317"/>
      <c r="AC1027" s="317"/>
    </row>
    <row r="1028" spans="1:29" ht="15.75" hidden="1" customHeight="1">
      <c r="A1028" s="318"/>
      <c r="B1028" s="309"/>
      <c r="C1028" s="309"/>
      <c r="D1028" s="309"/>
      <c r="E1028" s="319"/>
      <c r="F1028" s="360"/>
      <c r="G1028" s="364"/>
      <c r="H1028" s="318"/>
      <c r="I1028" s="320"/>
      <c r="J1028" s="320"/>
      <c r="K1028" s="346"/>
      <c r="L1028" s="341"/>
      <c r="M1028" s="209"/>
      <c r="N1028" s="214"/>
      <c r="O1028" s="346"/>
      <c r="P1028" s="317"/>
      <c r="Q1028" s="317"/>
      <c r="R1028" s="317"/>
      <c r="S1028" s="317"/>
      <c r="T1028" s="317"/>
      <c r="U1028" s="317"/>
      <c r="V1028" s="317"/>
      <c r="W1028" s="317"/>
      <c r="X1028" s="317"/>
      <c r="Y1028" s="317"/>
      <c r="Z1028" s="317"/>
      <c r="AA1028" s="317"/>
      <c r="AB1028" s="317"/>
      <c r="AC1028" s="317"/>
    </row>
    <row r="1029" spans="1:29" ht="15.75" hidden="1" customHeight="1">
      <c r="A1029" s="318"/>
      <c r="B1029" s="309"/>
      <c r="C1029" s="309"/>
      <c r="D1029" s="309"/>
      <c r="E1029" s="319"/>
      <c r="F1029" s="360"/>
      <c r="G1029" s="364"/>
      <c r="H1029" s="318"/>
      <c r="I1029" s="320"/>
      <c r="J1029" s="320"/>
      <c r="K1029" s="346"/>
      <c r="L1029" s="341"/>
      <c r="M1029" s="209"/>
      <c r="N1029" s="214"/>
      <c r="O1029" s="346"/>
      <c r="P1029" s="317"/>
      <c r="Q1029" s="317"/>
      <c r="R1029" s="317"/>
      <c r="S1029" s="317"/>
      <c r="T1029" s="317"/>
      <c r="U1029" s="317"/>
      <c r="V1029" s="317"/>
      <c r="W1029" s="317"/>
      <c r="X1029" s="317"/>
      <c r="Y1029" s="317"/>
      <c r="Z1029" s="317"/>
      <c r="AA1029" s="317"/>
      <c r="AB1029" s="317"/>
      <c r="AC1029" s="317"/>
    </row>
    <row r="1030" spans="1:29" ht="15.75" hidden="1" customHeight="1">
      <c r="A1030" s="318"/>
      <c r="B1030" s="309"/>
      <c r="C1030" s="309"/>
      <c r="D1030" s="309"/>
      <c r="E1030" s="319"/>
      <c r="F1030" s="360"/>
      <c r="G1030" s="364"/>
      <c r="H1030" s="318"/>
      <c r="I1030" s="320"/>
      <c r="J1030" s="320"/>
      <c r="K1030" s="346"/>
      <c r="L1030" s="341"/>
      <c r="M1030" s="209"/>
      <c r="N1030" s="214"/>
      <c r="O1030" s="346"/>
      <c r="P1030" s="317"/>
      <c r="Q1030" s="317"/>
      <c r="R1030" s="317"/>
      <c r="S1030" s="317"/>
      <c r="T1030" s="317"/>
      <c r="U1030" s="317"/>
      <c r="V1030" s="317"/>
      <c r="W1030" s="317"/>
      <c r="X1030" s="317"/>
      <c r="Y1030" s="317"/>
      <c r="Z1030" s="317"/>
      <c r="AA1030" s="317"/>
      <c r="AB1030" s="317"/>
      <c r="AC1030" s="317"/>
    </row>
    <row r="1031" spans="1:29" ht="15.75" hidden="1" customHeight="1">
      <c r="A1031" s="318"/>
      <c r="B1031" s="309"/>
      <c r="C1031" s="309"/>
      <c r="D1031" s="309"/>
      <c r="E1031" s="319"/>
      <c r="F1031" s="360"/>
      <c r="G1031" s="364"/>
      <c r="H1031" s="318"/>
      <c r="I1031" s="320"/>
      <c r="J1031" s="320"/>
      <c r="K1031" s="346"/>
      <c r="L1031" s="341"/>
      <c r="M1031" s="209"/>
      <c r="N1031" s="214"/>
      <c r="O1031" s="346"/>
      <c r="P1031" s="317"/>
      <c r="Q1031" s="317"/>
      <c r="R1031" s="317"/>
      <c r="S1031" s="317"/>
      <c r="T1031" s="317"/>
      <c r="U1031" s="317"/>
      <c r="V1031" s="317"/>
      <c r="W1031" s="317"/>
      <c r="X1031" s="317"/>
      <c r="Y1031" s="317"/>
      <c r="Z1031" s="317"/>
      <c r="AA1031" s="317"/>
      <c r="AB1031" s="317"/>
      <c r="AC1031" s="317"/>
    </row>
    <row r="1032" spans="1:29" ht="3.75" hidden="1" customHeight="1">
      <c r="A1032" s="318"/>
      <c r="B1032" s="309"/>
      <c r="C1032" s="309"/>
      <c r="D1032" s="309"/>
      <c r="E1032" s="319"/>
      <c r="F1032" s="360"/>
      <c r="G1032" s="364"/>
      <c r="H1032" s="318"/>
      <c r="I1032" s="320"/>
      <c r="J1032" s="320"/>
      <c r="K1032" s="346"/>
      <c r="L1032" s="341"/>
      <c r="M1032" s="209"/>
      <c r="N1032" s="214"/>
      <c r="O1032" s="346"/>
      <c r="P1032" s="317"/>
      <c r="Q1032" s="317"/>
      <c r="R1032" s="317"/>
      <c r="S1032" s="317"/>
      <c r="T1032" s="317"/>
      <c r="U1032" s="317"/>
      <c r="V1032" s="317"/>
      <c r="W1032" s="317"/>
      <c r="X1032" s="317"/>
      <c r="Y1032" s="317"/>
      <c r="Z1032" s="317"/>
      <c r="AA1032" s="317"/>
      <c r="AB1032" s="317"/>
      <c r="AC1032" s="317"/>
    </row>
    <row r="1033" spans="1:29" ht="15.75" hidden="1" customHeight="1">
      <c r="A1033" s="318"/>
      <c r="B1033" s="309"/>
      <c r="C1033" s="309"/>
      <c r="D1033" s="309"/>
      <c r="E1033" s="319"/>
      <c r="F1033" s="360"/>
      <c r="G1033" s="364"/>
      <c r="H1033" s="318"/>
      <c r="I1033" s="320"/>
      <c r="J1033" s="320"/>
      <c r="K1033" s="346"/>
      <c r="L1033" s="341"/>
      <c r="M1033" s="209"/>
      <c r="N1033" s="214"/>
      <c r="O1033" s="346"/>
      <c r="P1033" s="317"/>
      <c r="Q1033" s="317"/>
      <c r="R1033" s="317"/>
      <c r="S1033" s="317"/>
      <c r="T1033" s="317"/>
      <c r="U1033" s="317"/>
      <c r="V1033" s="317"/>
      <c r="W1033" s="317"/>
      <c r="X1033" s="317"/>
      <c r="Y1033" s="317"/>
      <c r="Z1033" s="317"/>
      <c r="AA1033" s="317"/>
      <c r="AB1033" s="317"/>
      <c r="AC1033" s="317"/>
    </row>
    <row r="1034" spans="1:29" ht="15.75" hidden="1" customHeight="1">
      <c r="A1034" s="318"/>
      <c r="B1034" s="309"/>
      <c r="C1034" s="309"/>
      <c r="D1034" s="309"/>
      <c r="E1034" s="319"/>
      <c r="F1034" s="360"/>
      <c r="G1034" s="364"/>
      <c r="H1034" s="318"/>
      <c r="I1034" s="320"/>
      <c r="J1034" s="320"/>
      <c r="K1034" s="346"/>
      <c r="L1034" s="341"/>
      <c r="M1034" s="209"/>
      <c r="N1034" s="214"/>
      <c r="O1034" s="346"/>
      <c r="P1034" s="317"/>
      <c r="Q1034" s="317"/>
      <c r="R1034" s="317"/>
      <c r="S1034" s="317"/>
      <c r="T1034" s="317"/>
      <c r="U1034" s="317"/>
      <c r="V1034" s="317"/>
      <c r="W1034" s="317"/>
      <c r="X1034" s="317"/>
      <c r="Y1034" s="317"/>
      <c r="Z1034" s="317"/>
      <c r="AA1034" s="317"/>
      <c r="AB1034" s="317"/>
      <c r="AC1034" s="317"/>
    </row>
    <row r="1035" spans="1:29" ht="15.75" hidden="1" customHeight="1">
      <c r="A1035" s="318"/>
      <c r="B1035" s="309"/>
      <c r="C1035" s="309"/>
      <c r="D1035" s="309"/>
      <c r="E1035" s="319"/>
      <c r="F1035" s="360"/>
      <c r="G1035" s="364"/>
      <c r="H1035" s="318"/>
      <c r="I1035" s="320"/>
      <c r="J1035" s="320"/>
      <c r="K1035" s="346"/>
      <c r="L1035" s="341"/>
      <c r="M1035" s="209"/>
      <c r="N1035" s="214"/>
      <c r="O1035" s="346"/>
      <c r="P1035" s="317"/>
      <c r="Q1035" s="317"/>
      <c r="R1035" s="317"/>
      <c r="S1035" s="317"/>
      <c r="T1035" s="317"/>
      <c r="U1035" s="317"/>
      <c r="V1035" s="317"/>
      <c r="W1035" s="317"/>
      <c r="X1035" s="317"/>
      <c r="Y1035" s="317"/>
      <c r="Z1035" s="317"/>
      <c r="AA1035" s="317"/>
      <c r="AB1035" s="317"/>
      <c r="AC1035" s="317"/>
    </row>
    <row r="1036" spans="1:29" ht="15.75" hidden="1" customHeight="1">
      <c r="A1036" s="318"/>
      <c r="B1036" s="309"/>
      <c r="C1036" s="309"/>
      <c r="D1036" s="309"/>
      <c r="E1036" s="319"/>
      <c r="F1036" s="360"/>
      <c r="G1036" s="364"/>
      <c r="H1036" s="318"/>
      <c r="I1036" s="320"/>
      <c r="J1036" s="320"/>
      <c r="K1036" s="346"/>
      <c r="L1036" s="341"/>
      <c r="M1036" s="209"/>
      <c r="N1036" s="214"/>
      <c r="O1036" s="346"/>
      <c r="P1036" s="317"/>
      <c r="Q1036" s="317"/>
      <c r="R1036" s="317"/>
      <c r="S1036" s="317"/>
      <c r="T1036" s="317"/>
      <c r="U1036" s="317"/>
      <c r="V1036" s="317"/>
      <c r="W1036" s="317"/>
      <c r="X1036" s="317"/>
      <c r="Y1036" s="317"/>
      <c r="Z1036" s="317"/>
      <c r="AA1036" s="317"/>
      <c r="AB1036" s="317"/>
      <c r="AC1036" s="317"/>
    </row>
    <row r="1037" spans="1:29" ht="15.75" hidden="1" customHeight="1">
      <c r="A1037" s="318"/>
      <c r="B1037" s="309"/>
      <c r="C1037" s="309"/>
      <c r="D1037" s="309"/>
      <c r="E1037" s="319"/>
      <c r="F1037" s="360"/>
      <c r="G1037" s="364"/>
      <c r="H1037" s="318"/>
      <c r="I1037" s="320"/>
      <c r="J1037" s="320"/>
      <c r="K1037" s="346"/>
      <c r="L1037" s="341"/>
      <c r="M1037" s="209"/>
      <c r="N1037" s="214"/>
      <c r="O1037" s="346"/>
      <c r="P1037" s="317"/>
      <c r="Q1037" s="317"/>
      <c r="R1037" s="317"/>
      <c r="S1037" s="317"/>
      <c r="T1037" s="317"/>
      <c r="U1037" s="317"/>
      <c r="V1037" s="317"/>
      <c r="W1037" s="317"/>
      <c r="X1037" s="317"/>
      <c r="Y1037" s="317"/>
      <c r="Z1037" s="317"/>
      <c r="AA1037" s="317"/>
      <c r="AB1037" s="317"/>
      <c r="AC1037" s="317"/>
    </row>
    <row r="1038" spans="1:29" ht="15.75" hidden="1" customHeight="1">
      <c r="A1038" s="318"/>
      <c r="B1038" s="309"/>
      <c r="C1038" s="309"/>
      <c r="D1038" s="309"/>
      <c r="E1038" s="319"/>
      <c r="F1038" s="360"/>
      <c r="G1038" s="364"/>
      <c r="H1038" s="318"/>
      <c r="I1038" s="320"/>
      <c r="J1038" s="320"/>
      <c r="K1038" s="346"/>
      <c r="L1038" s="341"/>
      <c r="M1038" s="209"/>
      <c r="N1038" s="214"/>
      <c r="O1038" s="346"/>
      <c r="P1038" s="317"/>
      <c r="Q1038" s="317"/>
      <c r="R1038" s="317"/>
      <c r="S1038" s="317"/>
      <c r="T1038" s="317"/>
      <c r="U1038" s="317"/>
      <c r="V1038" s="317"/>
      <c r="W1038" s="317"/>
      <c r="X1038" s="317"/>
      <c r="Y1038" s="317"/>
      <c r="Z1038" s="317"/>
      <c r="AA1038" s="317"/>
      <c r="AB1038" s="317"/>
      <c r="AC1038" s="317"/>
    </row>
    <row r="1039" spans="1:29" ht="15.75" hidden="1" customHeight="1">
      <c r="A1039" s="318"/>
      <c r="B1039" s="309"/>
      <c r="C1039" s="309"/>
      <c r="D1039" s="309"/>
      <c r="E1039" s="319"/>
      <c r="F1039" s="360"/>
      <c r="G1039" s="364"/>
      <c r="H1039" s="318"/>
      <c r="I1039" s="320"/>
      <c r="J1039" s="320"/>
      <c r="K1039" s="346"/>
      <c r="L1039" s="341"/>
      <c r="M1039" s="209"/>
      <c r="N1039" s="214"/>
      <c r="O1039" s="346"/>
      <c r="P1039" s="317"/>
      <c r="Q1039" s="317"/>
      <c r="R1039" s="317"/>
      <c r="S1039" s="317"/>
      <c r="T1039" s="317"/>
      <c r="U1039" s="317"/>
      <c r="V1039" s="317"/>
      <c r="W1039" s="317"/>
      <c r="X1039" s="317"/>
      <c r="Y1039" s="317"/>
      <c r="Z1039" s="317"/>
      <c r="AA1039" s="317"/>
      <c r="AB1039" s="317"/>
      <c r="AC1039" s="317"/>
    </row>
    <row r="1040" spans="1:29" ht="15.75" hidden="1" customHeight="1">
      <c r="A1040" s="318"/>
      <c r="B1040" s="309"/>
      <c r="C1040" s="309"/>
      <c r="D1040" s="309"/>
      <c r="E1040" s="319"/>
      <c r="F1040" s="360"/>
      <c r="G1040" s="364"/>
      <c r="H1040" s="318"/>
      <c r="I1040" s="320"/>
      <c r="J1040" s="320"/>
      <c r="K1040" s="346"/>
      <c r="L1040" s="341"/>
      <c r="M1040" s="209"/>
      <c r="N1040" s="214"/>
      <c r="O1040" s="346"/>
      <c r="P1040" s="317"/>
      <c r="Q1040" s="317"/>
      <c r="R1040" s="317"/>
      <c r="S1040" s="317"/>
      <c r="T1040" s="317"/>
      <c r="U1040" s="317"/>
      <c r="V1040" s="317"/>
      <c r="W1040" s="317"/>
      <c r="X1040" s="317"/>
      <c r="Y1040" s="317"/>
      <c r="Z1040" s="317"/>
      <c r="AA1040" s="317"/>
      <c r="AB1040" s="317"/>
      <c r="AC1040" s="317"/>
    </row>
    <row r="1041" spans="1:29" ht="15.75" hidden="1" customHeight="1">
      <c r="A1041" s="318"/>
      <c r="B1041" s="309"/>
      <c r="C1041" s="309"/>
      <c r="D1041" s="309"/>
      <c r="E1041" s="319"/>
      <c r="F1041" s="360"/>
      <c r="G1041" s="364"/>
      <c r="H1041" s="318"/>
      <c r="I1041" s="320"/>
      <c r="J1041" s="320"/>
      <c r="K1041" s="346"/>
      <c r="L1041" s="341"/>
      <c r="M1041" s="209"/>
      <c r="N1041" s="214"/>
      <c r="O1041" s="346"/>
      <c r="P1041" s="317"/>
      <c r="Q1041" s="317"/>
      <c r="R1041" s="317"/>
      <c r="S1041" s="317"/>
      <c r="T1041" s="317"/>
      <c r="U1041" s="317"/>
      <c r="V1041" s="317"/>
      <c r="W1041" s="317"/>
      <c r="X1041" s="317"/>
      <c r="Y1041" s="317"/>
      <c r="Z1041" s="317"/>
      <c r="AA1041" s="317"/>
      <c r="AB1041" s="317"/>
      <c r="AC1041" s="317"/>
    </row>
    <row r="1042" spans="1:29" ht="15.75" hidden="1" customHeight="1">
      <c r="A1042" s="318"/>
      <c r="B1042" s="309"/>
      <c r="C1042" s="309"/>
      <c r="D1042" s="309"/>
      <c r="E1042" s="319"/>
      <c r="F1042" s="360"/>
      <c r="G1042" s="364"/>
      <c r="H1042" s="318"/>
      <c r="I1042" s="320"/>
      <c r="J1042" s="320"/>
      <c r="K1042" s="346"/>
      <c r="L1042" s="341"/>
      <c r="M1042" s="209"/>
      <c r="N1042" s="214"/>
      <c r="O1042" s="346"/>
      <c r="P1042" s="317"/>
      <c r="Q1042" s="317"/>
      <c r="R1042" s="317"/>
      <c r="S1042" s="317"/>
      <c r="T1042" s="317"/>
      <c r="U1042" s="317"/>
      <c r="V1042" s="317"/>
      <c r="W1042" s="317"/>
      <c r="X1042" s="317"/>
      <c r="Y1042" s="317"/>
      <c r="Z1042" s="317"/>
      <c r="AA1042" s="317"/>
      <c r="AB1042" s="317"/>
      <c r="AC1042" s="317"/>
    </row>
    <row r="1043" spans="1:29" ht="15.75" hidden="1" customHeight="1">
      <c r="A1043" s="318"/>
      <c r="B1043" s="309"/>
      <c r="C1043" s="309"/>
      <c r="D1043" s="309"/>
      <c r="E1043" s="319"/>
      <c r="F1043" s="360"/>
      <c r="G1043" s="364"/>
      <c r="H1043" s="318"/>
      <c r="I1043" s="320"/>
      <c r="J1043" s="320"/>
      <c r="K1043" s="346"/>
      <c r="L1043" s="341"/>
      <c r="M1043" s="209"/>
      <c r="N1043" s="214"/>
      <c r="O1043" s="346"/>
      <c r="P1043" s="317"/>
      <c r="Q1043" s="317"/>
      <c r="R1043" s="317"/>
      <c r="S1043" s="317"/>
      <c r="T1043" s="317"/>
      <c r="U1043" s="317"/>
      <c r="V1043" s="317"/>
      <c r="W1043" s="317"/>
      <c r="X1043" s="317"/>
      <c r="Y1043" s="317"/>
      <c r="Z1043" s="317"/>
      <c r="AA1043" s="317"/>
      <c r="AB1043" s="317"/>
      <c r="AC1043" s="317"/>
    </row>
    <row r="1044" spans="1:29" ht="15.75" hidden="1" customHeight="1">
      <c r="A1044" s="318"/>
      <c r="B1044" s="309"/>
      <c r="C1044" s="309"/>
      <c r="D1044" s="309"/>
      <c r="E1044" s="319"/>
      <c r="F1044" s="360"/>
      <c r="G1044" s="364"/>
      <c r="H1044" s="318"/>
      <c r="I1044" s="320"/>
      <c r="J1044" s="320"/>
      <c r="K1044" s="346"/>
      <c r="L1044" s="341"/>
      <c r="M1044" s="209"/>
      <c r="N1044" s="214"/>
      <c r="O1044" s="346"/>
      <c r="P1044" s="317"/>
      <c r="Q1044" s="317"/>
      <c r="R1044" s="317"/>
      <c r="S1044" s="317"/>
      <c r="T1044" s="317"/>
      <c r="U1044" s="317"/>
      <c r="V1044" s="317"/>
      <c r="W1044" s="317"/>
      <c r="X1044" s="317"/>
      <c r="Y1044" s="317"/>
      <c r="Z1044" s="317"/>
      <c r="AA1044" s="317"/>
      <c r="AB1044" s="317"/>
      <c r="AC1044" s="317"/>
    </row>
    <row r="1045" spans="1:29" ht="15.75" hidden="1" customHeight="1">
      <c r="A1045" s="318"/>
      <c r="B1045" s="309"/>
      <c r="C1045" s="309"/>
      <c r="D1045" s="309"/>
      <c r="E1045" s="319"/>
      <c r="F1045" s="360"/>
      <c r="G1045" s="364"/>
      <c r="H1045" s="318"/>
      <c r="I1045" s="320"/>
      <c r="J1045" s="320"/>
      <c r="K1045" s="346"/>
      <c r="L1045" s="341"/>
      <c r="M1045" s="209"/>
      <c r="N1045" s="214"/>
      <c r="O1045" s="346"/>
      <c r="P1045" s="317"/>
      <c r="Q1045" s="317"/>
      <c r="R1045" s="317"/>
      <c r="S1045" s="317"/>
      <c r="T1045" s="317"/>
      <c r="U1045" s="317"/>
      <c r="V1045" s="317"/>
      <c r="W1045" s="317"/>
      <c r="X1045" s="317"/>
      <c r="Y1045" s="317"/>
      <c r="Z1045" s="317"/>
      <c r="AA1045" s="317"/>
      <c r="AB1045" s="317"/>
      <c r="AC1045" s="317"/>
    </row>
    <row r="1046" spans="1:29" ht="15.75" hidden="1" customHeight="1">
      <c r="A1046" s="318"/>
      <c r="B1046" s="309"/>
      <c r="C1046" s="309"/>
      <c r="D1046" s="309"/>
      <c r="E1046" s="319"/>
      <c r="F1046" s="360"/>
      <c r="G1046" s="364"/>
      <c r="H1046" s="318"/>
      <c r="I1046" s="320"/>
      <c r="J1046" s="320"/>
      <c r="K1046" s="346"/>
      <c r="L1046" s="341"/>
      <c r="M1046" s="209"/>
      <c r="N1046" s="214"/>
      <c r="O1046" s="346"/>
      <c r="P1046" s="317"/>
      <c r="Q1046" s="317"/>
      <c r="R1046" s="317"/>
      <c r="S1046" s="317"/>
      <c r="T1046" s="317"/>
      <c r="U1046" s="317"/>
      <c r="V1046" s="317"/>
      <c r="W1046" s="317"/>
      <c r="X1046" s="317"/>
      <c r="Y1046" s="317"/>
      <c r="Z1046" s="317"/>
      <c r="AA1046" s="317"/>
      <c r="AB1046" s="317"/>
      <c r="AC1046" s="317"/>
    </row>
    <row r="1047" spans="1:29" ht="15.75" hidden="1" customHeight="1">
      <c r="A1047" s="318"/>
      <c r="B1047" s="309"/>
      <c r="C1047" s="309"/>
      <c r="D1047" s="309"/>
      <c r="E1047" s="319"/>
      <c r="F1047" s="360"/>
      <c r="G1047" s="364"/>
      <c r="H1047" s="318"/>
      <c r="I1047" s="320"/>
      <c r="J1047" s="320"/>
      <c r="K1047" s="346"/>
      <c r="L1047" s="341"/>
      <c r="M1047" s="209"/>
      <c r="N1047" s="214"/>
      <c r="O1047" s="346"/>
      <c r="P1047" s="317"/>
      <c r="Q1047" s="317"/>
      <c r="R1047" s="317"/>
      <c r="S1047" s="317"/>
      <c r="T1047" s="317"/>
      <c r="U1047" s="317"/>
      <c r="V1047" s="317"/>
      <c r="W1047" s="317"/>
      <c r="X1047" s="317"/>
      <c r="Y1047" s="317"/>
      <c r="Z1047" s="317"/>
      <c r="AA1047" s="317"/>
      <c r="AB1047" s="317"/>
      <c r="AC1047" s="317"/>
    </row>
    <row r="1048" spans="1:29" ht="15.75" hidden="1" customHeight="1">
      <c r="A1048" s="318"/>
      <c r="B1048" s="309"/>
      <c r="C1048" s="309"/>
      <c r="D1048" s="309"/>
      <c r="E1048" s="319"/>
      <c r="F1048" s="360"/>
      <c r="G1048" s="364"/>
      <c r="H1048" s="318"/>
      <c r="I1048" s="320"/>
      <c r="J1048" s="320"/>
      <c r="K1048" s="346"/>
      <c r="L1048" s="341"/>
      <c r="M1048" s="209"/>
      <c r="N1048" s="214"/>
      <c r="O1048" s="346"/>
      <c r="P1048" s="317"/>
      <c r="Q1048" s="317"/>
      <c r="R1048" s="317"/>
      <c r="S1048" s="317"/>
      <c r="T1048" s="317"/>
      <c r="U1048" s="317"/>
      <c r="V1048" s="317"/>
      <c r="W1048" s="317"/>
      <c r="X1048" s="317"/>
      <c r="Y1048" s="317"/>
      <c r="Z1048" s="317"/>
      <c r="AA1048" s="317"/>
      <c r="AB1048" s="317"/>
      <c r="AC1048" s="317"/>
    </row>
    <row r="1049" spans="1:29" ht="15.75" hidden="1" customHeight="1">
      <c r="A1049" s="318"/>
      <c r="B1049" s="309"/>
      <c r="C1049" s="309"/>
      <c r="D1049" s="309"/>
      <c r="E1049" s="319"/>
      <c r="F1049" s="360"/>
      <c r="G1049" s="364"/>
      <c r="H1049" s="318"/>
      <c r="I1049" s="320"/>
      <c r="J1049" s="320"/>
      <c r="K1049" s="346"/>
      <c r="L1049" s="341"/>
      <c r="M1049" s="209"/>
      <c r="N1049" s="214"/>
      <c r="O1049" s="346"/>
      <c r="P1049" s="317"/>
      <c r="Q1049" s="317"/>
      <c r="R1049" s="317"/>
      <c r="S1049" s="317"/>
      <c r="T1049" s="317"/>
      <c r="U1049" s="317"/>
      <c r="V1049" s="317"/>
      <c r="W1049" s="317"/>
      <c r="X1049" s="317"/>
      <c r="Y1049" s="317"/>
      <c r="Z1049" s="317"/>
      <c r="AA1049" s="317"/>
      <c r="AB1049" s="317"/>
      <c r="AC1049" s="317"/>
    </row>
    <row r="1050" spans="1:29" ht="15.75" hidden="1" customHeight="1">
      <c r="A1050" s="318"/>
      <c r="B1050" s="309"/>
      <c r="C1050" s="309"/>
      <c r="D1050" s="309"/>
      <c r="E1050" s="319"/>
      <c r="F1050" s="360"/>
      <c r="G1050" s="364"/>
      <c r="H1050" s="318"/>
      <c r="I1050" s="320"/>
      <c r="J1050" s="320"/>
      <c r="K1050" s="346"/>
      <c r="L1050" s="341"/>
      <c r="M1050" s="209"/>
      <c r="N1050" s="214"/>
      <c r="O1050" s="346"/>
      <c r="P1050" s="317"/>
      <c r="Q1050" s="317"/>
      <c r="R1050" s="317"/>
      <c r="S1050" s="317"/>
      <c r="T1050" s="317"/>
      <c r="U1050" s="317"/>
      <c r="V1050" s="317"/>
      <c r="W1050" s="317"/>
      <c r="X1050" s="317"/>
      <c r="Y1050" s="317"/>
      <c r="Z1050" s="317"/>
      <c r="AA1050" s="317"/>
      <c r="AB1050" s="317"/>
      <c r="AC1050" s="317"/>
    </row>
    <row r="1051" spans="1:29" ht="15.75" hidden="1" customHeight="1">
      <c r="A1051" s="318"/>
      <c r="B1051" s="309"/>
      <c r="C1051" s="309"/>
      <c r="D1051" s="309"/>
      <c r="E1051" s="319"/>
      <c r="F1051" s="360"/>
      <c r="G1051" s="364"/>
      <c r="H1051" s="318"/>
      <c r="I1051" s="320"/>
      <c r="J1051" s="320"/>
      <c r="K1051" s="346"/>
      <c r="L1051" s="341"/>
      <c r="M1051" s="209"/>
      <c r="N1051" s="214"/>
      <c r="O1051" s="346"/>
      <c r="P1051" s="317"/>
      <c r="Q1051" s="317"/>
      <c r="R1051" s="317"/>
      <c r="S1051" s="317"/>
      <c r="T1051" s="317"/>
      <c r="U1051" s="317"/>
      <c r="V1051" s="317"/>
      <c r="W1051" s="317"/>
      <c r="X1051" s="317"/>
      <c r="Y1051" s="317"/>
      <c r="Z1051" s="317"/>
      <c r="AA1051" s="317"/>
      <c r="AB1051" s="317"/>
      <c r="AC1051" s="317"/>
    </row>
    <row r="1052" spans="1:29" ht="15.75" hidden="1" customHeight="1">
      <c r="A1052" s="318"/>
      <c r="B1052" s="309"/>
      <c r="C1052" s="309"/>
      <c r="D1052" s="309"/>
      <c r="E1052" s="319"/>
      <c r="F1052" s="360"/>
      <c r="G1052" s="364"/>
      <c r="H1052" s="318"/>
      <c r="I1052" s="320"/>
      <c r="J1052" s="320"/>
      <c r="K1052" s="346"/>
      <c r="L1052" s="341"/>
      <c r="M1052" s="209"/>
      <c r="N1052" s="214"/>
      <c r="O1052" s="346"/>
      <c r="P1052" s="317"/>
      <c r="Q1052" s="317"/>
      <c r="R1052" s="317"/>
      <c r="S1052" s="317"/>
      <c r="T1052" s="317"/>
      <c r="U1052" s="317"/>
      <c r="V1052" s="317"/>
      <c r="W1052" s="317"/>
      <c r="X1052" s="317"/>
      <c r="Y1052" s="317"/>
      <c r="Z1052" s="317"/>
      <c r="AA1052" s="317"/>
      <c r="AB1052" s="317"/>
      <c r="AC1052" s="317"/>
    </row>
    <row r="1053" spans="1:29" ht="16.5" hidden="1" customHeight="1">
      <c r="A1053" s="318"/>
      <c r="B1053" s="309"/>
      <c r="C1053" s="309"/>
      <c r="D1053" s="309"/>
      <c r="E1053" s="319"/>
      <c r="F1053" s="360"/>
      <c r="G1053" s="364"/>
      <c r="H1053" s="318"/>
      <c r="I1053" s="320"/>
      <c r="J1053" s="320"/>
      <c r="K1053" s="346"/>
      <c r="L1053" s="341"/>
      <c r="M1053" s="209"/>
      <c r="N1053" s="209"/>
      <c r="O1053" s="346"/>
      <c r="P1053" s="317"/>
      <c r="Q1053" s="317"/>
      <c r="R1053" s="317"/>
      <c r="S1053" s="317"/>
      <c r="T1053" s="317"/>
      <c r="U1053" s="317"/>
      <c r="V1053" s="317"/>
      <c r="W1053" s="317"/>
      <c r="X1053" s="317"/>
      <c r="Y1053" s="317"/>
      <c r="Z1053" s="317"/>
      <c r="AA1053" s="317"/>
      <c r="AB1053" s="317"/>
      <c r="AC1053" s="317"/>
    </row>
    <row r="1054" spans="1:29" ht="2.25" hidden="1" customHeight="1">
      <c r="A1054" s="318"/>
      <c r="B1054" s="309"/>
      <c r="C1054" s="309"/>
      <c r="D1054" s="309"/>
      <c r="E1054" s="319"/>
      <c r="F1054" s="360"/>
      <c r="G1054" s="364"/>
      <c r="H1054" s="318"/>
      <c r="I1054" s="320"/>
      <c r="J1054" s="320" t="s">
        <v>371</v>
      </c>
      <c r="K1054" s="346"/>
      <c r="L1054" s="341"/>
      <c r="M1054" s="209"/>
      <c r="N1054" s="214"/>
      <c r="O1054" s="346"/>
      <c r="P1054" s="317"/>
      <c r="Q1054" s="317"/>
      <c r="R1054" s="317"/>
      <c r="S1054" s="317"/>
      <c r="T1054" s="317"/>
      <c r="U1054" s="317"/>
      <c r="V1054" s="317"/>
      <c r="W1054" s="317"/>
      <c r="X1054" s="317"/>
      <c r="Y1054" s="317"/>
      <c r="Z1054" s="317"/>
      <c r="AA1054" s="317"/>
      <c r="AB1054" s="317"/>
      <c r="AC1054" s="317"/>
    </row>
    <row r="1055" spans="1:29" ht="15.75" hidden="1" customHeight="1">
      <c r="A1055" s="318"/>
      <c r="B1055" s="309"/>
      <c r="C1055" s="309"/>
      <c r="D1055" s="309"/>
      <c r="E1055" s="319"/>
      <c r="F1055" s="360"/>
      <c r="G1055" s="364"/>
      <c r="H1055" s="318"/>
      <c r="I1055" s="320"/>
      <c r="J1055" s="320"/>
      <c r="K1055" s="346"/>
      <c r="L1055" s="341"/>
      <c r="M1055" s="209"/>
      <c r="N1055" s="214"/>
      <c r="O1055" s="346"/>
      <c r="P1055" s="317"/>
      <c r="Q1055" s="317"/>
      <c r="R1055" s="317"/>
      <c r="S1055" s="317"/>
      <c r="T1055" s="317"/>
      <c r="U1055" s="317"/>
      <c r="V1055" s="317"/>
      <c r="W1055" s="317"/>
      <c r="X1055" s="317"/>
      <c r="Y1055" s="317"/>
      <c r="Z1055" s="317"/>
      <c r="AA1055" s="317"/>
      <c r="AB1055" s="317"/>
      <c r="AC1055" s="317"/>
    </row>
    <row r="1056" spans="1:29" ht="15.75" hidden="1" customHeight="1">
      <c r="A1056" s="318"/>
      <c r="B1056" s="309"/>
      <c r="C1056" s="309"/>
      <c r="D1056" s="309"/>
      <c r="E1056" s="319"/>
      <c r="F1056" s="360"/>
      <c r="G1056" s="364"/>
      <c r="H1056" s="318"/>
      <c r="I1056" s="320"/>
      <c r="J1056" s="320"/>
      <c r="K1056" s="346"/>
      <c r="L1056" s="341"/>
      <c r="M1056" s="209"/>
      <c r="N1056" s="214"/>
      <c r="O1056" s="346"/>
      <c r="P1056" s="317"/>
      <c r="Q1056" s="317"/>
      <c r="R1056" s="317"/>
      <c r="S1056" s="317"/>
      <c r="T1056" s="317"/>
      <c r="U1056" s="317"/>
      <c r="V1056" s="317"/>
      <c r="W1056" s="317"/>
      <c r="X1056" s="317"/>
      <c r="Y1056" s="317"/>
      <c r="Z1056" s="317"/>
      <c r="AA1056" s="317"/>
      <c r="AB1056" s="317"/>
      <c r="AC1056" s="317"/>
    </row>
    <row r="1057" spans="1:29" ht="15.75" hidden="1" customHeight="1">
      <c r="A1057" s="318"/>
      <c r="B1057" s="309"/>
      <c r="C1057" s="309"/>
      <c r="D1057" s="309"/>
      <c r="E1057" s="319"/>
      <c r="F1057" s="360"/>
      <c r="G1057" s="364"/>
      <c r="H1057" s="318"/>
      <c r="I1057" s="320"/>
      <c r="J1057" s="320"/>
      <c r="K1057" s="346"/>
      <c r="L1057" s="341"/>
      <c r="M1057" s="209"/>
      <c r="N1057" s="214"/>
      <c r="O1057" s="346"/>
      <c r="P1057" s="317"/>
      <c r="Q1057" s="317"/>
      <c r="R1057" s="317"/>
      <c r="S1057" s="317"/>
      <c r="T1057" s="317"/>
      <c r="U1057" s="317"/>
      <c r="V1057" s="317"/>
      <c r="W1057" s="317"/>
      <c r="X1057" s="317"/>
      <c r="Y1057" s="317"/>
      <c r="Z1057" s="317"/>
      <c r="AA1057" s="317"/>
      <c r="AB1057" s="317"/>
      <c r="AC1057" s="317"/>
    </row>
    <row r="1058" spans="1:29" ht="15.75" hidden="1" customHeight="1">
      <c r="A1058" s="318"/>
      <c r="B1058" s="309"/>
      <c r="C1058" s="309"/>
      <c r="D1058" s="309"/>
      <c r="E1058" s="319"/>
      <c r="F1058" s="360"/>
      <c r="G1058" s="364"/>
      <c r="H1058" s="318"/>
      <c r="I1058" s="320"/>
      <c r="J1058" s="320"/>
      <c r="K1058" s="346"/>
      <c r="L1058" s="341"/>
      <c r="M1058" s="209"/>
      <c r="N1058" s="214"/>
      <c r="O1058" s="346"/>
      <c r="P1058" s="317"/>
      <c r="Q1058" s="317"/>
      <c r="R1058" s="317"/>
      <c r="S1058" s="317"/>
      <c r="T1058" s="317"/>
      <c r="U1058" s="317"/>
      <c r="V1058" s="317"/>
      <c r="W1058" s="317"/>
      <c r="X1058" s="317"/>
      <c r="Y1058" s="317"/>
      <c r="Z1058" s="317"/>
      <c r="AA1058" s="317"/>
      <c r="AB1058" s="317"/>
      <c r="AC1058" s="317"/>
    </row>
    <row r="1059" spans="1:29" ht="15.75" hidden="1" customHeight="1">
      <c r="A1059" s="318"/>
      <c r="B1059" s="309"/>
      <c r="C1059" s="309"/>
      <c r="D1059" s="309"/>
      <c r="E1059" s="319"/>
      <c r="F1059" s="360"/>
      <c r="G1059" s="364"/>
      <c r="H1059" s="318"/>
      <c r="I1059" s="320"/>
      <c r="J1059" s="320"/>
      <c r="K1059" s="346"/>
      <c r="L1059" s="341"/>
      <c r="M1059" s="209"/>
      <c r="N1059" s="214"/>
      <c r="O1059" s="346"/>
      <c r="P1059" s="317"/>
      <c r="Q1059" s="317"/>
      <c r="R1059" s="317"/>
      <c r="S1059" s="317"/>
      <c r="T1059" s="317"/>
      <c r="U1059" s="317"/>
      <c r="V1059" s="317"/>
      <c r="W1059" s="317"/>
      <c r="X1059" s="317"/>
      <c r="Y1059" s="317"/>
      <c r="Z1059" s="317"/>
      <c r="AA1059" s="317"/>
      <c r="AB1059" s="317"/>
      <c r="AC1059" s="317"/>
    </row>
    <row r="1060" spans="1:29" ht="15.75" hidden="1" customHeight="1">
      <c r="A1060" s="318"/>
      <c r="B1060" s="309"/>
      <c r="C1060" s="309"/>
      <c r="D1060" s="309"/>
      <c r="E1060" s="319"/>
      <c r="F1060" s="360"/>
      <c r="G1060" s="364"/>
      <c r="H1060" s="318"/>
      <c r="I1060" s="320"/>
      <c r="J1060" s="320"/>
      <c r="K1060" s="346"/>
      <c r="L1060" s="341"/>
      <c r="M1060" s="209"/>
      <c r="N1060" s="214"/>
      <c r="O1060" s="346"/>
      <c r="P1060" s="317"/>
      <c r="Q1060" s="317"/>
      <c r="R1060" s="317"/>
      <c r="S1060" s="317"/>
      <c r="T1060" s="317"/>
      <c r="U1060" s="317"/>
      <c r="V1060" s="317"/>
      <c r="W1060" s="317"/>
      <c r="X1060" s="317"/>
      <c r="Y1060" s="317"/>
      <c r="Z1060" s="317"/>
      <c r="AA1060" s="317"/>
      <c r="AB1060" s="317"/>
      <c r="AC1060" s="317"/>
    </row>
    <row r="1061" spans="1:29" ht="15.75" hidden="1" customHeight="1">
      <c r="A1061" s="318"/>
      <c r="B1061" s="309"/>
      <c r="C1061" s="309"/>
      <c r="D1061" s="309"/>
      <c r="E1061" s="319"/>
      <c r="F1061" s="360"/>
      <c r="G1061" s="364"/>
      <c r="H1061" s="318"/>
      <c r="I1061" s="320"/>
      <c r="J1061" s="320"/>
      <c r="K1061" s="346"/>
      <c r="L1061" s="341"/>
      <c r="M1061" s="209"/>
      <c r="N1061" s="214"/>
      <c r="O1061" s="346"/>
      <c r="P1061" s="317"/>
      <c r="Q1061" s="317"/>
      <c r="R1061" s="317"/>
      <c r="S1061" s="317"/>
      <c r="T1061" s="317"/>
      <c r="U1061" s="317"/>
      <c r="V1061" s="317"/>
      <c r="W1061" s="317"/>
      <c r="X1061" s="317"/>
      <c r="Y1061" s="317"/>
      <c r="Z1061" s="317"/>
      <c r="AA1061" s="317"/>
      <c r="AB1061" s="317"/>
      <c r="AC1061" s="317"/>
    </row>
    <row r="1062" spans="1:29" ht="15.75" hidden="1" customHeight="1">
      <c r="A1062" s="318"/>
      <c r="B1062" s="309"/>
      <c r="C1062" s="309"/>
      <c r="D1062" s="309"/>
      <c r="E1062" s="319"/>
      <c r="F1062" s="360"/>
      <c r="G1062" s="364"/>
      <c r="H1062" s="318"/>
      <c r="I1062" s="320"/>
      <c r="J1062" s="320"/>
      <c r="K1062" s="346"/>
      <c r="L1062" s="341"/>
      <c r="M1062" s="209"/>
      <c r="N1062" s="214"/>
      <c r="O1062" s="346"/>
      <c r="P1062" s="317"/>
      <c r="Q1062" s="317"/>
      <c r="R1062" s="317"/>
      <c r="S1062" s="317"/>
      <c r="T1062" s="317"/>
      <c r="U1062" s="317"/>
      <c r="V1062" s="317"/>
      <c r="W1062" s="317"/>
      <c r="X1062" s="317"/>
      <c r="Y1062" s="317"/>
      <c r="Z1062" s="317"/>
      <c r="AA1062" s="317"/>
      <c r="AB1062" s="317"/>
      <c r="AC1062" s="317"/>
    </row>
    <row r="1063" spans="1:29" ht="15.75" hidden="1" customHeight="1">
      <c r="A1063" s="318"/>
      <c r="B1063" s="309"/>
      <c r="C1063" s="309"/>
      <c r="D1063" s="309"/>
      <c r="E1063" s="319"/>
      <c r="F1063" s="360"/>
      <c r="G1063" s="364"/>
      <c r="H1063" s="318"/>
      <c r="I1063" s="320"/>
      <c r="J1063" s="320"/>
      <c r="K1063" s="346"/>
      <c r="L1063" s="341"/>
      <c r="M1063" s="209"/>
      <c r="N1063" s="214"/>
      <c r="O1063" s="346"/>
      <c r="P1063" s="317"/>
      <c r="Q1063" s="317"/>
      <c r="R1063" s="317"/>
      <c r="S1063" s="317"/>
      <c r="T1063" s="317"/>
      <c r="U1063" s="317"/>
      <c r="V1063" s="317"/>
      <c r="W1063" s="317"/>
      <c r="X1063" s="317"/>
      <c r="Y1063" s="317"/>
      <c r="Z1063" s="317"/>
      <c r="AA1063" s="317"/>
      <c r="AB1063" s="317"/>
      <c r="AC1063" s="317"/>
    </row>
    <row r="1064" spans="1:29" ht="15.75" hidden="1" customHeight="1">
      <c r="A1064" s="318"/>
      <c r="B1064" s="309"/>
      <c r="C1064" s="309"/>
      <c r="D1064" s="309"/>
      <c r="E1064" s="319"/>
      <c r="F1064" s="360"/>
      <c r="G1064" s="364"/>
      <c r="H1064" s="318"/>
      <c r="I1064" s="320"/>
      <c r="J1064" s="320"/>
      <c r="K1064" s="346"/>
      <c r="L1064" s="341"/>
      <c r="M1064" s="209"/>
      <c r="N1064" s="214"/>
      <c r="O1064" s="346"/>
      <c r="P1064" s="317"/>
      <c r="Q1064" s="317"/>
      <c r="R1064" s="317"/>
      <c r="S1064" s="317"/>
      <c r="T1064" s="317"/>
      <c r="U1064" s="317"/>
      <c r="V1064" s="317"/>
      <c r="W1064" s="317"/>
      <c r="X1064" s="317"/>
      <c r="Y1064" s="317"/>
      <c r="Z1064" s="317"/>
      <c r="AA1064" s="317"/>
      <c r="AB1064" s="317"/>
      <c r="AC1064" s="317"/>
    </row>
    <row r="1065" spans="1:29" ht="15.75" hidden="1" customHeight="1">
      <c r="A1065" s="318"/>
      <c r="B1065" s="309"/>
      <c r="C1065" s="309"/>
      <c r="D1065" s="309"/>
      <c r="E1065" s="319"/>
      <c r="F1065" s="360"/>
      <c r="G1065" s="364"/>
      <c r="H1065" s="318"/>
      <c r="I1065" s="320"/>
      <c r="J1065" s="320"/>
      <c r="K1065" s="346"/>
      <c r="L1065" s="341"/>
      <c r="M1065" s="209"/>
      <c r="N1065" s="214"/>
      <c r="O1065" s="346"/>
      <c r="P1065" s="317"/>
      <c r="Q1065" s="317"/>
      <c r="R1065" s="317"/>
      <c r="S1065" s="317"/>
      <c r="T1065" s="317"/>
      <c r="U1065" s="317"/>
      <c r="V1065" s="317"/>
      <c r="W1065" s="317"/>
      <c r="X1065" s="317"/>
      <c r="Y1065" s="317"/>
      <c r="Z1065" s="317"/>
      <c r="AA1065" s="317"/>
      <c r="AB1065" s="317"/>
      <c r="AC1065" s="317"/>
    </row>
    <row r="1066" spans="1:29" ht="15.75" hidden="1" customHeight="1">
      <c r="A1066" s="318"/>
      <c r="B1066" s="309"/>
      <c r="C1066" s="309"/>
      <c r="D1066" s="309"/>
      <c r="E1066" s="319"/>
      <c r="F1066" s="360"/>
      <c r="G1066" s="364"/>
      <c r="H1066" s="318"/>
      <c r="I1066" s="320"/>
      <c r="J1066" s="320"/>
      <c r="K1066" s="346"/>
      <c r="L1066" s="341"/>
      <c r="M1066" s="209"/>
      <c r="N1066" s="214"/>
      <c r="O1066" s="346"/>
      <c r="P1066" s="317"/>
      <c r="Q1066" s="317"/>
      <c r="R1066" s="317"/>
      <c r="S1066" s="317"/>
      <c r="T1066" s="317"/>
      <c r="U1066" s="317"/>
      <c r="V1066" s="317"/>
      <c r="W1066" s="317"/>
      <c r="X1066" s="317"/>
      <c r="Y1066" s="317"/>
      <c r="Z1066" s="317"/>
      <c r="AA1066" s="317"/>
      <c r="AB1066" s="317"/>
      <c r="AC1066" s="317"/>
    </row>
    <row r="1067" spans="1:29" ht="15.75" hidden="1" customHeight="1">
      <c r="A1067" s="318"/>
      <c r="B1067" s="309"/>
      <c r="C1067" s="309"/>
      <c r="D1067" s="309"/>
      <c r="E1067" s="319"/>
      <c r="F1067" s="360"/>
      <c r="G1067" s="364"/>
      <c r="H1067" s="318"/>
      <c r="I1067" s="320"/>
      <c r="J1067" s="320"/>
      <c r="K1067" s="346"/>
      <c r="L1067" s="341"/>
      <c r="M1067" s="209"/>
      <c r="N1067" s="214"/>
      <c r="O1067" s="346"/>
      <c r="P1067" s="317"/>
      <c r="Q1067" s="317"/>
      <c r="R1067" s="317"/>
      <c r="S1067" s="317"/>
      <c r="T1067" s="317"/>
      <c r="U1067" s="317"/>
      <c r="V1067" s="317"/>
      <c r="W1067" s="317"/>
      <c r="X1067" s="317"/>
      <c r="Y1067" s="317"/>
      <c r="Z1067" s="317"/>
      <c r="AA1067" s="317"/>
      <c r="AB1067" s="317"/>
      <c r="AC1067" s="317"/>
    </row>
    <row r="1068" spans="1:29" ht="15.75" hidden="1" customHeight="1">
      <c r="A1068" s="318"/>
      <c r="B1068" s="309"/>
      <c r="C1068" s="309"/>
      <c r="D1068" s="309"/>
      <c r="E1068" s="319"/>
      <c r="F1068" s="360"/>
      <c r="G1068" s="364"/>
      <c r="H1068" s="318"/>
      <c r="I1068" s="320"/>
      <c r="J1068" s="320"/>
      <c r="K1068" s="346"/>
      <c r="L1068" s="341"/>
      <c r="M1068" s="209"/>
      <c r="N1068" s="214"/>
      <c r="O1068" s="346"/>
      <c r="P1068" s="317"/>
      <c r="Q1068" s="317"/>
      <c r="R1068" s="317"/>
      <c r="S1068" s="317"/>
      <c r="T1068" s="317"/>
      <c r="U1068" s="317"/>
      <c r="V1068" s="317"/>
      <c r="W1068" s="317"/>
      <c r="X1068" s="317"/>
      <c r="Y1068" s="317"/>
      <c r="Z1068" s="317"/>
      <c r="AA1068" s="317"/>
      <c r="AB1068" s="317"/>
      <c r="AC1068" s="317"/>
    </row>
    <row r="1069" spans="1:29" ht="15.75" hidden="1" customHeight="1">
      <c r="A1069" s="318"/>
      <c r="B1069" s="309"/>
      <c r="C1069" s="309"/>
      <c r="D1069" s="309"/>
      <c r="E1069" s="319"/>
      <c r="F1069" s="360"/>
      <c r="G1069" s="364"/>
      <c r="H1069" s="318"/>
      <c r="I1069" s="320"/>
      <c r="J1069" s="320"/>
      <c r="K1069" s="346"/>
      <c r="L1069" s="341"/>
      <c r="M1069" s="209"/>
      <c r="N1069" s="214"/>
      <c r="O1069" s="346"/>
      <c r="P1069" s="317"/>
      <c r="Q1069" s="317"/>
      <c r="R1069" s="317"/>
      <c r="S1069" s="317"/>
      <c r="T1069" s="317"/>
      <c r="U1069" s="317"/>
      <c r="V1069" s="317"/>
      <c r="W1069" s="317"/>
      <c r="X1069" s="317"/>
      <c r="Y1069" s="317"/>
      <c r="Z1069" s="317"/>
      <c r="AA1069" s="317"/>
      <c r="AB1069" s="317"/>
      <c r="AC1069" s="317"/>
    </row>
    <row r="1070" spans="1:29" ht="15.75" hidden="1" customHeight="1">
      <c r="A1070" s="318"/>
      <c r="B1070" s="309"/>
      <c r="C1070" s="309"/>
      <c r="D1070" s="309"/>
      <c r="E1070" s="319"/>
      <c r="F1070" s="360"/>
      <c r="G1070" s="364"/>
      <c r="H1070" s="318"/>
      <c r="I1070" s="320"/>
      <c r="J1070" s="320"/>
      <c r="K1070" s="346"/>
      <c r="L1070" s="341"/>
      <c r="M1070" s="209"/>
      <c r="N1070" s="214"/>
      <c r="O1070" s="346"/>
      <c r="P1070" s="317"/>
      <c r="Q1070" s="317"/>
      <c r="R1070" s="317"/>
      <c r="S1070" s="317"/>
      <c r="T1070" s="317"/>
      <c r="U1070" s="317"/>
      <c r="V1070" s="317"/>
      <c r="W1070" s="317"/>
      <c r="X1070" s="317"/>
      <c r="Y1070" s="317"/>
      <c r="Z1070" s="317"/>
      <c r="AA1070" s="317"/>
      <c r="AB1070" s="317"/>
      <c r="AC1070" s="317"/>
    </row>
    <row r="1071" spans="1:29" ht="15.75" hidden="1" customHeight="1">
      <c r="A1071" s="318"/>
      <c r="B1071" s="309"/>
      <c r="C1071" s="309"/>
      <c r="D1071" s="309"/>
      <c r="E1071" s="319"/>
      <c r="F1071" s="360"/>
      <c r="G1071" s="364"/>
      <c r="H1071" s="318"/>
      <c r="I1071" s="320"/>
      <c r="J1071" s="320"/>
      <c r="K1071" s="346"/>
      <c r="L1071" s="341"/>
      <c r="M1071" s="209"/>
      <c r="N1071" s="214"/>
      <c r="O1071" s="346"/>
      <c r="P1071" s="317"/>
      <c r="Q1071" s="317"/>
      <c r="R1071" s="317"/>
      <c r="S1071" s="317"/>
      <c r="T1071" s="317"/>
      <c r="U1071" s="317"/>
      <c r="V1071" s="317"/>
      <c r="W1071" s="317"/>
      <c r="X1071" s="317"/>
      <c r="Y1071" s="317"/>
      <c r="Z1071" s="317"/>
      <c r="AA1071" s="317"/>
      <c r="AB1071" s="317"/>
      <c r="AC1071" s="317"/>
    </row>
    <row r="1072" spans="1:29" ht="15.75" hidden="1" customHeight="1">
      <c r="A1072" s="318"/>
      <c r="B1072" s="309"/>
      <c r="C1072" s="309"/>
      <c r="D1072" s="309"/>
      <c r="E1072" s="319"/>
      <c r="F1072" s="360"/>
      <c r="G1072" s="364"/>
      <c r="H1072" s="318"/>
      <c r="I1072" s="320"/>
      <c r="J1072" s="320"/>
      <c r="K1072" s="346"/>
      <c r="L1072" s="341"/>
      <c r="M1072" s="209"/>
      <c r="N1072" s="214"/>
      <c r="O1072" s="346"/>
      <c r="P1072" s="317"/>
      <c r="Q1072" s="317"/>
      <c r="R1072" s="317"/>
      <c r="S1072" s="317"/>
      <c r="T1072" s="317"/>
      <c r="U1072" s="317"/>
      <c r="V1072" s="317"/>
      <c r="W1072" s="317"/>
      <c r="X1072" s="317"/>
      <c r="Y1072" s="317"/>
      <c r="Z1072" s="317"/>
      <c r="AA1072" s="317"/>
      <c r="AB1072" s="317"/>
      <c r="AC1072" s="317"/>
    </row>
    <row r="1073" spans="1:29" ht="15.75" hidden="1" customHeight="1">
      <c r="A1073" s="318"/>
      <c r="B1073" s="309"/>
      <c r="C1073" s="309"/>
      <c r="D1073" s="309"/>
      <c r="E1073" s="319"/>
      <c r="F1073" s="360"/>
      <c r="G1073" s="364"/>
      <c r="H1073" s="318"/>
      <c r="I1073" s="320"/>
      <c r="J1073" s="320"/>
      <c r="K1073" s="346"/>
      <c r="L1073" s="341"/>
      <c r="M1073" s="209"/>
      <c r="N1073" s="214"/>
      <c r="O1073" s="346"/>
      <c r="P1073" s="317"/>
      <c r="Q1073" s="317"/>
      <c r="R1073" s="317"/>
      <c r="S1073" s="317"/>
      <c r="T1073" s="317"/>
      <c r="U1073" s="317"/>
      <c r="V1073" s="317"/>
      <c r="W1073" s="317"/>
      <c r="X1073" s="317"/>
      <c r="Y1073" s="317"/>
      <c r="Z1073" s="317"/>
      <c r="AA1073" s="317"/>
      <c r="AB1073" s="317"/>
      <c r="AC1073" s="317"/>
    </row>
    <row r="1074" spans="1:29" ht="15.75" hidden="1" customHeight="1">
      <c r="A1074" s="318"/>
      <c r="B1074" s="309"/>
      <c r="C1074" s="309"/>
      <c r="D1074" s="309"/>
      <c r="E1074" s="319"/>
      <c r="F1074" s="360"/>
      <c r="G1074" s="364"/>
      <c r="H1074" s="318"/>
      <c r="I1074" s="320"/>
      <c r="J1074" s="320"/>
      <c r="K1074" s="346"/>
      <c r="L1074" s="341"/>
      <c r="M1074" s="209"/>
      <c r="N1074" s="214"/>
      <c r="O1074" s="346"/>
      <c r="P1074" s="317"/>
      <c r="Q1074" s="317"/>
      <c r="R1074" s="317"/>
      <c r="S1074" s="317"/>
      <c r="T1074" s="317"/>
      <c r="U1074" s="317"/>
      <c r="V1074" s="317"/>
      <c r="W1074" s="317"/>
      <c r="X1074" s="317"/>
      <c r="Y1074" s="317"/>
      <c r="Z1074" s="317"/>
      <c r="AA1074" s="317"/>
      <c r="AB1074" s="317"/>
      <c r="AC1074" s="317"/>
    </row>
    <row r="1075" spans="1:29" ht="15.75" hidden="1" customHeight="1">
      <c r="A1075" s="318"/>
      <c r="B1075" s="309"/>
      <c r="C1075" s="309"/>
      <c r="D1075" s="309"/>
      <c r="E1075" s="319"/>
      <c r="F1075" s="360"/>
      <c r="G1075" s="364"/>
      <c r="H1075" s="318"/>
      <c r="I1075" s="320"/>
      <c r="J1075" s="320"/>
      <c r="K1075" s="346"/>
      <c r="L1075" s="341"/>
      <c r="M1075" s="209"/>
      <c r="N1075" s="214"/>
      <c r="O1075" s="346"/>
      <c r="P1075" s="317"/>
      <c r="Q1075" s="317"/>
      <c r="R1075" s="317"/>
      <c r="S1075" s="317"/>
      <c r="T1075" s="317"/>
      <c r="U1075" s="317"/>
      <c r="V1075" s="317"/>
      <c r="W1075" s="317"/>
      <c r="X1075" s="317"/>
      <c r="Y1075" s="317"/>
      <c r="Z1075" s="317"/>
      <c r="AA1075" s="317"/>
      <c r="AB1075" s="317"/>
      <c r="AC1075" s="317"/>
    </row>
    <row r="1076" spans="1:29" ht="15.75" hidden="1" customHeight="1">
      <c r="A1076" s="318"/>
      <c r="B1076" s="309"/>
      <c r="C1076" s="309"/>
      <c r="D1076" s="309"/>
      <c r="E1076" s="319"/>
      <c r="F1076" s="360"/>
      <c r="G1076" s="364"/>
      <c r="H1076" s="318"/>
      <c r="I1076" s="320"/>
      <c r="J1076" s="320"/>
      <c r="K1076" s="346"/>
      <c r="L1076" s="341"/>
      <c r="M1076" s="209"/>
      <c r="N1076" s="214"/>
      <c r="O1076" s="346"/>
      <c r="P1076" s="317"/>
      <c r="Q1076" s="317"/>
      <c r="R1076" s="317"/>
      <c r="S1076" s="317"/>
      <c r="T1076" s="317"/>
      <c r="U1076" s="317"/>
      <c r="V1076" s="317"/>
      <c r="W1076" s="317"/>
      <c r="X1076" s="317"/>
      <c r="Y1076" s="317"/>
      <c r="Z1076" s="317"/>
      <c r="AA1076" s="317"/>
      <c r="AB1076" s="317"/>
      <c r="AC1076" s="317"/>
    </row>
    <row r="1077" spans="1:29" ht="15.75" hidden="1" customHeight="1">
      <c r="A1077" s="318"/>
      <c r="B1077" s="309"/>
      <c r="C1077" s="309"/>
      <c r="D1077" s="309"/>
      <c r="E1077" s="319"/>
      <c r="F1077" s="360"/>
      <c r="G1077" s="364"/>
      <c r="H1077" s="318"/>
      <c r="I1077" s="320"/>
      <c r="J1077" s="320"/>
      <c r="K1077" s="346"/>
      <c r="L1077" s="341"/>
      <c r="M1077" s="209"/>
      <c r="N1077" s="214"/>
      <c r="O1077" s="346"/>
      <c r="P1077" s="317"/>
      <c r="Q1077" s="317"/>
      <c r="R1077" s="317"/>
      <c r="S1077" s="317"/>
      <c r="T1077" s="317"/>
      <c r="U1077" s="317"/>
      <c r="V1077" s="317"/>
      <c r="W1077" s="317"/>
      <c r="X1077" s="317"/>
      <c r="Y1077" s="317"/>
      <c r="Z1077" s="317"/>
      <c r="AA1077" s="317"/>
      <c r="AB1077" s="317"/>
      <c r="AC1077" s="317"/>
    </row>
    <row r="1078" spans="1:29" ht="15.75" hidden="1" customHeight="1">
      <c r="A1078" s="318"/>
      <c r="B1078" s="309"/>
      <c r="C1078" s="309"/>
      <c r="D1078" s="309"/>
      <c r="E1078" s="319"/>
      <c r="F1078" s="360"/>
      <c r="G1078" s="364"/>
      <c r="H1078" s="318"/>
      <c r="I1078" s="320"/>
      <c r="J1078" s="320"/>
      <c r="K1078" s="346"/>
      <c r="L1078" s="341"/>
      <c r="M1078" s="209"/>
      <c r="N1078" s="214"/>
      <c r="O1078" s="346"/>
      <c r="P1078" s="317"/>
      <c r="Q1078" s="317"/>
      <c r="R1078" s="317"/>
      <c r="S1078" s="317"/>
      <c r="T1078" s="317"/>
      <c r="U1078" s="317"/>
      <c r="V1078" s="317"/>
      <c r="W1078" s="317"/>
      <c r="X1078" s="317"/>
      <c r="Y1078" s="317"/>
      <c r="Z1078" s="317"/>
      <c r="AA1078" s="317"/>
      <c r="AB1078" s="317"/>
      <c r="AC1078" s="317"/>
    </row>
    <row r="1079" spans="1:29" ht="15.75" hidden="1" customHeight="1">
      <c r="A1079" s="318"/>
      <c r="B1079" s="309"/>
      <c r="C1079" s="309"/>
      <c r="D1079" s="309"/>
      <c r="E1079" s="319"/>
      <c r="F1079" s="360"/>
      <c r="G1079" s="364"/>
      <c r="H1079" s="318"/>
      <c r="I1079" s="320"/>
      <c r="J1079" s="320"/>
      <c r="K1079" s="346"/>
      <c r="L1079" s="341"/>
      <c r="M1079" s="209"/>
      <c r="N1079" s="214"/>
      <c r="O1079" s="346"/>
      <c r="P1079" s="317"/>
      <c r="Q1079" s="317"/>
      <c r="R1079" s="317"/>
      <c r="S1079" s="317"/>
      <c r="T1079" s="317"/>
      <c r="U1079" s="317"/>
      <c r="V1079" s="317"/>
      <c r="W1079" s="317"/>
      <c r="X1079" s="317"/>
      <c r="Y1079" s="317"/>
      <c r="Z1079" s="317"/>
      <c r="AA1079" s="317"/>
      <c r="AB1079" s="317"/>
      <c r="AC1079" s="317"/>
    </row>
    <row r="1080" spans="1:29" ht="15.75" hidden="1" customHeight="1">
      <c r="A1080" s="318"/>
      <c r="B1080" s="309"/>
      <c r="C1080" s="309"/>
      <c r="D1080" s="309"/>
      <c r="E1080" s="319"/>
      <c r="F1080" s="360"/>
      <c r="G1080" s="364"/>
      <c r="H1080" s="318"/>
      <c r="I1080" s="320"/>
      <c r="J1080" s="320"/>
      <c r="K1080" s="346"/>
      <c r="L1080" s="341"/>
      <c r="M1080" s="209"/>
      <c r="N1080" s="214"/>
      <c r="O1080" s="346"/>
      <c r="P1080" s="317"/>
      <c r="Q1080" s="317"/>
      <c r="R1080" s="317"/>
      <c r="S1080" s="317"/>
      <c r="T1080" s="317"/>
      <c r="U1080" s="317"/>
      <c r="V1080" s="317"/>
      <c r="W1080" s="317"/>
      <c r="X1080" s="317"/>
      <c r="Y1080" s="317"/>
      <c r="Z1080" s="317"/>
      <c r="AA1080" s="317"/>
      <c r="AB1080" s="317"/>
      <c r="AC1080" s="317"/>
    </row>
    <row r="1081" spans="1:29" ht="15.75" hidden="1" customHeight="1">
      <c r="A1081" s="318"/>
      <c r="B1081" s="309"/>
      <c r="C1081" s="309"/>
      <c r="D1081" s="309"/>
      <c r="E1081" s="319"/>
      <c r="F1081" s="360"/>
      <c r="G1081" s="364"/>
      <c r="H1081" s="318"/>
      <c r="I1081" s="320"/>
      <c r="J1081" s="320"/>
      <c r="K1081" s="346"/>
      <c r="L1081" s="341"/>
      <c r="M1081" s="209"/>
      <c r="N1081" s="214"/>
      <c r="O1081" s="346"/>
      <c r="P1081" s="317"/>
      <c r="Q1081" s="317"/>
      <c r="R1081" s="317"/>
      <c r="S1081" s="317"/>
      <c r="T1081" s="317"/>
      <c r="U1081" s="317"/>
      <c r="V1081" s="317"/>
      <c r="W1081" s="317"/>
      <c r="X1081" s="317"/>
      <c r="Y1081" s="317"/>
      <c r="Z1081" s="317"/>
      <c r="AA1081" s="317"/>
      <c r="AB1081" s="317"/>
      <c r="AC1081" s="317"/>
    </row>
    <row r="1082" spans="1:29" ht="15.75" hidden="1" customHeight="1">
      <c r="A1082" s="318"/>
      <c r="B1082" s="309"/>
      <c r="C1082" s="309"/>
      <c r="D1082" s="309"/>
      <c r="E1082" s="319"/>
      <c r="F1082" s="360"/>
      <c r="G1082" s="364"/>
      <c r="H1082" s="318"/>
      <c r="I1082" s="320"/>
      <c r="J1082" s="320"/>
      <c r="K1082" s="346"/>
      <c r="L1082" s="341"/>
      <c r="M1082" s="209"/>
      <c r="N1082" s="214"/>
      <c r="O1082" s="346"/>
      <c r="P1082" s="317"/>
      <c r="Q1082" s="317"/>
      <c r="R1082" s="317"/>
      <c r="S1082" s="317"/>
      <c r="T1082" s="317"/>
      <c r="U1082" s="317"/>
      <c r="V1082" s="317"/>
      <c r="W1082" s="317"/>
      <c r="X1082" s="317"/>
      <c r="Y1082" s="317"/>
      <c r="Z1082" s="317"/>
      <c r="AA1082" s="317"/>
      <c r="AB1082" s="317"/>
      <c r="AC1082" s="317"/>
    </row>
    <row r="1083" spans="1:29" ht="15.75" hidden="1" customHeight="1">
      <c r="A1083" s="318"/>
      <c r="B1083" s="309"/>
      <c r="C1083" s="309"/>
      <c r="D1083" s="309"/>
      <c r="E1083" s="319"/>
      <c r="F1083" s="360"/>
      <c r="G1083" s="364"/>
      <c r="H1083" s="318"/>
      <c r="I1083" s="320"/>
      <c r="J1083" s="320"/>
      <c r="K1083" s="346"/>
      <c r="L1083" s="341"/>
      <c r="M1083" s="209"/>
      <c r="N1083" s="214"/>
      <c r="O1083" s="346"/>
      <c r="P1083" s="317"/>
      <c r="Q1083" s="317"/>
      <c r="R1083" s="317"/>
      <c r="S1083" s="317"/>
      <c r="T1083" s="317"/>
      <c r="U1083" s="317"/>
      <c r="V1083" s="317"/>
      <c r="W1083" s="317"/>
      <c r="X1083" s="317"/>
      <c r="Y1083" s="317"/>
      <c r="Z1083" s="317"/>
      <c r="AA1083" s="317"/>
      <c r="AB1083" s="317"/>
      <c r="AC1083" s="317"/>
    </row>
    <row r="1084" spans="1:29" ht="17.25" hidden="1" customHeight="1">
      <c r="A1084" s="318"/>
      <c r="B1084" s="310"/>
      <c r="C1084" s="310"/>
      <c r="D1084" s="310"/>
      <c r="E1084" s="319"/>
      <c r="F1084" s="360"/>
      <c r="G1084" s="364"/>
      <c r="H1084" s="318"/>
      <c r="I1084" s="320"/>
      <c r="J1084" s="320"/>
      <c r="K1084" s="346"/>
      <c r="L1084" s="346"/>
      <c r="M1084" s="214"/>
      <c r="N1084" s="214"/>
      <c r="O1084" s="346"/>
      <c r="P1084" s="317"/>
      <c r="Q1084" s="317"/>
      <c r="R1084" s="317"/>
      <c r="S1084" s="317"/>
      <c r="T1084" s="317"/>
      <c r="U1084" s="317"/>
      <c r="V1084" s="317"/>
      <c r="W1084" s="317"/>
      <c r="X1084" s="317"/>
      <c r="Y1084" s="317"/>
      <c r="Z1084" s="317"/>
      <c r="AA1084" s="317"/>
      <c r="AB1084" s="317"/>
      <c r="AC1084" s="317"/>
    </row>
    <row r="1085" spans="1:29" ht="15.75" customHeight="1">
      <c r="A1085" s="318">
        <v>33100000</v>
      </c>
      <c r="B1085" s="308" t="s">
        <v>773</v>
      </c>
      <c r="C1085" s="308" t="s">
        <v>451</v>
      </c>
      <c r="D1085" s="308" t="s">
        <v>774</v>
      </c>
      <c r="E1085" s="314" t="s">
        <v>776</v>
      </c>
      <c r="F1085" s="360" t="s">
        <v>777</v>
      </c>
      <c r="G1085" s="364">
        <f>6300+1050</f>
        <v>7350</v>
      </c>
      <c r="H1085" s="318" t="s">
        <v>775</v>
      </c>
      <c r="I1085" s="320" t="s">
        <v>527</v>
      </c>
      <c r="J1085" s="320" t="s">
        <v>281</v>
      </c>
      <c r="K1085" s="346" t="s">
        <v>778</v>
      </c>
      <c r="L1085" s="341" t="s">
        <v>731</v>
      </c>
      <c r="M1085" s="209">
        <v>262.5</v>
      </c>
      <c r="N1085" s="214">
        <v>262.5</v>
      </c>
      <c r="O1085" s="346" t="s">
        <v>723</v>
      </c>
      <c r="P1085" s="338">
        <f>SUM(M1085:M1088)</f>
        <v>1575</v>
      </c>
      <c r="Q1085" s="317">
        <f>SUM(N1085:N1088)</f>
        <v>1575</v>
      </c>
      <c r="R1085" s="317">
        <f>SUM(M1089:M1090)</f>
        <v>0</v>
      </c>
      <c r="S1085" s="317">
        <f>SUM(N1089:N1090)</f>
        <v>0</v>
      </c>
      <c r="T1085" s="317">
        <f>SUM(M1091:M1092)</f>
        <v>0</v>
      </c>
      <c r="U1085" s="317">
        <f>SUM(N1091:N1092)</f>
        <v>0</v>
      </c>
      <c r="V1085" s="317">
        <f>SUM(M1093:M1094)</f>
        <v>0</v>
      </c>
      <c r="W1085" s="317">
        <f>SUM(N1093:N1094)</f>
        <v>0</v>
      </c>
      <c r="X1085" s="317">
        <f>P1085+R1085+T1085+V1085</f>
        <v>1575</v>
      </c>
      <c r="Y1085" s="317">
        <f>Q1085+S1085+U1085+W1085</f>
        <v>1575</v>
      </c>
      <c r="Z1085" s="317">
        <f>G1085-X1085</f>
        <v>5775</v>
      </c>
      <c r="AA1085" s="317">
        <f>G1085-Y1085</f>
        <v>5775</v>
      </c>
      <c r="AB1085" s="317">
        <f>X1085*100/G1085</f>
        <v>21.428571428571427</v>
      </c>
      <c r="AC1085" s="317"/>
    </row>
    <row r="1086" spans="1:29" ht="15.75" customHeight="1">
      <c r="A1086" s="318"/>
      <c r="B1086" s="309"/>
      <c r="C1086" s="309"/>
      <c r="D1086" s="309"/>
      <c r="E1086" s="315"/>
      <c r="F1086" s="360"/>
      <c r="G1086" s="364"/>
      <c r="H1086" s="318"/>
      <c r="I1086" s="320"/>
      <c r="J1086" s="320"/>
      <c r="K1086" s="346" t="s">
        <v>780</v>
      </c>
      <c r="L1086" s="341" t="s">
        <v>781</v>
      </c>
      <c r="M1086" s="209">
        <v>262.5</v>
      </c>
      <c r="N1086" s="214">
        <v>262.5</v>
      </c>
      <c r="O1086" s="346" t="s">
        <v>731</v>
      </c>
      <c r="P1086" s="339"/>
      <c r="Q1086" s="317"/>
      <c r="R1086" s="317"/>
      <c r="S1086" s="317"/>
      <c r="T1086" s="317"/>
      <c r="U1086" s="317"/>
      <c r="V1086" s="317"/>
      <c r="W1086" s="317"/>
      <c r="X1086" s="317"/>
      <c r="Y1086" s="317"/>
      <c r="Z1086" s="317"/>
      <c r="AA1086" s="317"/>
      <c r="AB1086" s="317"/>
      <c r="AC1086" s="317"/>
    </row>
    <row r="1087" spans="1:29" ht="15.75" customHeight="1">
      <c r="A1087" s="318"/>
      <c r="B1087" s="309"/>
      <c r="C1087" s="309"/>
      <c r="D1087" s="309"/>
      <c r="E1087" s="315"/>
      <c r="F1087" s="360"/>
      <c r="G1087" s="364"/>
      <c r="H1087" s="318"/>
      <c r="I1087" s="320"/>
      <c r="J1087" s="320"/>
      <c r="K1087" s="346" t="s">
        <v>1042</v>
      </c>
      <c r="L1087" s="341" t="s">
        <v>856</v>
      </c>
      <c r="M1087" s="209">
        <v>525</v>
      </c>
      <c r="N1087" s="214">
        <v>525</v>
      </c>
      <c r="O1087" s="346" t="s">
        <v>832</v>
      </c>
      <c r="P1087" s="339"/>
      <c r="Q1087" s="317"/>
      <c r="R1087" s="317"/>
      <c r="S1087" s="317"/>
      <c r="T1087" s="317"/>
      <c r="U1087" s="317"/>
      <c r="V1087" s="317"/>
      <c r="W1087" s="317"/>
      <c r="X1087" s="317"/>
      <c r="Y1087" s="317"/>
      <c r="Z1087" s="317"/>
      <c r="AA1087" s="317"/>
      <c r="AB1087" s="317"/>
      <c r="AC1087" s="317"/>
    </row>
    <row r="1088" spans="1:29" ht="15.75" customHeight="1">
      <c r="A1088" s="318"/>
      <c r="B1088" s="309"/>
      <c r="C1088" s="309"/>
      <c r="D1088" s="309"/>
      <c r="E1088" s="315"/>
      <c r="F1088" s="360"/>
      <c r="G1088" s="364"/>
      <c r="H1088" s="318"/>
      <c r="I1088" s="320"/>
      <c r="J1088" s="320"/>
      <c r="K1088" s="346" t="s">
        <v>779</v>
      </c>
      <c r="L1088" s="341" t="s">
        <v>650</v>
      </c>
      <c r="M1088" s="209">
        <v>525</v>
      </c>
      <c r="N1088" s="209">
        <v>525</v>
      </c>
      <c r="O1088" s="341" t="s">
        <v>674</v>
      </c>
      <c r="P1088" s="339"/>
      <c r="Q1088" s="317"/>
      <c r="R1088" s="317"/>
      <c r="S1088" s="317"/>
      <c r="T1088" s="317"/>
      <c r="U1088" s="317"/>
      <c r="V1088" s="317"/>
      <c r="W1088" s="317"/>
      <c r="X1088" s="317"/>
      <c r="Y1088" s="317"/>
      <c r="Z1088" s="317"/>
      <c r="AA1088" s="317"/>
      <c r="AB1088" s="317"/>
      <c r="AC1088" s="317"/>
    </row>
    <row r="1089" spans="1:29" ht="15.75" customHeight="1">
      <c r="A1089" s="318"/>
      <c r="B1089" s="309"/>
      <c r="C1089" s="309"/>
      <c r="D1089" s="309"/>
      <c r="E1089" s="315"/>
      <c r="F1089" s="360"/>
      <c r="G1089" s="364"/>
      <c r="H1089" s="318"/>
      <c r="I1089" s="320"/>
      <c r="J1089" s="320" t="s">
        <v>370</v>
      </c>
      <c r="K1089" s="346"/>
      <c r="L1089" s="341"/>
      <c r="M1089" s="209"/>
      <c r="N1089" s="209"/>
      <c r="O1089" s="346"/>
      <c r="P1089" s="339"/>
      <c r="Q1089" s="317"/>
      <c r="R1089" s="317"/>
      <c r="S1089" s="317"/>
      <c r="T1089" s="317"/>
      <c r="U1089" s="317"/>
      <c r="V1089" s="317"/>
      <c r="W1089" s="317"/>
      <c r="X1089" s="317"/>
      <c r="Y1089" s="317"/>
      <c r="Z1089" s="317"/>
      <c r="AA1089" s="317"/>
      <c r="AB1089" s="317"/>
      <c r="AC1089" s="317"/>
    </row>
    <row r="1090" spans="1:29" ht="15.75" customHeight="1">
      <c r="A1090" s="318"/>
      <c r="B1090" s="309"/>
      <c r="C1090" s="309"/>
      <c r="D1090" s="309"/>
      <c r="E1090" s="315"/>
      <c r="F1090" s="360"/>
      <c r="G1090" s="364"/>
      <c r="H1090" s="318"/>
      <c r="I1090" s="320"/>
      <c r="J1090" s="320"/>
      <c r="K1090" s="346"/>
      <c r="L1090" s="341"/>
      <c r="M1090" s="209"/>
      <c r="N1090" s="209"/>
      <c r="O1090" s="346"/>
      <c r="P1090" s="339"/>
      <c r="Q1090" s="317"/>
      <c r="R1090" s="317"/>
      <c r="S1090" s="317"/>
      <c r="T1090" s="317"/>
      <c r="U1090" s="317"/>
      <c r="V1090" s="317"/>
      <c r="W1090" s="317"/>
      <c r="X1090" s="317"/>
      <c r="Y1090" s="317"/>
      <c r="Z1090" s="317"/>
      <c r="AA1090" s="317"/>
      <c r="AB1090" s="317"/>
      <c r="AC1090" s="317"/>
    </row>
    <row r="1091" spans="1:29" ht="15.75" customHeight="1">
      <c r="A1091" s="318"/>
      <c r="B1091" s="309"/>
      <c r="C1091" s="309"/>
      <c r="D1091" s="309"/>
      <c r="E1091" s="315"/>
      <c r="F1091" s="360"/>
      <c r="G1091" s="364"/>
      <c r="H1091" s="318"/>
      <c r="I1091" s="320"/>
      <c r="J1091" s="320" t="s">
        <v>289</v>
      </c>
      <c r="K1091" s="346"/>
      <c r="L1091" s="341"/>
      <c r="M1091" s="209"/>
      <c r="N1091" s="214"/>
      <c r="O1091" s="346"/>
      <c r="P1091" s="339"/>
      <c r="Q1091" s="317"/>
      <c r="R1091" s="317"/>
      <c r="S1091" s="317"/>
      <c r="T1091" s="317"/>
      <c r="U1091" s="317"/>
      <c r="V1091" s="317"/>
      <c r="W1091" s="317"/>
      <c r="X1091" s="317"/>
      <c r="Y1091" s="317"/>
      <c r="Z1091" s="317"/>
      <c r="AA1091" s="317"/>
      <c r="AB1091" s="317"/>
      <c r="AC1091" s="317"/>
    </row>
    <row r="1092" spans="1:29" ht="15.75" customHeight="1">
      <c r="A1092" s="318"/>
      <c r="B1092" s="309"/>
      <c r="C1092" s="309"/>
      <c r="D1092" s="309"/>
      <c r="E1092" s="315"/>
      <c r="F1092" s="360"/>
      <c r="G1092" s="364"/>
      <c r="H1092" s="318"/>
      <c r="I1092" s="320"/>
      <c r="J1092" s="320"/>
      <c r="K1092" s="346"/>
      <c r="L1092" s="341"/>
      <c r="M1092" s="209"/>
      <c r="N1092" s="214"/>
      <c r="O1092" s="346"/>
      <c r="P1092" s="339"/>
      <c r="Q1092" s="317"/>
      <c r="R1092" s="317"/>
      <c r="S1092" s="317"/>
      <c r="T1092" s="317"/>
      <c r="U1092" s="317"/>
      <c r="V1092" s="317"/>
      <c r="W1092" s="317"/>
      <c r="X1092" s="317"/>
      <c r="Y1092" s="317"/>
      <c r="Z1092" s="317"/>
      <c r="AA1092" s="317"/>
      <c r="AB1092" s="317"/>
      <c r="AC1092" s="317"/>
    </row>
    <row r="1093" spans="1:29" ht="15.75" customHeight="1">
      <c r="A1093" s="318"/>
      <c r="B1093" s="309"/>
      <c r="C1093" s="309"/>
      <c r="D1093" s="309"/>
      <c r="E1093" s="315"/>
      <c r="F1093" s="360"/>
      <c r="G1093" s="364"/>
      <c r="H1093" s="318"/>
      <c r="I1093" s="320"/>
      <c r="J1093" s="320" t="s">
        <v>371</v>
      </c>
      <c r="K1093" s="346"/>
      <c r="L1093" s="346"/>
      <c r="M1093" s="214"/>
      <c r="N1093" s="214"/>
      <c r="O1093" s="346"/>
      <c r="P1093" s="339"/>
      <c r="Q1093" s="317"/>
      <c r="R1093" s="317"/>
      <c r="S1093" s="317"/>
      <c r="T1093" s="317"/>
      <c r="U1093" s="317"/>
      <c r="V1093" s="317"/>
      <c r="W1093" s="317"/>
      <c r="X1093" s="317"/>
      <c r="Y1093" s="317"/>
      <c r="Z1093" s="317"/>
      <c r="AA1093" s="317"/>
      <c r="AB1093" s="317"/>
      <c r="AC1093" s="317"/>
    </row>
    <row r="1094" spans="1:29" ht="17.25" customHeight="1">
      <c r="A1094" s="318"/>
      <c r="B1094" s="310"/>
      <c r="C1094" s="310"/>
      <c r="D1094" s="310"/>
      <c r="E1094" s="316"/>
      <c r="F1094" s="360"/>
      <c r="G1094" s="364"/>
      <c r="H1094" s="318"/>
      <c r="I1094" s="320"/>
      <c r="J1094" s="320"/>
      <c r="K1094" s="346"/>
      <c r="L1094" s="346"/>
      <c r="M1094" s="214"/>
      <c r="N1094" s="214"/>
      <c r="O1094" s="346"/>
      <c r="P1094" s="340"/>
      <c r="Q1094" s="317"/>
      <c r="R1094" s="317"/>
      <c r="S1094" s="317"/>
      <c r="T1094" s="317"/>
      <c r="U1094" s="317"/>
      <c r="V1094" s="317"/>
      <c r="W1094" s="317"/>
      <c r="X1094" s="317"/>
      <c r="Y1094" s="317"/>
      <c r="Z1094" s="317"/>
      <c r="AA1094" s="317"/>
      <c r="AB1094" s="317"/>
      <c r="AC1094" s="317"/>
    </row>
    <row r="1095" spans="1:29" ht="15.75" customHeight="1">
      <c r="A1095" s="318">
        <v>33100000</v>
      </c>
      <c r="B1095" s="308" t="s">
        <v>678</v>
      </c>
      <c r="C1095" s="308" t="s">
        <v>451</v>
      </c>
      <c r="D1095" s="308" t="s">
        <v>787</v>
      </c>
      <c r="E1095" s="314" t="s">
        <v>788</v>
      </c>
      <c r="F1095" s="360" t="s">
        <v>789</v>
      </c>
      <c r="G1095" s="364">
        <f>5360-670</f>
        <v>4690</v>
      </c>
      <c r="H1095" s="318" t="s">
        <v>790</v>
      </c>
      <c r="I1095" s="320" t="s">
        <v>527</v>
      </c>
      <c r="J1095" s="320" t="s">
        <v>281</v>
      </c>
      <c r="K1095" s="346" t="s">
        <v>791</v>
      </c>
      <c r="L1095" s="341" t="s">
        <v>583</v>
      </c>
      <c r="M1095" s="209">
        <v>335</v>
      </c>
      <c r="N1095" s="214">
        <v>335</v>
      </c>
      <c r="O1095" s="346" t="s">
        <v>674</v>
      </c>
      <c r="P1095" s="317">
        <f>SUM(M1095:M1096)</f>
        <v>670</v>
      </c>
      <c r="Q1095" s="317">
        <f>SUM(N1095:N1096)</f>
        <v>670</v>
      </c>
      <c r="R1095" s="317">
        <f>SUM(M1097:M1098)</f>
        <v>0</v>
      </c>
      <c r="S1095" s="317">
        <f>SUM(N1097:N1098)</f>
        <v>0</v>
      </c>
      <c r="T1095" s="317">
        <f>SUM(M1099:M1100)</f>
        <v>0</v>
      </c>
      <c r="U1095" s="317">
        <f>SUM(N1099:N1100)</f>
        <v>0</v>
      </c>
      <c r="V1095" s="317">
        <f>SUM(M1101:M1102)</f>
        <v>0</v>
      </c>
      <c r="W1095" s="317">
        <f>SUM(N1101:N1102)</f>
        <v>0</v>
      </c>
      <c r="X1095" s="317">
        <f>P1095+R1095+T1095+V1095</f>
        <v>670</v>
      </c>
      <c r="Y1095" s="317">
        <f>Q1095+S1095+U1095+W1095</f>
        <v>670</v>
      </c>
      <c r="Z1095" s="317">
        <f>G1095-X1095</f>
        <v>4020</v>
      </c>
      <c r="AA1095" s="317">
        <f>G1095-Y1095</f>
        <v>4020</v>
      </c>
      <c r="AB1095" s="317">
        <f>X1095*100/G1095</f>
        <v>14.285714285714286</v>
      </c>
      <c r="AC1095" s="317"/>
    </row>
    <row r="1096" spans="1:29" ht="15.75" customHeight="1">
      <c r="A1096" s="318"/>
      <c r="B1096" s="309"/>
      <c r="C1096" s="309"/>
      <c r="D1096" s="309"/>
      <c r="E1096" s="315"/>
      <c r="F1096" s="360"/>
      <c r="G1096" s="364"/>
      <c r="H1096" s="318"/>
      <c r="I1096" s="320"/>
      <c r="J1096" s="320"/>
      <c r="K1096" s="346" t="s">
        <v>792</v>
      </c>
      <c r="L1096" s="341" t="s">
        <v>653</v>
      </c>
      <c r="M1096" s="209">
        <v>335</v>
      </c>
      <c r="N1096" s="209">
        <v>335</v>
      </c>
      <c r="O1096" s="341" t="s">
        <v>723</v>
      </c>
      <c r="P1096" s="317"/>
      <c r="Q1096" s="317"/>
      <c r="R1096" s="317"/>
      <c r="S1096" s="317"/>
      <c r="T1096" s="317"/>
      <c r="U1096" s="317"/>
      <c r="V1096" s="317"/>
      <c r="W1096" s="317"/>
      <c r="X1096" s="317"/>
      <c r="Y1096" s="317"/>
      <c r="Z1096" s="317"/>
      <c r="AA1096" s="317"/>
      <c r="AB1096" s="317"/>
      <c r="AC1096" s="317"/>
    </row>
    <row r="1097" spans="1:29" ht="15.75" customHeight="1">
      <c r="A1097" s="318"/>
      <c r="B1097" s="309"/>
      <c r="C1097" s="309"/>
      <c r="D1097" s="309"/>
      <c r="E1097" s="315"/>
      <c r="F1097" s="360"/>
      <c r="G1097" s="364"/>
      <c r="H1097" s="318"/>
      <c r="I1097" s="320"/>
      <c r="J1097" s="320" t="s">
        <v>370</v>
      </c>
      <c r="K1097" s="346"/>
      <c r="L1097" s="341"/>
      <c r="M1097" s="209"/>
      <c r="N1097" s="209"/>
      <c r="O1097" s="346"/>
      <c r="P1097" s="317"/>
      <c r="Q1097" s="317"/>
      <c r="R1097" s="317"/>
      <c r="S1097" s="317"/>
      <c r="T1097" s="317"/>
      <c r="U1097" s="317"/>
      <c r="V1097" s="317"/>
      <c r="W1097" s="317"/>
      <c r="X1097" s="317"/>
      <c r="Y1097" s="317"/>
      <c r="Z1097" s="317"/>
      <c r="AA1097" s="317"/>
      <c r="AB1097" s="317"/>
      <c r="AC1097" s="317"/>
    </row>
    <row r="1098" spans="1:29" ht="15.75" customHeight="1">
      <c r="A1098" s="318"/>
      <c r="B1098" s="309"/>
      <c r="C1098" s="309"/>
      <c r="D1098" s="309"/>
      <c r="E1098" s="315"/>
      <c r="F1098" s="360"/>
      <c r="G1098" s="364"/>
      <c r="H1098" s="318"/>
      <c r="I1098" s="320"/>
      <c r="J1098" s="320"/>
      <c r="K1098" s="346"/>
      <c r="L1098" s="341"/>
      <c r="M1098" s="209"/>
      <c r="N1098" s="209"/>
      <c r="O1098" s="346"/>
      <c r="P1098" s="317"/>
      <c r="Q1098" s="317"/>
      <c r="R1098" s="317"/>
      <c r="S1098" s="317"/>
      <c r="T1098" s="317"/>
      <c r="U1098" s="317"/>
      <c r="V1098" s="317"/>
      <c r="W1098" s="317"/>
      <c r="X1098" s="317"/>
      <c r="Y1098" s="317"/>
      <c r="Z1098" s="317"/>
      <c r="AA1098" s="317"/>
      <c r="AB1098" s="317"/>
      <c r="AC1098" s="317"/>
    </row>
    <row r="1099" spans="1:29" ht="15.75" customHeight="1">
      <c r="A1099" s="318"/>
      <c r="B1099" s="309"/>
      <c r="C1099" s="309"/>
      <c r="D1099" s="309"/>
      <c r="E1099" s="315"/>
      <c r="F1099" s="360"/>
      <c r="G1099" s="364"/>
      <c r="H1099" s="318"/>
      <c r="I1099" s="320"/>
      <c r="J1099" s="320" t="s">
        <v>289</v>
      </c>
      <c r="K1099" s="346"/>
      <c r="L1099" s="341"/>
      <c r="M1099" s="209"/>
      <c r="N1099" s="214"/>
      <c r="O1099" s="346"/>
      <c r="P1099" s="317"/>
      <c r="Q1099" s="317"/>
      <c r="R1099" s="317"/>
      <c r="S1099" s="317"/>
      <c r="T1099" s="317"/>
      <c r="U1099" s="317"/>
      <c r="V1099" s="317"/>
      <c r="W1099" s="317"/>
      <c r="X1099" s="317"/>
      <c r="Y1099" s="317"/>
      <c r="Z1099" s="317"/>
      <c r="AA1099" s="317"/>
      <c r="AB1099" s="317"/>
      <c r="AC1099" s="317"/>
    </row>
    <row r="1100" spans="1:29" ht="15.75" customHeight="1">
      <c r="A1100" s="318"/>
      <c r="B1100" s="309"/>
      <c r="C1100" s="309"/>
      <c r="D1100" s="309"/>
      <c r="E1100" s="315"/>
      <c r="F1100" s="360"/>
      <c r="G1100" s="364"/>
      <c r="H1100" s="318"/>
      <c r="I1100" s="320"/>
      <c r="J1100" s="320"/>
      <c r="K1100" s="346"/>
      <c r="L1100" s="341"/>
      <c r="M1100" s="209"/>
      <c r="N1100" s="209"/>
      <c r="O1100" s="346"/>
      <c r="P1100" s="317"/>
      <c r="Q1100" s="317"/>
      <c r="R1100" s="317"/>
      <c r="S1100" s="317"/>
      <c r="T1100" s="317"/>
      <c r="U1100" s="317"/>
      <c r="V1100" s="317"/>
      <c r="W1100" s="317"/>
      <c r="X1100" s="317"/>
      <c r="Y1100" s="317"/>
      <c r="Z1100" s="317"/>
      <c r="AA1100" s="317"/>
      <c r="AB1100" s="317"/>
      <c r="AC1100" s="317"/>
    </row>
    <row r="1101" spans="1:29" ht="15.75" customHeight="1">
      <c r="A1101" s="318"/>
      <c r="B1101" s="309"/>
      <c r="C1101" s="309"/>
      <c r="D1101" s="309"/>
      <c r="E1101" s="315"/>
      <c r="F1101" s="360"/>
      <c r="G1101" s="364"/>
      <c r="H1101" s="318"/>
      <c r="I1101" s="320"/>
      <c r="J1101" s="320" t="s">
        <v>371</v>
      </c>
      <c r="K1101" s="346"/>
      <c r="L1101" s="341"/>
      <c r="M1101" s="209"/>
      <c r="N1101" s="214"/>
      <c r="O1101" s="346"/>
      <c r="P1101" s="317"/>
      <c r="Q1101" s="317"/>
      <c r="R1101" s="317"/>
      <c r="S1101" s="317"/>
      <c r="T1101" s="317"/>
      <c r="U1101" s="317"/>
      <c r="V1101" s="317"/>
      <c r="W1101" s="317"/>
      <c r="X1101" s="317"/>
      <c r="Y1101" s="317"/>
      <c r="Z1101" s="317"/>
      <c r="AA1101" s="317"/>
      <c r="AB1101" s="317"/>
      <c r="AC1101" s="317"/>
    </row>
    <row r="1102" spans="1:29" ht="17.25" customHeight="1">
      <c r="A1102" s="318"/>
      <c r="B1102" s="310"/>
      <c r="C1102" s="310"/>
      <c r="D1102" s="310"/>
      <c r="E1102" s="316"/>
      <c r="F1102" s="360"/>
      <c r="G1102" s="364"/>
      <c r="H1102" s="318"/>
      <c r="I1102" s="320"/>
      <c r="J1102" s="320"/>
      <c r="K1102" s="346"/>
      <c r="L1102" s="346"/>
      <c r="M1102" s="214"/>
      <c r="N1102" s="214"/>
      <c r="O1102" s="346"/>
      <c r="P1102" s="317"/>
      <c r="Q1102" s="317"/>
      <c r="R1102" s="317"/>
      <c r="S1102" s="317"/>
      <c r="T1102" s="317"/>
      <c r="U1102" s="317"/>
      <c r="V1102" s="317"/>
      <c r="W1102" s="317"/>
      <c r="X1102" s="317"/>
      <c r="Y1102" s="317"/>
      <c r="Z1102" s="317"/>
      <c r="AA1102" s="317"/>
      <c r="AB1102" s="317"/>
      <c r="AC1102" s="317"/>
    </row>
    <row r="1103" spans="1:29" ht="15.75" customHeight="1">
      <c r="A1103" s="318">
        <v>60100000</v>
      </c>
      <c r="B1103" s="308" t="s">
        <v>793</v>
      </c>
      <c r="C1103" s="308" t="s">
        <v>451</v>
      </c>
      <c r="D1103" s="308" t="s">
        <v>794</v>
      </c>
      <c r="E1103" s="314" t="s">
        <v>796</v>
      </c>
      <c r="F1103" s="360" t="s">
        <v>797</v>
      </c>
      <c r="G1103" s="364">
        <f>2400-160</f>
        <v>2240</v>
      </c>
      <c r="H1103" s="318" t="s">
        <v>795</v>
      </c>
      <c r="I1103" s="320" t="s">
        <v>527</v>
      </c>
      <c r="J1103" s="320" t="s">
        <v>281</v>
      </c>
      <c r="K1103" s="346" t="s">
        <v>798</v>
      </c>
      <c r="L1103" s="341" t="s">
        <v>799</v>
      </c>
      <c r="M1103" s="209">
        <v>160</v>
      </c>
      <c r="N1103" s="214">
        <v>160</v>
      </c>
      <c r="O1103" s="346" t="s">
        <v>556</v>
      </c>
      <c r="P1103" s="317">
        <f>SUM(M1103:M1104)</f>
        <v>320</v>
      </c>
      <c r="Q1103" s="317">
        <f>SUM(N1103:N1104)</f>
        <v>320</v>
      </c>
      <c r="R1103" s="317">
        <f>SUM(M1105:M1106)</f>
        <v>0</v>
      </c>
      <c r="S1103" s="317">
        <f>SUM(N1105:N1106)</f>
        <v>0</v>
      </c>
      <c r="T1103" s="317">
        <f>SUM(M1107:M1108)</f>
        <v>0</v>
      </c>
      <c r="U1103" s="317">
        <f>SUM(N1107:N1108)</f>
        <v>0</v>
      </c>
      <c r="V1103" s="317">
        <f>SUM(M1109:M1110)</f>
        <v>0</v>
      </c>
      <c r="W1103" s="317">
        <f>SUM(N1109:N1110)</f>
        <v>0</v>
      </c>
      <c r="X1103" s="317">
        <f>P1103+R1103+T1103+V1103</f>
        <v>320</v>
      </c>
      <c r="Y1103" s="317">
        <f>Q1103+S1103+U1103+W1103</f>
        <v>320</v>
      </c>
      <c r="Z1103" s="317">
        <f>G1103-X1103</f>
        <v>1920</v>
      </c>
      <c r="AA1103" s="317">
        <f>G1103-Y1103</f>
        <v>1920</v>
      </c>
      <c r="AB1103" s="317">
        <f>X1103*100/G1103</f>
        <v>14.285714285714286</v>
      </c>
      <c r="AC1103" s="317"/>
    </row>
    <row r="1104" spans="1:29" ht="15.75" customHeight="1">
      <c r="A1104" s="318"/>
      <c r="B1104" s="309"/>
      <c r="C1104" s="309"/>
      <c r="D1104" s="309"/>
      <c r="E1104" s="315"/>
      <c r="F1104" s="360"/>
      <c r="G1104" s="364"/>
      <c r="H1104" s="318"/>
      <c r="I1104" s="320"/>
      <c r="J1104" s="320"/>
      <c r="K1104" s="346" t="s">
        <v>798</v>
      </c>
      <c r="L1104" s="341" t="s">
        <v>739</v>
      </c>
      <c r="M1104" s="209">
        <v>160</v>
      </c>
      <c r="N1104" s="209">
        <v>160</v>
      </c>
      <c r="O1104" s="341" t="s">
        <v>890</v>
      </c>
      <c r="P1104" s="317"/>
      <c r="Q1104" s="317"/>
      <c r="R1104" s="317"/>
      <c r="S1104" s="317"/>
      <c r="T1104" s="317"/>
      <c r="U1104" s="317"/>
      <c r="V1104" s="317"/>
      <c r="W1104" s="317"/>
      <c r="X1104" s="317"/>
      <c r="Y1104" s="317"/>
      <c r="Z1104" s="317"/>
      <c r="AA1104" s="317"/>
      <c r="AB1104" s="317"/>
      <c r="AC1104" s="317"/>
    </row>
    <row r="1105" spans="1:29" ht="15.75" customHeight="1">
      <c r="A1105" s="318"/>
      <c r="B1105" s="309"/>
      <c r="C1105" s="309"/>
      <c r="D1105" s="309"/>
      <c r="E1105" s="315"/>
      <c r="F1105" s="360"/>
      <c r="G1105" s="364"/>
      <c r="H1105" s="318"/>
      <c r="I1105" s="320"/>
      <c r="J1105" s="320" t="s">
        <v>370</v>
      </c>
      <c r="K1105" s="346"/>
      <c r="L1105" s="341"/>
      <c r="M1105" s="209"/>
      <c r="N1105" s="209"/>
      <c r="O1105" s="346"/>
      <c r="P1105" s="317"/>
      <c r="Q1105" s="317"/>
      <c r="R1105" s="317"/>
      <c r="S1105" s="317"/>
      <c r="T1105" s="317"/>
      <c r="U1105" s="317"/>
      <c r="V1105" s="317"/>
      <c r="W1105" s="317"/>
      <c r="X1105" s="317"/>
      <c r="Y1105" s="317"/>
      <c r="Z1105" s="317"/>
      <c r="AA1105" s="317"/>
      <c r="AB1105" s="317"/>
      <c r="AC1105" s="317"/>
    </row>
    <row r="1106" spans="1:29" ht="15.75" customHeight="1">
      <c r="A1106" s="318"/>
      <c r="B1106" s="309"/>
      <c r="C1106" s="309"/>
      <c r="D1106" s="309"/>
      <c r="E1106" s="315"/>
      <c r="F1106" s="360"/>
      <c r="G1106" s="364"/>
      <c r="H1106" s="318"/>
      <c r="I1106" s="320"/>
      <c r="J1106" s="320"/>
      <c r="K1106" s="346"/>
      <c r="L1106" s="341"/>
      <c r="M1106" s="209"/>
      <c r="N1106" s="209"/>
      <c r="O1106" s="346"/>
      <c r="P1106" s="317"/>
      <c r="Q1106" s="317"/>
      <c r="R1106" s="317"/>
      <c r="S1106" s="317"/>
      <c r="T1106" s="317"/>
      <c r="U1106" s="317"/>
      <c r="V1106" s="317"/>
      <c r="W1106" s="317"/>
      <c r="X1106" s="317"/>
      <c r="Y1106" s="317"/>
      <c r="Z1106" s="317"/>
      <c r="AA1106" s="317"/>
      <c r="AB1106" s="317"/>
      <c r="AC1106" s="317"/>
    </row>
    <row r="1107" spans="1:29" ht="15.75" customHeight="1">
      <c r="A1107" s="318"/>
      <c r="B1107" s="309"/>
      <c r="C1107" s="309"/>
      <c r="D1107" s="309"/>
      <c r="E1107" s="315"/>
      <c r="F1107" s="360"/>
      <c r="G1107" s="364"/>
      <c r="H1107" s="318"/>
      <c r="I1107" s="320"/>
      <c r="J1107" s="320" t="s">
        <v>289</v>
      </c>
      <c r="K1107" s="346"/>
      <c r="L1107" s="341"/>
      <c r="M1107" s="209"/>
      <c r="N1107" s="214"/>
      <c r="O1107" s="346"/>
      <c r="P1107" s="317"/>
      <c r="Q1107" s="317"/>
      <c r="R1107" s="317"/>
      <c r="S1107" s="317"/>
      <c r="T1107" s="317"/>
      <c r="U1107" s="317"/>
      <c r="V1107" s="317"/>
      <c r="W1107" s="317"/>
      <c r="X1107" s="317"/>
      <c r="Y1107" s="317"/>
      <c r="Z1107" s="317"/>
      <c r="AA1107" s="317"/>
      <c r="AB1107" s="317"/>
      <c r="AC1107" s="317"/>
    </row>
    <row r="1108" spans="1:29" ht="15.75" customHeight="1">
      <c r="A1108" s="318"/>
      <c r="B1108" s="309"/>
      <c r="C1108" s="309"/>
      <c r="D1108" s="309"/>
      <c r="E1108" s="315"/>
      <c r="F1108" s="360"/>
      <c r="G1108" s="364"/>
      <c r="H1108" s="318"/>
      <c r="I1108" s="320"/>
      <c r="J1108" s="320"/>
      <c r="K1108" s="346"/>
      <c r="L1108" s="341"/>
      <c r="M1108" s="209"/>
      <c r="N1108" s="209"/>
      <c r="O1108" s="346"/>
      <c r="P1108" s="317"/>
      <c r="Q1108" s="317"/>
      <c r="R1108" s="317"/>
      <c r="S1108" s="317"/>
      <c r="T1108" s="317"/>
      <c r="U1108" s="317"/>
      <c r="V1108" s="317"/>
      <c r="W1108" s="317"/>
      <c r="X1108" s="317"/>
      <c r="Y1108" s="317"/>
      <c r="Z1108" s="317"/>
      <c r="AA1108" s="317"/>
      <c r="AB1108" s="317"/>
      <c r="AC1108" s="317"/>
    </row>
    <row r="1109" spans="1:29" ht="15.75" customHeight="1">
      <c r="A1109" s="318"/>
      <c r="B1109" s="309"/>
      <c r="C1109" s="309"/>
      <c r="D1109" s="309"/>
      <c r="E1109" s="315"/>
      <c r="F1109" s="360"/>
      <c r="G1109" s="364"/>
      <c r="H1109" s="318"/>
      <c r="I1109" s="320"/>
      <c r="J1109" s="320" t="s">
        <v>371</v>
      </c>
      <c r="K1109" s="346"/>
      <c r="L1109" s="341"/>
      <c r="M1109" s="209"/>
      <c r="N1109" s="214"/>
      <c r="O1109" s="346"/>
      <c r="P1109" s="317"/>
      <c r="Q1109" s="317"/>
      <c r="R1109" s="317"/>
      <c r="S1109" s="317"/>
      <c r="T1109" s="317"/>
      <c r="U1109" s="317"/>
      <c r="V1109" s="317"/>
      <c r="W1109" s="317"/>
      <c r="X1109" s="317"/>
      <c r="Y1109" s="317"/>
      <c r="Z1109" s="317"/>
      <c r="AA1109" s="317"/>
      <c r="AB1109" s="317"/>
      <c r="AC1109" s="317"/>
    </row>
    <row r="1110" spans="1:29" ht="18.75" customHeight="1">
      <c r="A1110" s="318"/>
      <c r="B1110" s="310"/>
      <c r="C1110" s="310"/>
      <c r="D1110" s="310"/>
      <c r="E1110" s="316"/>
      <c r="F1110" s="360"/>
      <c r="G1110" s="364"/>
      <c r="H1110" s="318"/>
      <c r="I1110" s="320"/>
      <c r="J1110" s="320"/>
      <c r="K1110" s="346"/>
      <c r="L1110" s="346"/>
      <c r="M1110" s="214"/>
      <c r="N1110" s="214"/>
      <c r="O1110" s="346"/>
      <c r="P1110" s="317"/>
      <c r="Q1110" s="317"/>
      <c r="R1110" s="317"/>
      <c r="S1110" s="317"/>
      <c r="T1110" s="317"/>
      <c r="U1110" s="317"/>
      <c r="V1110" s="317"/>
      <c r="W1110" s="317"/>
      <c r="X1110" s="317"/>
      <c r="Y1110" s="317"/>
      <c r="Z1110" s="317"/>
      <c r="AA1110" s="317"/>
      <c r="AB1110" s="317"/>
      <c r="AC1110" s="317"/>
    </row>
    <row r="1111" spans="1:29" ht="15.75" customHeight="1">
      <c r="A1111" s="318">
        <v>85100000</v>
      </c>
      <c r="B1111" s="308" t="s">
        <v>916</v>
      </c>
      <c r="C1111" s="308" t="s">
        <v>451</v>
      </c>
      <c r="D1111" s="308" t="s">
        <v>917</v>
      </c>
      <c r="E1111" s="319" t="s">
        <v>444</v>
      </c>
      <c r="F1111" s="360" t="s">
        <v>915</v>
      </c>
      <c r="G1111" s="364">
        <v>4800</v>
      </c>
      <c r="H1111" s="318" t="s">
        <v>918</v>
      </c>
      <c r="I1111" s="320" t="s">
        <v>527</v>
      </c>
      <c r="J1111" s="320" t="s">
        <v>281</v>
      </c>
      <c r="K1111" s="346" t="s">
        <v>798</v>
      </c>
      <c r="L1111" s="341" t="s">
        <v>591</v>
      </c>
      <c r="M1111" s="209">
        <v>450</v>
      </c>
      <c r="N1111" s="214">
        <v>450</v>
      </c>
      <c r="O1111" s="346" t="s">
        <v>723</v>
      </c>
      <c r="P1111" s="317">
        <f>SUM(M1111:M1112)</f>
        <v>900</v>
      </c>
      <c r="Q1111" s="317">
        <f>SUM(N1111:N1112)</f>
        <v>900</v>
      </c>
      <c r="R1111" s="317">
        <f>SUM(M1113:M1114)</f>
        <v>0</v>
      </c>
      <c r="S1111" s="317">
        <f>SUM(N1113:N1114)</f>
        <v>0</v>
      </c>
      <c r="T1111" s="317">
        <f>SUM(M1115:M1116)</f>
        <v>0</v>
      </c>
      <c r="U1111" s="317">
        <f>SUM(N1115:N1116)</f>
        <v>0</v>
      </c>
      <c r="V1111" s="317">
        <f>SUM(M1117:M1118)</f>
        <v>0</v>
      </c>
      <c r="W1111" s="317">
        <f>SUM(N1117:N1118)</f>
        <v>0</v>
      </c>
      <c r="X1111" s="317">
        <f>P1111+R1111+T1111+V1111</f>
        <v>900</v>
      </c>
      <c r="Y1111" s="317">
        <f>Q1111+S1111+U1111+W1111</f>
        <v>900</v>
      </c>
      <c r="Z1111" s="317">
        <f>G1111-X1111</f>
        <v>3900</v>
      </c>
      <c r="AA1111" s="317">
        <f>G1111-Y1111</f>
        <v>3900</v>
      </c>
      <c r="AB1111" s="317">
        <f>X1111*100/G1111</f>
        <v>18.75</v>
      </c>
      <c r="AC1111" s="317"/>
    </row>
    <row r="1112" spans="1:29" ht="15.75" customHeight="1">
      <c r="A1112" s="318"/>
      <c r="B1112" s="309"/>
      <c r="C1112" s="309"/>
      <c r="D1112" s="309"/>
      <c r="E1112" s="319"/>
      <c r="F1112" s="360"/>
      <c r="G1112" s="364"/>
      <c r="H1112" s="318"/>
      <c r="I1112" s="320"/>
      <c r="J1112" s="320"/>
      <c r="K1112" s="346" t="s">
        <v>798</v>
      </c>
      <c r="L1112" s="341" t="s">
        <v>1002</v>
      </c>
      <c r="M1112" s="209">
        <v>450</v>
      </c>
      <c r="N1112" s="209">
        <v>450</v>
      </c>
      <c r="O1112" s="341" t="s">
        <v>890</v>
      </c>
      <c r="P1112" s="317"/>
      <c r="Q1112" s="317"/>
      <c r="R1112" s="317"/>
      <c r="S1112" s="317"/>
      <c r="T1112" s="317"/>
      <c r="U1112" s="317"/>
      <c r="V1112" s="317"/>
      <c r="W1112" s="317"/>
      <c r="X1112" s="317"/>
      <c r="Y1112" s="317"/>
      <c r="Z1112" s="317"/>
      <c r="AA1112" s="317"/>
      <c r="AB1112" s="317"/>
      <c r="AC1112" s="317"/>
    </row>
    <row r="1113" spans="1:29" ht="15.75" customHeight="1">
      <c r="A1113" s="318"/>
      <c r="B1113" s="309"/>
      <c r="C1113" s="309"/>
      <c r="D1113" s="309"/>
      <c r="E1113" s="319"/>
      <c r="F1113" s="360"/>
      <c r="G1113" s="364"/>
      <c r="H1113" s="318"/>
      <c r="I1113" s="320"/>
      <c r="J1113" s="320" t="s">
        <v>370</v>
      </c>
      <c r="K1113" s="346"/>
      <c r="L1113" s="341"/>
      <c r="M1113" s="209"/>
      <c r="N1113" s="209"/>
      <c r="O1113" s="346"/>
      <c r="P1113" s="317"/>
      <c r="Q1113" s="317"/>
      <c r="R1113" s="317"/>
      <c r="S1113" s="317"/>
      <c r="T1113" s="317"/>
      <c r="U1113" s="317"/>
      <c r="V1113" s="317"/>
      <c r="W1113" s="317"/>
      <c r="X1113" s="317"/>
      <c r="Y1113" s="317"/>
      <c r="Z1113" s="317"/>
      <c r="AA1113" s="317"/>
      <c r="AB1113" s="317"/>
      <c r="AC1113" s="317"/>
    </row>
    <row r="1114" spans="1:29" ht="15.75" customHeight="1">
      <c r="A1114" s="318"/>
      <c r="B1114" s="309"/>
      <c r="C1114" s="309"/>
      <c r="D1114" s="309"/>
      <c r="E1114" s="319"/>
      <c r="F1114" s="360"/>
      <c r="G1114" s="364"/>
      <c r="H1114" s="318"/>
      <c r="I1114" s="320"/>
      <c r="J1114" s="320"/>
      <c r="K1114" s="346"/>
      <c r="L1114" s="341"/>
      <c r="M1114" s="209"/>
      <c r="N1114" s="209"/>
      <c r="O1114" s="346"/>
      <c r="P1114" s="317"/>
      <c r="Q1114" s="317"/>
      <c r="R1114" s="317"/>
      <c r="S1114" s="317"/>
      <c r="T1114" s="317"/>
      <c r="U1114" s="317"/>
      <c r="V1114" s="317"/>
      <c r="W1114" s="317"/>
      <c r="X1114" s="317"/>
      <c r="Y1114" s="317"/>
      <c r="Z1114" s="317"/>
      <c r="AA1114" s="317"/>
      <c r="AB1114" s="317"/>
      <c r="AC1114" s="317"/>
    </row>
    <row r="1115" spans="1:29" ht="15.75" customHeight="1">
      <c r="A1115" s="318"/>
      <c r="B1115" s="309"/>
      <c r="C1115" s="309"/>
      <c r="D1115" s="309"/>
      <c r="E1115" s="319"/>
      <c r="F1115" s="360"/>
      <c r="G1115" s="364"/>
      <c r="H1115" s="318"/>
      <c r="I1115" s="320"/>
      <c r="J1115" s="320" t="s">
        <v>289</v>
      </c>
      <c r="K1115" s="346"/>
      <c r="L1115" s="341"/>
      <c r="M1115" s="209"/>
      <c r="N1115" s="214"/>
      <c r="O1115" s="346"/>
      <c r="P1115" s="317"/>
      <c r="Q1115" s="317"/>
      <c r="R1115" s="317"/>
      <c r="S1115" s="317"/>
      <c r="T1115" s="317"/>
      <c r="U1115" s="317"/>
      <c r="V1115" s="317"/>
      <c r="W1115" s="317"/>
      <c r="X1115" s="317"/>
      <c r="Y1115" s="317"/>
      <c r="Z1115" s="317"/>
      <c r="AA1115" s="317"/>
      <c r="AB1115" s="317"/>
      <c r="AC1115" s="317"/>
    </row>
    <row r="1116" spans="1:29" ht="15.75" customHeight="1">
      <c r="A1116" s="318"/>
      <c r="B1116" s="309"/>
      <c r="C1116" s="309"/>
      <c r="D1116" s="309"/>
      <c r="E1116" s="319"/>
      <c r="F1116" s="360"/>
      <c r="G1116" s="364"/>
      <c r="H1116" s="318"/>
      <c r="I1116" s="320"/>
      <c r="J1116" s="320"/>
      <c r="K1116" s="346"/>
      <c r="L1116" s="341"/>
      <c r="M1116" s="209"/>
      <c r="N1116" s="209"/>
      <c r="O1116" s="346"/>
      <c r="P1116" s="317"/>
      <c r="Q1116" s="317"/>
      <c r="R1116" s="317"/>
      <c r="S1116" s="317"/>
      <c r="T1116" s="317"/>
      <c r="U1116" s="317"/>
      <c r="V1116" s="317"/>
      <c r="W1116" s="317"/>
      <c r="X1116" s="317"/>
      <c r="Y1116" s="317"/>
      <c r="Z1116" s="317"/>
      <c r="AA1116" s="317"/>
      <c r="AB1116" s="317"/>
      <c r="AC1116" s="317"/>
    </row>
    <row r="1117" spans="1:29" ht="15.75" customHeight="1">
      <c r="A1117" s="318"/>
      <c r="B1117" s="309"/>
      <c r="C1117" s="309"/>
      <c r="D1117" s="309"/>
      <c r="E1117" s="319"/>
      <c r="F1117" s="360"/>
      <c r="G1117" s="364"/>
      <c r="H1117" s="318"/>
      <c r="I1117" s="320"/>
      <c r="J1117" s="320" t="s">
        <v>371</v>
      </c>
      <c r="K1117" s="346"/>
      <c r="L1117" s="341"/>
      <c r="M1117" s="209"/>
      <c r="N1117" s="214"/>
      <c r="O1117" s="346"/>
      <c r="P1117" s="317"/>
      <c r="Q1117" s="317"/>
      <c r="R1117" s="317"/>
      <c r="S1117" s="317"/>
      <c r="T1117" s="317"/>
      <c r="U1117" s="317"/>
      <c r="V1117" s="317"/>
      <c r="W1117" s="317"/>
      <c r="X1117" s="317"/>
      <c r="Y1117" s="317"/>
      <c r="Z1117" s="317"/>
      <c r="AA1117" s="317"/>
      <c r="AB1117" s="317"/>
      <c r="AC1117" s="317"/>
    </row>
    <row r="1118" spans="1:29" ht="17.25" customHeight="1">
      <c r="A1118" s="318"/>
      <c r="B1118" s="310"/>
      <c r="C1118" s="310"/>
      <c r="D1118" s="310"/>
      <c r="E1118" s="319"/>
      <c r="F1118" s="360"/>
      <c r="G1118" s="364"/>
      <c r="H1118" s="318"/>
      <c r="I1118" s="320"/>
      <c r="J1118" s="320"/>
      <c r="K1118" s="346"/>
      <c r="L1118" s="346"/>
      <c r="M1118" s="214"/>
      <c r="N1118" s="214"/>
      <c r="O1118" s="346"/>
      <c r="P1118" s="317"/>
      <c r="Q1118" s="317"/>
      <c r="R1118" s="317"/>
      <c r="S1118" s="317"/>
      <c r="T1118" s="317"/>
      <c r="U1118" s="317"/>
      <c r="V1118" s="317"/>
      <c r="W1118" s="317"/>
      <c r="X1118" s="317"/>
      <c r="Y1118" s="317"/>
      <c r="Z1118" s="317"/>
      <c r="AA1118" s="317"/>
      <c r="AB1118" s="317"/>
      <c r="AC1118" s="317"/>
    </row>
    <row r="1119" spans="1:29" ht="15.75" customHeight="1">
      <c r="A1119" s="318">
        <v>85100000</v>
      </c>
      <c r="B1119" s="308" t="s">
        <v>919</v>
      </c>
      <c r="C1119" s="308" t="s">
        <v>451</v>
      </c>
      <c r="D1119" s="308" t="s">
        <v>920</v>
      </c>
      <c r="E1119" s="314" t="s">
        <v>921</v>
      </c>
      <c r="F1119" s="360" t="s">
        <v>922</v>
      </c>
      <c r="G1119" s="364">
        <v>4500</v>
      </c>
      <c r="H1119" s="318" t="s">
        <v>918</v>
      </c>
      <c r="I1119" s="320" t="s">
        <v>527</v>
      </c>
      <c r="J1119" s="320" t="s">
        <v>281</v>
      </c>
      <c r="K1119" s="346"/>
      <c r="L1119" s="341"/>
      <c r="M1119" s="209"/>
      <c r="N1119" s="214"/>
      <c r="O1119" s="346"/>
      <c r="P1119" s="317">
        <f>SUM(M1119:M1120)</f>
        <v>0</v>
      </c>
      <c r="Q1119" s="317">
        <f>SUM(N1119:N1120)</f>
        <v>0</v>
      </c>
      <c r="R1119" s="317">
        <f>SUM(M1121:M1124)</f>
        <v>0</v>
      </c>
      <c r="S1119" s="317">
        <f>SUM(N1121:N1124)</f>
        <v>0</v>
      </c>
      <c r="T1119" s="317">
        <f>SUM(M1125:M1130)</f>
        <v>0</v>
      </c>
      <c r="U1119" s="317">
        <f>SUM(N1125:N1130)</f>
        <v>0</v>
      </c>
      <c r="V1119" s="317">
        <f>SUM(M1131:M1137)</f>
        <v>0</v>
      </c>
      <c r="W1119" s="317">
        <f>SUM(N1131:N1137)</f>
        <v>0</v>
      </c>
      <c r="X1119" s="317">
        <f>P1119+R1119+T1119+V1119</f>
        <v>0</v>
      </c>
      <c r="Y1119" s="317">
        <f>Q1119+S1119+U1119+W1119</f>
        <v>0</v>
      </c>
      <c r="Z1119" s="317">
        <f>G1119-X1119</f>
        <v>4500</v>
      </c>
      <c r="AA1119" s="317">
        <f>G1119-Y1119</f>
        <v>4500</v>
      </c>
      <c r="AB1119" s="317">
        <f>X1119*100/G1119</f>
        <v>0</v>
      </c>
      <c r="AC1119" s="317"/>
    </row>
    <row r="1120" spans="1:29" ht="15.75" customHeight="1">
      <c r="A1120" s="318"/>
      <c r="B1120" s="309"/>
      <c r="C1120" s="309"/>
      <c r="D1120" s="309"/>
      <c r="E1120" s="315"/>
      <c r="F1120" s="360"/>
      <c r="G1120" s="364"/>
      <c r="H1120" s="318"/>
      <c r="I1120" s="320"/>
      <c r="J1120" s="320"/>
      <c r="K1120" s="346"/>
      <c r="L1120" s="341"/>
      <c r="M1120" s="209"/>
      <c r="N1120" s="209"/>
      <c r="O1120" s="341"/>
      <c r="P1120" s="317"/>
      <c r="Q1120" s="317"/>
      <c r="R1120" s="317"/>
      <c r="S1120" s="317"/>
      <c r="T1120" s="317"/>
      <c r="U1120" s="317"/>
      <c r="V1120" s="317"/>
      <c r="W1120" s="317"/>
      <c r="X1120" s="317"/>
      <c r="Y1120" s="317"/>
      <c r="Z1120" s="317"/>
      <c r="AA1120" s="317"/>
      <c r="AB1120" s="317"/>
      <c r="AC1120" s="317"/>
    </row>
    <row r="1121" spans="1:29" ht="15.75" customHeight="1">
      <c r="A1121" s="318"/>
      <c r="B1121" s="309"/>
      <c r="C1121" s="309"/>
      <c r="D1121" s="309"/>
      <c r="E1121" s="315"/>
      <c r="F1121" s="360"/>
      <c r="G1121" s="364"/>
      <c r="H1121" s="318"/>
      <c r="I1121" s="320"/>
      <c r="J1121" s="320" t="s">
        <v>370</v>
      </c>
      <c r="K1121" s="346"/>
      <c r="L1121" s="341"/>
      <c r="M1121" s="209"/>
      <c r="N1121" s="209"/>
      <c r="O1121" s="346"/>
      <c r="P1121" s="317"/>
      <c r="Q1121" s="317"/>
      <c r="R1121" s="317"/>
      <c r="S1121" s="317"/>
      <c r="T1121" s="317"/>
      <c r="U1121" s="317"/>
      <c r="V1121" s="317"/>
      <c r="W1121" s="317"/>
      <c r="X1121" s="317"/>
      <c r="Y1121" s="317"/>
      <c r="Z1121" s="317"/>
      <c r="AA1121" s="317"/>
      <c r="AB1121" s="317"/>
      <c r="AC1121" s="317"/>
    </row>
    <row r="1122" spans="1:29" ht="15.75" customHeight="1">
      <c r="A1122" s="318"/>
      <c r="B1122" s="309"/>
      <c r="C1122" s="309"/>
      <c r="D1122" s="309"/>
      <c r="E1122" s="315"/>
      <c r="F1122" s="360"/>
      <c r="G1122" s="364"/>
      <c r="H1122" s="318"/>
      <c r="I1122" s="320"/>
      <c r="J1122" s="320"/>
      <c r="K1122" s="346"/>
      <c r="L1122" s="341"/>
      <c r="M1122" s="209"/>
      <c r="N1122" s="209"/>
      <c r="O1122" s="346"/>
      <c r="P1122" s="317"/>
      <c r="Q1122" s="317"/>
      <c r="R1122" s="317"/>
      <c r="S1122" s="317"/>
      <c r="T1122" s="317"/>
      <c r="U1122" s="317"/>
      <c r="V1122" s="317"/>
      <c r="W1122" s="317"/>
      <c r="X1122" s="317"/>
      <c r="Y1122" s="317"/>
      <c r="Z1122" s="317"/>
      <c r="AA1122" s="317"/>
      <c r="AB1122" s="317"/>
      <c r="AC1122" s="317"/>
    </row>
    <row r="1123" spans="1:29" ht="15.75" customHeight="1">
      <c r="A1123" s="318"/>
      <c r="B1123" s="309"/>
      <c r="C1123" s="309"/>
      <c r="D1123" s="309"/>
      <c r="E1123" s="315"/>
      <c r="F1123" s="360"/>
      <c r="G1123" s="364"/>
      <c r="H1123" s="318"/>
      <c r="I1123" s="320"/>
      <c r="J1123" s="320"/>
      <c r="K1123" s="346"/>
      <c r="L1123" s="341"/>
      <c r="M1123" s="209"/>
      <c r="N1123" s="209"/>
      <c r="O1123" s="346"/>
      <c r="P1123" s="317"/>
      <c r="Q1123" s="317"/>
      <c r="R1123" s="317"/>
      <c r="S1123" s="317"/>
      <c r="T1123" s="317"/>
      <c r="U1123" s="317"/>
      <c r="V1123" s="317"/>
      <c r="W1123" s="317"/>
      <c r="X1123" s="317"/>
      <c r="Y1123" s="317"/>
      <c r="Z1123" s="317"/>
      <c r="AA1123" s="317"/>
      <c r="AB1123" s="317"/>
      <c r="AC1123" s="317"/>
    </row>
    <row r="1124" spans="1:29" ht="15.75" customHeight="1">
      <c r="A1124" s="318"/>
      <c r="B1124" s="309"/>
      <c r="C1124" s="309"/>
      <c r="D1124" s="309"/>
      <c r="E1124" s="315"/>
      <c r="F1124" s="360"/>
      <c r="G1124" s="364"/>
      <c r="H1124" s="318"/>
      <c r="I1124" s="320"/>
      <c r="J1124" s="320"/>
      <c r="K1124" s="346"/>
      <c r="L1124" s="341"/>
      <c r="M1124" s="209"/>
      <c r="N1124" s="209"/>
      <c r="O1124" s="346"/>
      <c r="P1124" s="317"/>
      <c r="Q1124" s="317"/>
      <c r="R1124" s="317"/>
      <c r="S1124" s="317"/>
      <c r="T1124" s="317"/>
      <c r="U1124" s="317"/>
      <c r="V1124" s="317"/>
      <c r="W1124" s="317"/>
      <c r="X1124" s="317"/>
      <c r="Y1124" s="317"/>
      <c r="Z1124" s="317"/>
      <c r="AA1124" s="317"/>
      <c r="AB1124" s="317"/>
      <c r="AC1124" s="317"/>
    </row>
    <row r="1125" spans="1:29" ht="15.75" hidden="1" customHeight="1">
      <c r="A1125" s="318"/>
      <c r="B1125" s="309"/>
      <c r="C1125" s="309"/>
      <c r="D1125" s="309"/>
      <c r="E1125" s="315"/>
      <c r="F1125" s="360"/>
      <c r="G1125" s="364"/>
      <c r="H1125" s="318"/>
      <c r="I1125" s="320"/>
      <c r="J1125" s="320" t="s">
        <v>289</v>
      </c>
      <c r="K1125" s="346"/>
      <c r="L1125" s="341"/>
      <c r="M1125" s="209"/>
      <c r="N1125" s="214"/>
      <c r="O1125" s="346"/>
      <c r="P1125" s="317"/>
      <c r="Q1125" s="317"/>
      <c r="R1125" s="317"/>
      <c r="S1125" s="317"/>
      <c r="T1125" s="317"/>
      <c r="U1125" s="317"/>
      <c r="V1125" s="317"/>
      <c r="W1125" s="317"/>
      <c r="X1125" s="317"/>
      <c r="Y1125" s="317"/>
      <c r="Z1125" s="317"/>
      <c r="AA1125" s="317"/>
      <c r="AB1125" s="317"/>
      <c r="AC1125" s="317"/>
    </row>
    <row r="1126" spans="1:29" ht="15.75" hidden="1" customHeight="1">
      <c r="A1126" s="318"/>
      <c r="B1126" s="309"/>
      <c r="C1126" s="309"/>
      <c r="D1126" s="309"/>
      <c r="E1126" s="315"/>
      <c r="F1126" s="360"/>
      <c r="G1126" s="364"/>
      <c r="H1126" s="318"/>
      <c r="I1126" s="320"/>
      <c r="J1126" s="320"/>
      <c r="K1126" s="346"/>
      <c r="L1126" s="341"/>
      <c r="M1126" s="209"/>
      <c r="N1126" s="214"/>
      <c r="O1126" s="346"/>
      <c r="P1126" s="317"/>
      <c r="Q1126" s="317"/>
      <c r="R1126" s="317"/>
      <c r="S1126" s="317"/>
      <c r="T1126" s="317"/>
      <c r="U1126" s="317"/>
      <c r="V1126" s="317"/>
      <c r="W1126" s="317"/>
      <c r="X1126" s="317"/>
      <c r="Y1126" s="317"/>
      <c r="Z1126" s="317"/>
      <c r="AA1126" s="317"/>
      <c r="AB1126" s="317"/>
      <c r="AC1126" s="317"/>
    </row>
    <row r="1127" spans="1:29" ht="15.75" hidden="1" customHeight="1">
      <c r="A1127" s="318"/>
      <c r="B1127" s="309"/>
      <c r="C1127" s="309"/>
      <c r="D1127" s="309"/>
      <c r="E1127" s="315"/>
      <c r="F1127" s="360"/>
      <c r="G1127" s="364"/>
      <c r="H1127" s="318"/>
      <c r="I1127" s="320"/>
      <c r="J1127" s="320"/>
      <c r="K1127" s="346"/>
      <c r="L1127" s="341"/>
      <c r="M1127" s="209"/>
      <c r="N1127" s="214"/>
      <c r="O1127" s="346"/>
      <c r="P1127" s="317"/>
      <c r="Q1127" s="317"/>
      <c r="R1127" s="317"/>
      <c r="S1127" s="317"/>
      <c r="T1127" s="317"/>
      <c r="U1127" s="317"/>
      <c r="V1127" s="317"/>
      <c r="W1127" s="317"/>
      <c r="X1127" s="317"/>
      <c r="Y1127" s="317"/>
      <c r="Z1127" s="317"/>
      <c r="AA1127" s="317"/>
      <c r="AB1127" s="317"/>
      <c r="AC1127" s="317"/>
    </row>
    <row r="1128" spans="1:29" ht="15.75" hidden="1" customHeight="1">
      <c r="A1128" s="318"/>
      <c r="B1128" s="309"/>
      <c r="C1128" s="309"/>
      <c r="D1128" s="309"/>
      <c r="E1128" s="315"/>
      <c r="F1128" s="360"/>
      <c r="G1128" s="364"/>
      <c r="H1128" s="318"/>
      <c r="I1128" s="320"/>
      <c r="J1128" s="320"/>
      <c r="K1128" s="346"/>
      <c r="L1128" s="341"/>
      <c r="M1128" s="209"/>
      <c r="N1128" s="214"/>
      <c r="O1128" s="346"/>
      <c r="P1128" s="317"/>
      <c r="Q1128" s="317"/>
      <c r="R1128" s="317"/>
      <c r="S1128" s="317"/>
      <c r="T1128" s="317"/>
      <c r="U1128" s="317"/>
      <c r="V1128" s="317"/>
      <c r="W1128" s="317"/>
      <c r="X1128" s="317"/>
      <c r="Y1128" s="317"/>
      <c r="Z1128" s="317"/>
      <c r="AA1128" s="317"/>
      <c r="AB1128" s="317"/>
      <c r="AC1128" s="317"/>
    </row>
    <row r="1129" spans="1:29" ht="15.75" hidden="1" customHeight="1">
      <c r="A1129" s="318"/>
      <c r="B1129" s="309"/>
      <c r="C1129" s="309"/>
      <c r="D1129" s="309"/>
      <c r="E1129" s="315"/>
      <c r="F1129" s="360"/>
      <c r="G1129" s="364"/>
      <c r="H1129" s="318"/>
      <c r="I1129" s="320"/>
      <c r="J1129" s="320"/>
      <c r="K1129" s="346"/>
      <c r="L1129" s="341"/>
      <c r="M1129" s="209"/>
      <c r="N1129" s="214"/>
      <c r="O1129" s="346"/>
      <c r="P1129" s="317"/>
      <c r="Q1129" s="317"/>
      <c r="R1129" s="317"/>
      <c r="S1129" s="317"/>
      <c r="T1129" s="317"/>
      <c r="U1129" s="317"/>
      <c r="V1129" s="317"/>
      <c r="W1129" s="317"/>
      <c r="X1129" s="317"/>
      <c r="Y1129" s="317"/>
      <c r="Z1129" s="317"/>
      <c r="AA1129" s="317"/>
      <c r="AB1129" s="317"/>
      <c r="AC1129" s="317"/>
    </row>
    <row r="1130" spans="1:29" ht="15.75" hidden="1" customHeight="1">
      <c r="A1130" s="318"/>
      <c r="B1130" s="309"/>
      <c r="C1130" s="309"/>
      <c r="D1130" s="309"/>
      <c r="E1130" s="315"/>
      <c r="F1130" s="360"/>
      <c r="G1130" s="364"/>
      <c r="H1130" s="318"/>
      <c r="I1130" s="320"/>
      <c r="J1130" s="320"/>
      <c r="K1130" s="346"/>
      <c r="L1130" s="341"/>
      <c r="M1130" s="209"/>
      <c r="N1130" s="209"/>
      <c r="O1130" s="346"/>
      <c r="P1130" s="317"/>
      <c r="Q1130" s="317"/>
      <c r="R1130" s="317"/>
      <c r="S1130" s="317"/>
      <c r="T1130" s="317"/>
      <c r="U1130" s="317"/>
      <c r="V1130" s="317"/>
      <c r="W1130" s="317"/>
      <c r="X1130" s="317"/>
      <c r="Y1130" s="317"/>
      <c r="Z1130" s="317"/>
      <c r="AA1130" s="317"/>
      <c r="AB1130" s="317"/>
      <c r="AC1130" s="317"/>
    </row>
    <row r="1131" spans="1:29" ht="15.75" hidden="1" customHeight="1">
      <c r="A1131" s="318"/>
      <c r="B1131" s="309"/>
      <c r="C1131" s="309"/>
      <c r="D1131" s="309"/>
      <c r="E1131" s="315"/>
      <c r="F1131" s="360"/>
      <c r="G1131" s="364"/>
      <c r="H1131" s="318"/>
      <c r="I1131" s="320"/>
      <c r="J1131" s="320" t="s">
        <v>371</v>
      </c>
      <c r="K1131" s="346"/>
      <c r="L1131" s="341"/>
      <c r="M1131" s="209"/>
      <c r="N1131" s="214"/>
      <c r="O1131" s="346"/>
      <c r="P1131" s="317"/>
      <c r="Q1131" s="317"/>
      <c r="R1131" s="317"/>
      <c r="S1131" s="317"/>
      <c r="T1131" s="317"/>
      <c r="U1131" s="317"/>
      <c r="V1131" s="317"/>
      <c r="W1131" s="317"/>
      <c r="X1131" s="317"/>
      <c r="Y1131" s="317"/>
      <c r="Z1131" s="317"/>
      <c r="AA1131" s="317"/>
      <c r="AB1131" s="317"/>
      <c r="AC1131" s="317"/>
    </row>
    <row r="1132" spans="1:29" ht="15.75" hidden="1" customHeight="1">
      <c r="A1132" s="318"/>
      <c r="B1132" s="309"/>
      <c r="C1132" s="309"/>
      <c r="D1132" s="309"/>
      <c r="E1132" s="315"/>
      <c r="F1132" s="360"/>
      <c r="G1132" s="364"/>
      <c r="H1132" s="318"/>
      <c r="I1132" s="320"/>
      <c r="J1132" s="320"/>
      <c r="K1132" s="346"/>
      <c r="L1132" s="341"/>
      <c r="M1132" s="209"/>
      <c r="N1132" s="214"/>
      <c r="O1132" s="346"/>
      <c r="P1132" s="317"/>
      <c r="Q1132" s="317"/>
      <c r="R1132" s="317"/>
      <c r="S1132" s="317"/>
      <c r="T1132" s="317"/>
      <c r="U1132" s="317"/>
      <c r="V1132" s="317"/>
      <c r="W1132" s="317"/>
      <c r="X1132" s="317"/>
      <c r="Y1132" s="317"/>
      <c r="Z1132" s="317"/>
      <c r="AA1132" s="317"/>
      <c r="AB1132" s="317"/>
      <c r="AC1132" s="317"/>
    </row>
    <row r="1133" spans="1:29" ht="15.75" hidden="1" customHeight="1">
      <c r="A1133" s="318"/>
      <c r="B1133" s="309"/>
      <c r="C1133" s="309"/>
      <c r="D1133" s="309"/>
      <c r="E1133" s="315"/>
      <c r="F1133" s="360"/>
      <c r="G1133" s="364"/>
      <c r="H1133" s="318"/>
      <c r="I1133" s="320"/>
      <c r="J1133" s="320"/>
      <c r="K1133" s="346"/>
      <c r="L1133" s="341"/>
      <c r="M1133" s="209"/>
      <c r="N1133" s="214"/>
      <c r="O1133" s="346"/>
      <c r="P1133" s="317"/>
      <c r="Q1133" s="317"/>
      <c r="R1133" s="317"/>
      <c r="S1133" s="317"/>
      <c r="T1133" s="317"/>
      <c r="U1133" s="317"/>
      <c r="V1133" s="317"/>
      <c r="W1133" s="317"/>
      <c r="X1133" s="317"/>
      <c r="Y1133" s="317"/>
      <c r="Z1133" s="317"/>
      <c r="AA1133" s="317"/>
      <c r="AB1133" s="317"/>
      <c r="AC1133" s="317"/>
    </row>
    <row r="1134" spans="1:29" ht="15.75" hidden="1" customHeight="1">
      <c r="A1134" s="318"/>
      <c r="B1134" s="309"/>
      <c r="C1134" s="309"/>
      <c r="D1134" s="309"/>
      <c r="E1134" s="315"/>
      <c r="F1134" s="360"/>
      <c r="G1134" s="364"/>
      <c r="H1134" s="318"/>
      <c r="I1134" s="320"/>
      <c r="J1134" s="320"/>
      <c r="K1134" s="346"/>
      <c r="L1134" s="341"/>
      <c r="M1134" s="209"/>
      <c r="N1134" s="214"/>
      <c r="O1134" s="346"/>
      <c r="P1134" s="317"/>
      <c r="Q1134" s="317"/>
      <c r="R1134" s="317"/>
      <c r="S1134" s="317"/>
      <c r="T1134" s="317"/>
      <c r="U1134" s="317"/>
      <c r="V1134" s="317"/>
      <c r="W1134" s="317"/>
      <c r="X1134" s="317"/>
      <c r="Y1134" s="317"/>
      <c r="Z1134" s="317"/>
      <c r="AA1134" s="317"/>
      <c r="AB1134" s="317"/>
      <c r="AC1134" s="317"/>
    </row>
    <row r="1135" spans="1:29" ht="15.75" hidden="1" customHeight="1">
      <c r="A1135" s="318"/>
      <c r="B1135" s="309"/>
      <c r="C1135" s="309"/>
      <c r="D1135" s="309"/>
      <c r="E1135" s="315"/>
      <c r="F1135" s="360"/>
      <c r="G1135" s="364"/>
      <c r="H1135" s="318"/>
      <c r="I1135" s="320"/>
      <c r="J1135" s="320"/>
      <c r="K1135" s="346"/>
      <c r="L1135" s="341"/>
      <c r="M1135" s="209"/>
      <c r="N1135" s="214"/>
      <c r="O1135" s="346"/>
      <c r="P1135" s="317"/>
      <c r="Q1135" s="317"/>
      <c r="R1135" s="317"/>
      <c r="S1135" s="317"/>
      <c r="T1135" s="317"/>
      <c r="U1135" s="317"/>
      <c r="V1135" s="317"/>
      <c r="W1135" s="317"/>
      <c r="X1135" s="317"/>
      <c r="Y1135" s="317"/>
      <c r="Z1135" s="317"/>
      <c r="AA1135" s="317"/>
      <c r="AB1135" s="317"/>
      <c r="AC1135" s="317"/>
    </row>
    <row r="1136" spans="1:29" ht="15.75" hidden="1" customHeight="1">
      <c r="A1136" s="318"/>
      <c r="B1136" s="309"/>
      <c r="C1136" s="309"/>
      <c r="D1136" s="309"/>
      <c r="E1136" s="315"/>
      <c r="F1136" s="360"/>
      <c r="G1136" s="364"/>
      <c r="H1136" s="318"/>
      <c r="I1136" s="320"/>
      <c r="J1136" s="320"/>
      <c r="K1136" s="346"/>
      <c r="L1136" s="341"/>
      <c r="M1136" s="209"/>
      <c r="N1136" s="214"/>
      <c r="O1136" s="346"/>
      <c r="P1136" s="317"/>
      <c r="Q1136" s="317"/>
      <c r="R1136" s="317"/>
      <c r="S1136" s="317"/>
      <c r="T1136" s="317"/>
      <c r="U1136" s="317"/>
      <c r="V1136" s="317"/>
      <c r="W1136" s="317"/>
      <c r="X1136" s="317"/>
      <c r="Y1136" s="317"/>
      <c r="Z1136" s="317"/>
      <c r="AA1136" s="317"/>
      <c r="AB1136" s="317"/>
      <c r="AC1136" s="317"/>
    </row>
    <row r="1137" spans="1:29" ht="20.25" customHeight="1">
      <c r="A1137" s="318"/>
      <c r="B1137" s="310"/>
      <c r="C1137" s="310"/>
      <c r="D1137" s="310"/>
      <c r="E1137" s="316"/>
      <c r="F1137" s="360"/>
      <c r="G1137" s="364"/>
      <c r="H1137" s="318"/>
      <c r="I1137" s="320"/>
      <c r="J1137" s="320"/>
      <c r="K1137" s="346"/>
      <c r="L1137" s="346"/>
      <c r="M1137" s="214"/>
      <c r="N1137" s="214"/>
      <c r="O1137" s="346"/>
      <c r="P1137" s="317"/>
      <c r="Q1137" s="317"/>
      <c r="R1137" s="317"/>
      <c r="S1137" s="317"/>
      <c r="T1137" s="317"/>
      <c r="U1137" s="317"/>
      <c r="V1137" s="317"/>
      <c r="W1137" s="317"/>
      <c r="X1137" s="317"/>
      <c r="Y1137" s="317"/>
      <c r="Z1137" s="317"/>
      <c r="AA1137" s="317"/>
      <c r="AB1137" s="317"/>
      <c r="AC1137" s="317"/>
    </row>
    <row r="1138" spans="1:29" ht="15.75" customHeight="1">
      <c r="A1138" s="318">
        <v>85100000</v>
      </c>
      <c r="B1138" s="308" t="s">
        <v>929</v>
      </c>
      <c r="C1138" s="308" t="s">
        <v>451</v>
      </c>
      <c r="D1138" s="308" t="s">
        <v>927</v>
      </c>
      <c r="E1138" s="319" t="s">
        <v>445</v>
      </c>
      <c r="F1138" s="360" t="s">
        <v>926</v>
      </c>
      <c r="G1138" s="364">
        <v>3192</v>
      </c>
      <c r="H1138" s="321" t="s">
        <v>928</v>
      </c>
      <c r="I1138" s="320" t="s">
        <v>527</v>
      </c>
      <c r="J1138" s="320" t="s">
        <v>281</v>
      </c>
      <c r="K1138" s="346"/>
      <c r="L1138" s="341"/>
      <c r="M1138" s="209"/>
      <c r="N1138" s="214"/>
      <c r="O1138" s="346"/>
      <c r="P1138" s="317">
        <f>SUM(M1138:M1139)</f>
        <v>0</v>
      </c>
      <c r="Q1138" s="317">
        <f>SUM(N1138:N1139)</f>
        <v>0</v>
      </c>
      <c r="R1138" s="317">
        <f>SUM(M1140:M1141)</f>
        <v>0</v>
      </c>
      <c r="S1138" s="317">
        <f>SUM(N1140:N1141)</f>
        <v>0</v>
      </c>
      <c r="T1138" s="317">
        <f>SUM(M1142:M1146)</f>
        <v>0</v>
      </c>
      <c r="U1138" s="317">
        <f>SUM(N1142:N1146)</f>
        <v>0</v>
      </c>
      <c r="V1138" s="317">
        <f>SUM(M1147:M1151)</f>
        <v>0</v>
      </c>
      <c r="W1138" s="317">
        <f>SUM(N1147:N1151)</f>
        <v>0</v>
      </c>
      <c r="X1138" s="317">
        <f>P1138+R1138+T1138+V1138</f>
        <v>0</v>
      </c>
      <c r="Y1138" s="317">
        <f>Q1138+S1138+U1138+W1138</f>
        <v>0</v>
      </c>
      <c r="Z1138" s="317">
        <f>G1138-X1138</f>
        <v>3192</v>
      </c>
      <c r="AA1138" s="317">
        <f>G1138-Y1138</f>
        <v>3192</v>
      </c>
      <c r="AB1138" s="317">
        <f>X1138*100/G1138</f>
        <v>0</v>
      </c>
      <c r="AC1138" s="317"/>
    </row>
    <row r="1139" spans="1:29" ht="15.75" customHeight="1">
      <c r="A1139" s="318"/>
      <c r="B1139" s="309"/>
      <c r="C1139" s="309"/>
      <c r="D1139" s="309"/>
      <c r="E1139" s="319"/>
      <c r="F1139" s="360"/>
      <c r="G1139" s="364"/>
      <c r="H1139" s="322"/>
      <c r="I1139" s="320"/>
      <c r="J1139" s="320"/>
      <c r="K1139" s="346"/>
      <c r="L1139" s="341"/>
      <c r="M1139" s="209"/>
      <c r="N1139" s="209"/>
      <c r="O1139" s="346"/>
      <c r="P1139" s="317"/>
      <c r="Q1139" s="317"/>
      <c r="R1139" s="317"/>
      <c r="S1139" s="317"/>
      <c r="T1139" s="317"/>
      <c r="U1139" s="317"/>
      <c r="V1139" s="317"/>
      <c r="W1139" s="317"/>
      <c r="X1139" s="317"/>
      <c r="Y1139" s="317"/>
      <c r="Z1139" s="317"/>
      <c r="AA1139" s="317"/>
      <c r="AB1139" s="317"/>
      <c r="AC1139" s="317"/>
    </row>
    <row r="1140" spans="1:29" ht="15.75" customHeight="1">
      <c r="A1140" s="318"/>
      <c r="B1140" s="309"/>
      <c r="C1140" s="309"/>
      <c r="D1140" s="309"/>
      <c r="E1140" s="319"/>
      <c r="F1140" s="360"/>
      <c r="G1140" s="364"/>
      <c r="H1140" s="322"/>
      <c r="I1140" s="320"/>
      <c r="J1140" s="320" t="s">
        <v>370</v>
      </c>
      <c r="K1140" s="346"/>
      <c r="L1140" s="341"/>
      <c r="M1140" s="209"/>
      <c r="N1140" s="209"/>
      <c r="O1140" s="346"/>
      <c r="P1140" s="317"/>
      <c r="Q1140" s="317"/>
      <c r="R1140" s="317"/>
      <c r="S1140" s="317"/>
      <c r="T1140" s="317"/>
      <c r="U1140" s="317"/>
      <c r="V1140" s="317"/>
      <c r="W1140" s="317"/>
      <c r="X1140" s="317"/>
      <c r="Y1140" s="317"/>
      <c r="Z1140" s="317"/>
      <c r="AA1140" s="317"/>
      <c r="AB1140" s="317"/>
      <c r="AC1140" s="317"/>
    </row>
    <row r="1141" spans="1:29" ht="15.75" customHeight="1">
      <c r="A1141" s="318"/>
      <c r="B1141" s="309"/>
      <c r="C1141" s="309"/>
      <c r="D1141" s="309"/>
      <c r="E1141" s="319"/>
      <c r="F1141" s="360"/>
      <c r="G1141" s="364"/>
      <c r="H1141" s="322"/>
      <c r="I1141" s="320"/>
      <c r="J1141" s="320"/>
      <c r="K1141" s="346"/>
      <c r="L1141" s="341"/>
      <c r="M1141" s="209"/>
      <c r="N1141" s="209"/>
      <c r="O1141" s="346"/>
      <c r="P1141" s="317"/>
      <c r="Q1141" s="317"/>
      <c r="R1141" s="317"/>
      <c r="S1141" s="317"/>
      <c r="T1141" s="317"/>
      <c r="U1141" s="317"/>
      <c r="V1141" s="317"/>
      <c r="W1141" s="317"/>
      <c r="X1141" s="317"/>
      <c r="Y1141" s="317"/>
      <c r="Z1141" s="317"/>
      <c r="AA1141" s="317"/>
      <c r="AB1141" s="317"/>
      <c r="AC1141" s="317"/>
    </row>
    <row r="1142" spans="1:29" ht="15.75" customHeight="1">
      <c r="A1142" s="318"/>
      <c r="B1142" s="309"/>
      <c r="C1142" s="309"/>
      <c r="D1142" s="309"/>
      <c r="E1142" s="319"/>
      <c r="F1142" s="360"/>
      <c r="G1142" s="364"/>
      <c r="H1142" s="322"/>
      <c r="I1142" s="320"/>
      <c r="J1142" s="320" t="s">
        <v>289</v>
      </c>
      <c r="K1142" s="346"/>
      <c r="L1142" s="341"/>
      <c r="M1142" s="209"/>
      <c r="N1142" s="214"/>
      <c r="O1142" s="346"/>
      <c r="P1142" s="317"/>
      <c r="Q1142" s="317"/>
      <c r="R1142" s="317"/>
      <c r="S1142" s="317"/>
      <c r="T1142" s="317"/>
      <c r="U1142" s="317"/>
      <c r="V1142" s="317"/>
      <c r="W1142" s="317"/>
      <c r="X1142" s="317"/>
      <c r="Y1142" s="317"/>
      <c r="Z1142" s="317"/>
      <c r="AA1142" s="317"/>
      <c r="AB1142" s="317"/>
      <c r="AC1142" s="317"/>
    </row>
    <row r="1143" spans="1:29" ht="15.75" customHeight="1">
      <c r="A1143" s="318"/>
      <c r="B1143" s="309"/>
      <c r="C1143" s="309"/>
      <c r="D1143" s="309"/>
      <c r="E1143" s="319"/>
      <c r="F1143" s="360"/>
      <c r="G1143" s="364"/>
      <c r="H1143" s="322"/>
      <c r="I1143" s="320"/>
      <c r="J1143" s="320"/>
      <c r="K1143" s="346"/>
      <c r="L1143" s="341"/>
      <c r="M1143" s="209"/>
      <c r="N1143" s="214"/>
      <c r="O1143" s="346"/>
      <c r="P1143" s="317"/>
      <c r="Q1143" s="317"/>
      <c r="R1143" s="317"/>
      <c r="S1143" s="317"/>
      <c r="T1143" s="317"/>
      <c r="U1143" s="317"/>
      <c r="V1143" s="317"/>
      <c r="W1143" s="317"/>
      <c r="X1143" s="317"/>
      <c r="Y1143" s="317"/>
      <c r="Z1143" s="317"/>
      <c r="AA1143" s="317"/>
      <c r="AB1143" s="317"/>
      <c r="AC1143" s="317"/>
    </row>
    <row r="1144" spans="1:29" ht="15.75" customHeight="1">
      <c r="A1144" s="318"/>
      <c r="B1144" s="309"/>
      <c r="C1144" s="309"/>
      <c r="D1144" s="309"/>
      <c r="E1144" s="319"/>
      <c r="F1144" s="360"/>
      <c r="G1144" s="364"/>
      <c r="H1144" s="322"/>
      <c r="I1144" s="320"/>
      <c r="J1144" s="320"/>
      <c r="K1144" s="346"/>
      <c r="L1144" s="341"/>
      <c r="M1144" s="209"/>
      <c r="N1144" s="214"/>
      <c r="O1144" s="346"/>
      <c r="P1144" s="317"/>
      <c r="Q1144" s="317"/>
      <c r="R1144" s="317"/>
      <c r="S1144" s="317"/>
      <c r="T1144" s="317"/>
      <c r="U1144" s="317"/>
      <c r="V1144" s="317"/>
      <c r="W1144" s="317"/>
      <c r="X1144" s="317"/>
      <c r="Y1144" s="317"/>
      <c r="Z1144" s="317"/>
      <c r="AA1144" s="317"/>
      <c r="AB1144" s="317"/>
      <c r="AC1144" s="317"/>
    </row>
    <row r="1145" spans="1:29" ht="2.25" customHeight="1">
      <c r="A1145" s="318"/>
      <c r="B1145" s="309"/>
      <c r="C1145" s="309"/>
      <c r="D1145" s="309"/>
      <c r="E1145" s="319"/>
      <c r="F1145" s="360"/>
      <c r="G1145" s="364"/>
      <c r="H1145" s="322"/>
      <c r="I1145" s="320"/>
      <c r="J1145" s="320"/>
      <c r="K1145" s="346"/>
      <c r="L1145" s="341"/>
      <c r="M1145" s="209"/>
      <c r="N1145" s="214"/>
      <c r="O1145" s="346"/>
      <c r="P1145" s="317"/>
      <c r="Q1145" s="317"/>
      <c r="R1145" s="317"/>
      <c r="S1145" s="317"/>
      <c r="T1145" s="317"/>
      <c r="U1145" s="317"/>
      <c r="V1145" s="317"/>
      <c r="W1145" s="317"/>
      <c r="X1145" s="317"/>
      <c r="Y1145" s="317"/>
      <c r="Z1145" s="317"/>
      <c r="AA1145" s="317"/>
      <c r="AB1145" s="317"/>
      <c r="AC1145" s="317"/>
    </row>
    <row r="1146" spans="1:29" ht="15.75" hidden="1" customHeight="1">
      <c r="A1146" s="318"/>
      <c r="B1146" s="309"/>
      <c r="C1146" s="309"/>
      <c r="D1146" s="309"/>
      <c r="E1146" s="319"/>
      <c r="F1146" s="360"/>
      <c r="G1146" s="364"/>
      <c r="H1146" s="322"/>
      <c r="I1146" s="320"/>
      <c r="J1146" s="320"/>
      <c r="K1146" s="346"/>
      <c r="L1146" s="341"/>
      <c r="M1146" s="209"/>
      <c r="N1146" s="209"/>
      <c r="O1146" s="346"/>
      <c r="P1146" s="317"/>
      <c r="Q1146" s="317"/>
      <c r="R1146" s="317"/>
      <c r="S1146" s="317"/>
      <c r="T1146" s="317"/>
      <c r="U1146" s="317"/>
      <c r="V1146" s="317"/>
      <c r="W1146" s="317"/>
      <c r="X1146" s="317"/>
      <c r="Y1146" s="317"/>
      <c r="Z1146" s="317"/>
      <c r="AA1146" s="317"/>
      <c r="AB1146" s="317"/>
      <c r="AC1146" s="317"/>
    </row>
    <row r="1147" spans="1:29" ht="15.75" hidden="1" customHeight="1">
      <c r="A1147" s="318"/>
      <c r="B1147" s="309"/>
      <c r="C1147" s="309"/>
      <c r="D1147" s="309"/>
      <c r="E1147" s="319"/>
      <c r="F1147" s="360"/>
      <c r="G1147" s="364"/>
      <c r="H1147" s="322"/>
      <c r="I1147" s="320"/>
      <c r="J1147" s="320" t="s">
        <v>371</v>
      </c>
      <c r="K1147" s="346"/>
      <c r="L1147" s="341"/>
      <c r="M1147" s="209"/>
      <c r="N1147" s="214"/>
      <c r="O1147" s="346"/>
      <c r="P1147" s="317"/>
      <c r="Q1147" s="317"/>
      <c r="R1147" s="317"/>
      <c r="S1147" s="317"/>
      <c r="T1147" s="317"/>
      <c r="U1147" s="317"/>
      <c r="V1147" s="317"/>
      <c r="W1147" s="317"/>
      <c r="X1147" s="317"/>
      <c r="Y1147" s="317"/>
      <c r="Z1147" s="317"/>
      <c r="AA1147" s="317"/>
      <c r="AB1147" s="317"/>
      <c r="AC1147" s="317"/>
    </row>
    <row r="1148" spans="1:29" ht="15.75" hidden="1" customHeight="1">
      <c r="A1148" s="318"/>
      <c r="B1148" s="309"/>
      <c r="C1148" s="309"/>
      <c r="D1148" s="309"/>
      <c r="E1148" s="319"/>
      <c r="F1148" s="360"/>
      <c r="G1148" s="364"/>
      <c r="H1148" s="322"/>
      <c r="I1148" s="320"/>
      <c r="J1148" s="320"/>
      <c r="K1148" s="346"/>
      <c r="L1148" s="341"/>
      <c r="M1148" s="209"/>
      <c r="N1148" s="214"/>
      <c r="O1148" s="346"/>
      <c r="P1148" s="317"/>
      <c r="Q1148" s="317"/>
      <c r="R1148" s="317"/>
      <c r="S1148" s="317"/>
      <c r="T1148" s="317"/>
      <c r="U1148" s="317"/>
      <c r="V1148" s="317"/>
      <c r="W1148" s="317"/>
      <c r="X1148" s="317"/>
      <c r="Y1148" s="317"/>
      <c r="Z1148" s="317"/>
      <c r="AA1148" s="317"/>
      <c r="AB1148" s="317"/>
      <c r="AC1148" s="317"/>
    </row>
    <row r="1149" spans="1:29" ht="15.75" hidden="1" customHeight="1">
      <c r="A1149" s="318"/>
      <c r="B1149" s="309"/>
      <c r="C1149" s="309"/>
      <c r="D1149" s="309"/>
      <c r="E1149" s="319"/>
      <c r="F1149" s="360"/>
      <c r="G1149" s="364"/>
      <c r="H1149" s="322"/>
      <c r="I1149" s="320"/>
      <c r="J1149" s="320"/>
      <c r="K1149" s="346"/>
      <c r="L1149" s="341"/>
      <c r="M1149" s="209"/>
      <c r="N1149" s="214"/>
      <c r="O1149" s="346"/>
      <c r="P1149" s="317"/>
      <c r="Q1149" s="317"/>
      <c r="R1149" s="317"/>
      <c r="S1149" s="317"/>
      <c r="T1149" s="317"/>
      <c r="U1149" s="317"/>
      <c r="V1149" s="317"/>
      <c r="W1149" s="317"/>
      <c r="X1149" s="317"/>
      <c r="Y1149" s="317"/>
      <c r="Z1149" s="317"/>
      <c r="AA1149" s="317"/>
      <c r="AB1149" s="317"/>
      <c r="AC1149" s="317"/>
    </row>
    <row r="1150" spans="1:29" ht="15.75" hidden="1" customHeight="1">
      <c r="A1150" s="318"/>
      <c r="B1150" s="309"/>
      <c r="C1150" s="309"/>
      <c r="D1150" s="309"/>
      <c r="E1150" s="319"/>
      <c r="F1150" s="360"/>
      <c r="G1150" s="364"/>
      <c r="H1150" s="322"/>
      <c r="I1150" s="320"/>
      <c r="J1150" s="320"/>
      <c r="K1150" s="346"/>
      <c r="L1150" s="341"/>
      <c r="M1150" s="209"/>
      <c r="N1150" s="214"/>
      <c r="O1150" s="346"/>
      <c r="P1150" s="317"/>
      <c r="Q1150" s="317"/>
      <c r="R1150" s="317"/>
      <c r="S1150" s="317"/>
      <c r="T1150" s="317"/>
      <c r="U1150" s="317"/>
      <c r="V1150" s="317"/>
      <c r="W1150" s="317"/>
      <c r="X1150" s="317"/>
      <c r="Y1150" s="317"/>
      <c r="Z1150" s="317"/>
      <c r="AA1150" s="317"/>
      <c r="AB1150" s="317"/>
      <c r="AC1150" s="317"/>
    </row>
    <row r="1151" spans="1:29" ht="17.25" hidden="1" customHeight="1">
      <c r="A1151" s="318"/>
      <c r="B1151" s="310"/>
      <c r="C1151" s="310"/>
      <c r="D1151" s="310"/>
      <c r="E1151" s="319"/>
      <c r="F1151" s="360"/>
      <c r="G1151" s="364"/>
      <c r="H1151" s="323"/>
      <c r="I1151" s="320"/>
      <c r="J1151" s="320"/>
      <c r="K1151" s="346"/>
      <c r="L1151" s="346"/>
      <c r="M1151" s="214"/>
      <c r="N1151" s="214"/>
      <c r="O1151" s="346"/>
      <c r="P1151" s="317"/>
      <c r="Q1151" s="317"/>
      <c r="R1151" s="317"/>
      <c r="S1151" s="317"/>
      <c r="T1151" s="317"/>
      <c r="U1151" s="317"/>
      <c r="V1151" s="317"/>
      <c r="W1151" s="317"/>
      <c r="X1151" s="317"/>
      <c r="Y1151" s="317"/>
      <c r="Z1151" s="317"/>
      <c r="AA1151" s="317"/>
      <c r="AB1151" s="317"/>
      <c r="AC1151" s="317"/>
    </row>
    <row r="1152" spans="1:29" ht="16.5" customHeight="1">
      <c r="A1152" s="318">
        <v>85100000</v>
      </c>
      <c r="B1152" s="308" t="s">
        <v>908</v>
      </c>
      <c r="C1152" s="308" t="s">
        <v>451</v>
      </c>
      <c r="D1152" s="308" t="s">
        <v>931</v>
      </c>
      <c r="E1152" s="314" t="s">
        <v>446</v>
      </c>
      <c r="F1152" s="360" t="s">
        <v>932</v>
      </c>
      <c r="G1152" s="364">
        <v>4500</v>
      </c>
      <c r="H1152" s="308" t="s">
        <v>930</v>
      </c>
      <c r="I1152" s="320" t="s">
        <v>527</v>
      </c>
      <c r="J1152" s="320" t="s">
        <v>281</v>
      </c>
      <c r="K1152" s="346" t="s">
        <v>798</v>
      </c>
      <c r="L1152" s="341" t="s">
        <v>583</v>
      </c>
      <c r="M1152" s="209">
        <v>215</v>
      </c>
      <c r="N1152" s="214">
        <v>215</v>
      </c>
      <c r="O1152" s="346" t="s">
        <v>723</v>
      </c>
      <c r="P1152" s="317">
        <f>SUM(M1152:M1153)</f>
        <v>215</v>
      </c>
      <c r="Q1152" s="317">
        <f>SUM(N1152:N1153)</f>
        <v>215</v>
      </c>
      <c r="R1152" s="317">
        <f>SUM(M1154:M1157)</f>
        <v>0</v>
      </c>
      <c r="S1152" s="317">
        <f>SUM(N1154:N1157)</f>
        <v>0</v>
      </c>
      <c r="T1152" s="317">
        <f>SUM(M1158:M1160)</f>
        <v>0</v>
      </c>
      <c r="U1152" s="317">
        <f>SUM(N1158:N1160)</f>
        <v>0</v>
      </c>
      <c r="V1152" s="317">
        <f>SUM(M1161:M1165)</f>
        <v>0</v>
      </c>
      <c r="W1152" s="317">
        <f>SUM(N1161:N1165)</f>
        <v>0</v>
      </c>
      <c r="X1152" s="317">
        <f>P1152+R1152+T1152+V1152</f>
        <v>215</v>
      </c>
      <c r="Y1152" s="317">
        <f>Q1152+S1152+U1152+W1152</f>
        <v>215</v>
      </c>
      <c r="Z1152" s="317">
        <f>G1152-X1152</f>
        <v>4285</v>
      </c>
      <c r="AA1152" s="317">
        <f>G1152-Y1152</f>
        <v>4285</v>
      </c>
      <c r="AB1152" s="317">
        <f>X1152*100/G1152</f>
        <v>4.7777777777777777</v>
      </c>
      <c r="AC1152" s="317"/>
    </row>
    <row r="1153" spans="1:29" ht="15.75" customHeight="1">
      <c r="A1153" s="318"/>
      <c r="B1153" s="309"/>
      <c r="C1153" s="309"/>
      <c r="D1153" s="309"/>
      <c r="E1153" s="315"/>
      <c r="F1153" s="360"/>
      <c r="G1153" s="364"/>
      <c r="H1153" s="309"/>
      <c r="I1153" s="320"/>
      <c r="J1153" s="320"/>
      <c r="K1153" s="346"/>
      <c r="L1153" s="341"/>
      <c r="M1153" s="209"/>
      <c r="N1153" s="209"/>
      <c r="O1153" s="341"/>
      <c r="P1153" s="317"/>
      <c r="Q1153" s="317"/>
      <c r="R1153" s="317"/>
      <c r="S1153" s="317"/>
      <c r="T1153" s="317"/>
      <c r="U1153" s="317"/>
      <c r="V1153" s="317"/>
      <c r="W1153" s="317"/>
      <c r="X1153" s="317"/>
      <c r="Y1153" s="317"/>
      <c r="Z1153" s="317"/>
      <c r="AA1153" s="317"/>
      <c r="AB1153" s="317"/>
      <c r="AC1153" s="317"/>
    </row>
    <row r="1154" spans="1:29" ht="15.75" customHeight="1">
      <c r="A1154" s="318"/>
      <c r="B1154" s="309"/>
      <c r="C1154" s="309"/>
      <c r="D1154" s="309"/>
      <c r="E1154" s="315"/>
      <c r="F1154" s="360"/>
      <c r="G1154" s="364"/>
      <c r="H1154" s="309"/>
      <c r="I1154" s="320"/>
      <c r="J1154" s="320" t="s">
        <v>370</v>
      </c>
      <c r="K1154" s="346"/>
      <c r="L1154" s="341"/>
      <c r="M1154" s="209"/>
      <c r="N1154" s="209"/>
      <c r="O1154" s="346"/>
      <c r="P1154" s="317"/>
      <c r="Q1154" s="317"/>
      <c r="R1154" s="317"/>
      <c r="S1154" s="317"/>
      <c r="T1154" s="317"/>
      <c r="U1154" s="317"/>
      <c r="V1154" s="317"/>
      <c r="W1154" s="317"/>
      <c r="X1154" s="317"/>
      <c r="Y1154" s="317"/>
      <c r="Z1154" s="317"/>
      <c r="AA1154" s="317"/>
      <c r="AB1154" s="317"/>
      <c r="AC1154" s="317"/>
    </row>
    <row r="1155" spans="1:29" ht="15.75" customHeight="1">
      <c r="A1155" s="318"/>
      <c r="B1155" s="309"/>
      <c r="C1155" s="309"/>
      <c r="D1155" s="309"/>
      <c r="E1155" s="315"/>
      <c r="F1155" s="360"/>
      <c r="G1155" s="364"/>
      <c r="H1155" s="309"/>
      <c r="I1155" s="320"/>
      <c r="J1155" s="320"/>
      <c r="K1155" s="346"/>
      <c r="L1155" s="341"/>
      <c r="M1155" s="209"/>
      <c r="N1155" s="209"/>
      <c r="O1155" s="346"/>
      <c r="P1155" s="317"/>
      <c r="Q1155" s="317"/>
      <c r="R1155" s="317"/>
      <c r="S1155" s="317"/>
      <c r="T1155" s="317"/>
      <c r="U1155" s="317"/>
      <c r="V1155" s="317"/>
      <c r="W1155" s="317"/>
      <c r="X1155" s="317"/>
      <c r="Y1155" s="317"/>
      <c r="Z1155" s="317"/>
      <c r="AA1155" s="317"/>
      <c r="AB1155" s="317"/>
      <c r="AC1155" s="317"/>
    </row>
    <row r="1156" spans="1:29" ht="15.75" customHeight="1">
      <c r="A1156" s="318"/>
      <c r="B1156" s="309"/>
      <c r="C1156" s="309"/>
      <c r="D1156" s="309"/>
      <c r="E1156" s="315"/>
      <c r="F1156" s="360"/>
      <c r="G1156" s="364"/>
      <c r="H1156" s="309"/>
      <c r="I1156" s="320"/>
      <c r="J1156" s="320"/>
      <c r="K1156" s="346"/>
      <c r="L1156" s="341"/>
      <c r="M1156" s="209"/>
      <c r="N1156" s="209"/>
      <c r="O1156" s="346"/>
      <c r="P1156" s="317"/>
      <c r="Q1156" s="317"/>
      <c r="R1156" s="317"/>
      <c r="S1156" s="317"/>
      <c r="T1156" s="317"/>
      <c r="U1156" s="317"/>
      <c r="V1156" s="317"/>
      <c r="W1156" s="317"/>
      <c r="X1156" s="317"/>
      <c r="Y1156" s="317"/>
      <c r="Z1156" s="317"/>
      <c r="AA1156" s="317"/>
      <c r="AB1156" s="317"/>
      <c r="AC1156" s="317"/>
    </row>
    <row r="1157" spans="1:29" ht="15.75" customHeight="1">
      <c r="A1157" s="318"/>
      <c r="B1157" s="309"/>
      <c r="C1157" s="309"/>
      <c r="D1157" s="309"/>
      <c r="E1157" s="315"/>
      <c r="F1157" s="360"/>
      <c r="G1157" s="364"/>
      <c r="H1157" s="309"/>
      <c r="I1157" s="320"/>
      <c r="J1157" s="320"/>
      <c r="K1157" s="346"/>
      <c r="L1157" s="341"/>
      <c r="M1157" s="209"/>
      <c r="N1157" s="209"/>
      <c r="O1157" s="346"/>
      <c r="P1157" s="317"/>
      <c r="Q1157" s="317"/>
      <c r="R1157" s="317"/>
      <c r="S1157" s="317"/>
      <c r="T1157" s="317"/>
      <c r="U1157" s="317"/>
      <c r="V1157" s="317"/>
      <c r="W1157" s="317"/>
      <c r="X1157" s="317"/>
      <c r="Y1157" s="317"/>
      <c r="Z1157" s="317"/>
      <c r="AA1157" s="317"/>
      <c r="AB1157" s="317"/>
      <c r="AC1157" s="317"/>
    </row>
    <row r="1158" spans="1:29" ht="15.75" customHeight="1">
      <c r="A1158" s="318"/>
      <c r="B1158" s="309"/>
      <c r="C1158" s="309"/>
      <c r="D1158" s="309"/>
      <c r="E1158" s="315"/>
      <c r="F1158" s="360"/>
      <c r="G1158" s="364"/>
      <c r="H1158" s="309"/>
      <c r="I1158" s="320"/>
      <c r="J1158" s="320" t="s">
        <v>289</v>
      </c>
      <c r="K1158" s="346"/>
      <c r="L1158" s="341"/>
      <c r="M1158" s="209"/>
      <c r="N1158" s="214"/>
      <c r="O1158" s="346"/>
      <c r="P1158" s="317"/>
      <c r="Q1158" s="317"/>
      <c r="R1158" s="317"/>
      <c r="S1158" s="317"/>
      <c r="T1158" s="317"/>
      <c r="U1158" s="317"/>
      <c r="V1158" s="317"/>
      <c r="W1158" s="317"/>
      <c r="X1158" s="317"/>
      <c r="Y1158" s="317"/>
      <c r="Z1158" s="317"/>
      <c r="AA1158" s="317"/>
      <c r="AB1158" s="317"/>
      <c r="AC1158" s="317"/>
    </row>
    <row r="1159" spans="1:29" ht="15.75" customHeight="1">
      <c r="A1159" s="318"/>
      <c r="B1159" s="309"/>
      <c r="C1159" s="309"/>
      <c r="D1159" s="309"/>
      <c r="E1159" s="315"/>
      <c r="F1159" s="360"/>
      <c r="G1159" s="364"/>
      <c r="H1159" s="309"/>
      <c r="I1159" s="320"/>
      <c r="J1159" s="320"/>
      <c r="K1159" s="346"/>
      <c r="L1159" s="341"/>
      <c r="M1159" s="209"/>
      <c r="N1159" s="214"/>
      <c r="O1159" s="346"/>
      <c r="P1159" s="317"/>
      <c r="Q1159" s="317"/>
      <c r="R1159" s="317"/>
      <c r="S1159" s="317"/>
      <c r="T1159" s="317"/>
      <c r="U1159" s="317"/>
      <c r="V1159" s="317"/>
      <c r="W1159" s="317"/>
      <c r="X1159" s="317"/>
      <c r="Y1159" s="317"/>
      <c r="Z1159" s="317"/>
      <c r="AA1159" s="317"/>
      <c r="AB1159" s="317"/>
      <c r="AC1159" s="317"/>
    </row>
    <row r="1160" spans="1:29" ht="15.75" customHeight="1">
      <c r="A1160" s="318"/>
      <c r="B1160" s="309"/>
      <c r="C1160" s="309"/>
      <c r="D1160" s="309"/>
      <c r="E1160" s="315"/>
      <c r="F1160" s="360"/>
      <c r="G1160" s="364"/>
      <c r="H1160" s="309"/>
      <c r="I1160" s="320"/>
      <c r="J1160" s="320"/>
      <c r="K1160" s="346"/>
      <c r="L1160" s="341"/>
      <c r="M1160" s="209"/>
      <c r="N1160" s="209"/>
      <c r="O1160" s="346"/>
      <c r="P1160" s="317"/>
      <c r="Q1160" s="317"/>
      <c r="R1160" s="317"/>
      <c r="S1160" s="317"/>
      <c r="T1160" s="317"/>
      <c r="U1160" s="317"/>
      <c r="V1160" s="317"/>
      <c r="W1160" s="317"/>
      <c r="X1160" s="317"/>
      <c r="Y1160" s="317"/>
      <c r="Z1160" s="317"/>
      <c r="AA1160" s="317"/>
      <c r="AB1160" s="317"/>
      <c r="AC1160" s="317"/>
    </row>
    <row r="1161" spans="1:29" ht="6" customHeight="1">
      <c r="A1161" s="318"/>
      <c r="B1161" s="309"/>
      <c r="C1161" s="309"/>
      <c r="D1161" s="309"/>
      <c r="E1161" s="315"/>
      <c r="F1161" s="360"/>
      <c r="G1161" s="364"/>
      <c r="H1161" s="309"/>
      <c r="I1161" s="320"/>
      <c r="J1161" s="320" t="s">
        <v>371</v>
      </c>
      <c r="K1161" s="346"/>
      <c r="L1161" s="341"/>
      <c r="M1161" s="209"/>
      <c r="N1161" s="214"/>
      <c r="O1161" s="346"/>
      <c r="P1161" s="317"/>
      <c r="Q1161" s="317"/>
      <c r="R1161" s="317"/>
      <c r="S1161" s="317"/>
      <c r="T1161" s="317"/>
      <c r="U1161" s="317"/>
      <c r="V1161" s="317"/>
      <c r="W1161" s="317"/>
      <c r="X1161" s="317"/>
      <c r="Y1161" s="317"/>
      <c r="Z1161" s="317"/>
      <c r="AA1161" s="317"/>
      <c r="AB1161" s="317"/>
      <c r="AC1161" s="317"/>
    </row>
    <row r="1162" spans="1:29" ht="15.75" hidden="1" customHeight="1">
      <c r="A1162" s="318"/>
      <c r="B1162" s="309"/>
      <c r="C1162" s="309"/>
      <c r="D1162" s="309"/>
      <c r="E1162" s="315"/>
      <c r="F1162" s="360"/>
      <c r="G1162" s="364"/>
      <c r="H1162" s="309"/>
      <c r="I1162" s="320"/>
      <c r="J1162" s="320"/>
      <c r="K1162" s="346"/>
      <c r="L1162" s="341"/>
      <c r="M1162" s="209"/>
      <c r="N1162" s="214"/>
      <c r="O1162" s="346"/>
      <c r="P1162" s="317"/>
      <c r="Q1162" s="317"/>
      <c r="R1162" s="317"/>
      <c r="S1162" s="317"/>
      <c r="T1162" s="317"/>
      <c r="U1162" s="317"/>
      <c r="V1162" s="317"/>
      <c r="W1162" s="317"/>
      <c r="X1162" s="317"/>
      <c r="Y1162" s="317"/>
      <c r="Z1162" s="317"/>
      <c r="AA1162" s="317"/>
      <c r="AB1162" s="317"/>
      <c r="AC1162" s="317"/>
    </row>
    <row r="1163" spans="1:29" ht="15.75" hidden="1" customHeight="1">
      <c r="A1163" s="318"/>
      <c r="B1163" s="309"/>
      <c r="C1163" s="309"/>
      <c r="D1163" s="309"/>
      <c r="E1163" s="315"/>
      <c r="F1163" s="360"/>
      <c r="G1163" s="364"/>
      <c r="H1163" s="309"/>
      <c r="I1163" s="320"/>
      <c r="J1163" s="320"/>
      <c r="K1163" s="346"/>
      <c r="L1163" s="341"/>
      <c r="M1163" s="209"/>
      <c r="N1163" s="214"/>
      <c r="O1163" s="346"/>
      <c r="P1163" s="317"/>
      <c r="Q1163" s="317"/>
      <c r="R1163" s="317"/>
      <c r="S1163" s="317"/>
      <c r="T1163" s="317"/>
      <c r="U1163" s="317"/>
      <c r="V1163" s="317"/>
      <c r="W1163" s="317"/>
      <c r="X1163" s="317"/>
      <c r="Y1163" s="317"/>
      <c r="Z1163" s="317"/>
      <c r="AA1163" s="317"/>
      <c r="AB1163" s="317"/>
      <c r="AC1163" s="317"/>
    </row>
    <row r="1164" spans="1:29" ht="15.75" hidden="1" customHeight="1">
      <c r="A1164" s="318"/>
      <c r="B1164" s="309"/>
      <c r="C1164" s="309"/>
      <c r="D1164" s="309"/>
      <c r="E1164" s="315"/>
      <c r="F1164" s="360"/>
      <c r="G1164" s="364"/>
      <c r="H1164" s="309"/>
      <c r="I1164" s="320"/>
      <c r="J1164" s="320"/>
      <c r="K1164" s="346"/>
      <c r="L1164" s="341"/>
      <c r="M1164" s="209"/>
      <c r="N1164" s="214"/>
      <c r="O1164" s="346"/>
      <c r="P1164" s="317"/>
      <c r="Q1164" s="317"/>
      <c r="R1164" s="317"/>
      <c r="S1164" s="317"/>
      <c r="T1164" s="317"/>
      <c r="U1164" s="317"/>
      <c r="V1164" s="317"/>
      <c r="W1164" s="317"/>
      <c r="X1164" s="317"/>
      <c r="Y1164" s="317"/>
      <c r="Z1164" s="317"/>
      <c r="AA1164" s="317"/>
      <c r="AB1164" s="317"/>
      <c r="AC1164" s="317"/>
    </row>
    <row r="1165" spans="1:29" ht="17.25" hidden="1" customHeight="1">
      <c r="A1165" s="318"/>
      <c r="B1165" s="310"/>
      <c r="C1165" s="310"/>
      <c r="D1165" s="310"/>
      <c r="E1165" s="316"/>
      <c r="F1165" s="360"/>
      <c r="G1165" s="364"/>
      <c r="H1165" s="310"/>
      <c r="I1165" s="320"/>
      <c r="J1165" s="320"/>
      <c r="K1165" s="346"/>
      <c r="L1165" s="346"/>
      <c r="M1165" s="214"/>
      <c r="N1165" s="214"/>
      <c r="O1165" s="346"/>
      <c r="P1165" s="317"/>
      <c r="Q1165" s="317"/>
      <c r="R1165" s="317"/>
      <c r="S1165" s="317"/>
      <c r="T1165" s="317"/>
      <c r="U1165" s="317"/>
      <c r="V1165" s="317"/>
      <c r="W1165" s="317"/>
      <c r="X1165" s="317"/>
      <c r="Y1165" s="317"/>
      <c r="Z1165" s="317"/>
      <c r="AA1165" s="317"/>
      <c r="AB1165" s="317"/>
      <c r="AC1165" s="317"/>
    </row>
    <row r="1166" spans="1:29" ht="15.75" customHeight="1">
      <c r="A1166" s="318">
        <v>85100000</v>
      </c>
      <c r="B1166" s="308" t="s">
        <v>938</v>
      </c>
      <c r="C1166" s="308" t="s">
        <v>451</v>
      </c>
      <c r="D1166" s="308" t="s">
        <v>939</v>
      </c>
      <c r="E1166" s="314" t="s">
        <v>936</v>
      </c>
      <c r="F1166" s="360" t="s">
        <v>933</v>
      </c>
      <c r="G1166" s="364">
        <v>2760</v>
      </c>
      <c r="H1166" s="318" t="s">
        <v>937</v>
      </c>
      <c r="I1166" s="320" t="s">
        <v>527</v>
      </c>
      <c r="J1166" s="320" t="s">
        <v>281</v>
      </c>
      <c r="K1166" s="346"/>
      <c r="L1166" s="341"/>
      <c r="M1166" s="209"/>
      <c r="N1166" s="214"/>
      <c r="O1166" s="346"/>
      <c r="P1166" s="317">
        <f>SUM(M1166:M1167)</f>
        <v>0</v>
      </c>
      <c r="Q1166" s="317">
        <f>SUM(N1166:N1167)</f>
        <v>0</v>
      </c>
      <c r="R1166" s="317">
        <f>SUM(M1168:M1169)</f>
        <v>0</v>
      </c>
      <c r="S1166" s="317">
        <f>SUM(N1168:N1169)</f>
        <v>0</v>
      </c>
      <c r="T1166" s="317">
        <f>SUM(M1170:M1171)</f>
        <v>0</v>
      </c>
      <c r="U1166" s="317">
        <f>SUM(N1170:N1171)</f>
        <v>0</v>
      </c>
      <c r="V1166" s="317">
        <f>SUM(M1172:M1173)</f>
        <v>0</v>
      </c>
      <c r="W1166" s="317">
        <f>SUM(N1172:N1173)</f>
        <v>0</v>
      </c>
      <c r="X1166" s="317">
        <f>P1166+R1166+T1166+V1166</f>
        <v>0</v>
      </c>
      <c r="Y1166" s="317">
        <f>Q1166+S1166+U1166+W1166</f>
        <v>0</v>
      </c>
      <c r="Z1166" s="317">
        <f>G1166-X1166</f>
        <v>2760</v>
      </c>
      <c r="AA1166" s="317">
        <f>G1166-Y1166</f>
        <v>2760</v>
      </c>
      <c r="AB1166" s="317">
        <f>X1166*100/G1166</f>
        <v>0</v>
      </c>
      <c r="AC1166" s="317"/>
    </row>
    <row r="1167" spans="1:29" ht="15.75" customHeight="1">
      <c r="A1167" s="318"/>
      <c r="B1167" s="309"/>
      <c r="C1167" s="309"/>
      <c r="D1167" s="309"/>
      <c r="E1167" s="315"/>
      <c r="F1167" s="360"/>
      <c r="G1167" s="364"/>
      <c r="H1167" s="318"/>
      <c r="I1167" s="320"/>
      <c r="J1167" s="320"/>
      <c r="K1167" s="346"/>
      <c r="L1167" s="341"/>
      <c r="M1167" s="209"/>
      <c r="N1167" s="209"/>
      <c r="O1167" s="341"/>
      <c r="P1167" s="317"/>
      <c r="Q1167" s="317"/>
      <c r="R1167" s="317"/>
      <c r="S1167" s="317"/>
      <c r="T1167" s="317"/>
      <c r="U1167" s="317"/>
      <c r="V1167" s="317"/>
      <c r="W1167" s="317"/>
      <c r="X1167" s="317"/>
      <c r="Y1167" s="317"/>
      <c r="Z1167" s="317"/>
      <c r="AA1167" s="317"/>
      <c r="AB1167" s="317"/>
      <c r="AC1167" s="317"/>
    </row>
    <row r="1168" spans="1:29" ht="15.75" customHeight="1">
      <c r="A1168" s="318"/>
      <c r="B1168" s="309"/>
      <c r="C1168" s="309"/>
      <c r="D1168" s="309"/>
      <c r="E1168" s="315"/>
      <c r="F1168" s="360"/>
      <c r="G1168" s="364"/>
      <c r="H1168" s="318"/>
      <c r="I1168" s="320"/>
      <c r="J1168" s="320" t="s">
        <v>370</v>
      </c>
      <c r="K1168" s="346"/>
      <c r="L1168" s="341"/>
      <c r="M1168" s="209"/>
      <c r="N1168" s="209"/>
      <c r="O1168" s="346"/>
      <c r="P1168" s="317"/>
      <c r="Q1168" s="317"/>
      <c r="R1168" s="317"/>
      <c r="S1168" s="317"/>
      <c r="T1168" s="317"/>
      <c r="U1168" s="317"/>
      <c r="V1168" s="317"/>
      <c r="W1168" s="317"/>
      <c r="X1168" s="317"/>
      <c r="Y1168" s="317"/>
      <c r="Z1168" s="317"/>
      <c r="AA1168" s="317"/>
      <c r="AB1168" s="317"/>
      <c r="AC1168" s="317"/>
    </row>
    <row r="1169" spans="1:29" ht="15.75" customHeight="1">
      <c r="A1169" s="318"/>
      <c r="B1169" s="309"/>
      <c r="C1169" s="309"/>
      <c r="D1169" s="309"/>
      <c r="E1169" s="315"/>
      <c r="F1169" s="360"/>
      <c r="G1169" s="364"/>
      <c r="H1169" s="318"/>
      <c r="I1169" s="320"/>
      <c r="J1169" s="320"/>
      <c r="K1169" s="346"/>
      <c r="L1169" s="341"/>
      <c r="M1169" s="209"/>
      <c r="N1169" s="209"/>
      <c r="O1169" s="346"/>
      <c r="P1169" s="317"/>
      <c r="Q1169" s="317"/>
      <c r="R1169" s="317"/>
      <c r="S1169" s="317"/>
      <c r="T1169" s="317"/>
      <c r="U1169" s="317"/>
      <c r="V1169" s="317"/>
      <c r="W1169" s="317"/>
      <c r="X1169" s="317"/>
      <c r="Y1169" s="317"/>
      <c r="Z1169" s="317"/>
      <c r="AA1169" s="317"/>
      <c r="AB1169" s="317"/>
      <c r="AC1169" s="317"/>
    </row>
    <row r="1170" spans="1:29" ht="15.75" customHeight="1">
      <c r="A1170" s="318"/>
      <c r="B1170" s="309"/>
      <c r="C1170" s="309"/>
      <c r="D1170" s="309"/>
      <c r="E1170" s="315"/>
      <c r="F1170" s="360"/>
      <c r="G1170" s="364"/>
      <c r="H1170" s="318"/>
      <c r="I1170" s="320"/>
      <c r="J1170" s="320" t="s">
        <v>289</v>
      </c>
      <c r="K1170" s="346"/>
      <c r="L1170" s="341"/>
      <c r="M1170" s="209"/>
      <c r="N1170" s="214"/>
      <c r="O1170" s="346"/>
      <c r="P1170" s="317"/>
      <c r="Q1170" s="317"/>
      <c r="R1170" s="317"/>
      <c r="S1170" s="317"/>
      <c r="T1170" s="317"/>
      <c r="U1170" s="317"/>
      <c r="V1170" s="317"/>
      <c r="W1170" s="317"/>
      <c r="X1170" s="317"/>
      <c r="Y1170" s="317"/>
      <c r="Z1170" s="317"/>
      <c r="AA1170" s="317"/>
      <c r="AB1170" s="317"/>
      <c r="AC1170" s="317"/>
    </row>
    <row r="1171" spans="1:29" ht="15.75" customHeight="1">
      <c r="A1171" s="318"/>
      <c r="B1171" s="309"/>
      <c r="C1171" s="309"/>
      <c r="D1171" s="309"/>
      <c r="E1171" s="315"/>
      <c r="F1171" s="360"/>
      <c r="G1171" s="364"/>
      <c r="H1171" s="318"/>
      <c r="I1171" s="320"/>
      <c r="J1171" s="320"/>
      <c r="K1171" s="346"/>
      <c r="L1171" s="341"/>
      <c r="M1171" s="209"/>
      <c r="N1171" s="209"/>
      <c r="O1171" s="346"/>
      <c r="P1171" s="317"/>
      <c r="Q1171" s="317"/>
      <c r="R1171" s="317"/>
      <c r="S1171" s="317"/>
      <c r="T1171" s="317"/>
      <c r="U1171" s="317"/>
      <c r="V1171" s="317"/>
      <c r="W1171" s="317"/>
      <c r="X1171" s="317"/>
      <c r="Y1171" s="317"/>
      <c r="Z1171" s="317"/>
      <c r="AA1171" s="317"/>
      <c r="AB1171" s="317"/>
      <c r="AC1171" s="317"/>
    </row>
    <row r="1172" spans="1:29" ht="15.75" customHeight="1">
      <c r="A1172" s="318"/>
      <c r="B1172" s="309"/>
      <c r="C1172" s="309"/>
      <c r="D1172" s="309"/>
      <c r="E1172" s="315"/>
      <c r="F1172" s="360"/>
      <c r="G1172" s="364"/>
      <c r="H1172" s="318"/>
      <c r="I1172" s="320"/>
      <c r="J1172" s="320" t="s">
        <v>371</v>
      </c>
      <c r="K1172" s="346"/>
      <c r="L1172" s="341"/>
      <c r="M1172" s="209"/>
      <c r="N1172" s="214"/>
      <c r="O1172" s="346"/>
      <c r="P1172" s="317"/>
      <c r="Q1172" s="317"/>
      <c r="R1172" s="317"/>
      <c r="S1172" s="317"/>
      <c r="T1172" s="317"/>
      <c r="U1172" s="317"/>
      <c r="V1172" s="317"/>
      <c r="W1172" s="317"/>
      <c r="X1172" s="317"/>
      <c r="Y1172" s="317"/>
      <c r="Z1172" s="317"/>
      <c r="AA1172" s="317"/>
      <c r="AB1172" s="317"/>
      <c r="AC1172" s="317"/>
    </row>
    <row r="1173" spans="1:29" ht="17.25" customHeight="1">
      <c r="A1173" s="318"/>
      <c r="B1173" s="310"/>
      <c r="C1173" s="310"/>
      <c r="D1173" s="310"/>
      <c r="E1173" s="316"/>
      <c r="F1173" s="360"/>
      <c r="G1173" s="364"/>
      <c r="H1173" s="318"/>
      <c r="I1173" s="320"/>
      <c r="J1173" s="320"/>
      <c r="K1173" s="346"/>
      <c r="L1173" s="346"/>
      <c r="M1173" s="214"/>
      <c r="N1173" s="214"/>
      <c r="O1173" s="346"/>
      <c r="P1173" s="317"/>
      <c r="Q1173" s="317"/>
      <c r="R1173" s="317"/>
      <c r="S1173" s="317"/>
      <c r="T1173" s="317"/>
      <c r="U1173" s="317"/>
      <c r="V1173" s="317"/>
      <c r="W1173" s="317"/>
      <c r="X1173" s="317"/>
      <c r="Y1173" s="317"/>
      <c r="Z1173" s="317"/>
      <c r="AA1173" s="317"/>
      <c r="AB1173" s="317"/>
      <c r="AC1173" s="317"/>
    </row>
    <row r="1174" spans="1:29" ht="15.75" customHeight="1">
      <c r="A1174" s="318">
        <v>24100000</v>
      </c>
      <c r="B1174" s="308" t="s">
        <v>942</v>
      </c>
      <c r="C1174" s="308" t="s">
        <v>451</v>
      </c>
      <c r="D1174" s="308" t="s">
        <v>943</v>
      </c>
      <c r="E1174" s="314" t="s">
        <v>449</v>
      </c>
      <c r="F1174" s="360" t="s">
        <v>940</v>
      </c>
      <c r="G1174" s="364">
        <v>120000</v>
      </c>
      <c r="H1174" s="318" t="s">
        <v>941</v>
      </c>
      <c r="I1174" s="320" t="s">
        <v>527</v>
      </c>
      <c r="J1174" s="320" t="s">
        <v>281</v>
      </c>
      <c r="K1174" s="346" t="s">
        <v>987</v>
      </c>
      <c r="L1174" s="341" t="s">
        <v>728</v>
      </c>
      <c r="M1174" s="209">
        <v>2400</v>
      </c>
      <c r="N1174" s="214">
        <v>2400</v>
      </c>
      <c r="O1174" s="346" t="s">
        <v>639</v>
      </c>
      <c r="P1174" s="317">
        <f>N1174+N1185</f>
        <v>4800</v>
      </c>
      <c r="Q1174" s="317">
        <f>SUM(N1174:N1185)</f>
        <v>28800</v>
      </c>
      <c r="R1174" s="317">
        <f>SUM(M1186:M1193)</f>
        <v>0</v>
      </c>
      <c r="S1174" s="317">
        <f>SUM(N1186:N1193)</f>
        <v>0</v>
      </c>
      <c r="T1174" s="317">
        <f>SUM(M1194:M1206)</f>
        <v>0</v>
      </c>
      <c r="U1174" s="317">
        <f>SUM(N1194:N1206)</f>
        <v>0</v>
      </c>
      <c r="V1174" s="317">
        <f>SUM(M1207:M1216)</f>
        <v>0</v>
      </c>
      <c r="W1174" s="317">
        <f>SUM(N1207:N1216)</f>
        <v>0</v>
      </c>
      <c r="X1174" s="317">
        <f>P1174+R1174+T1174+V1174</f>
        <v>4800</v>
      </c>
      <c r="Y1174" s="317">
        <f>Q1174+S1174+U1174+W1174</f>
        <v>28800</v>
      </c>
      <c r="Z1174" s="317">
        <f>G1174-X1174</f>
        <v>115200</v>
      </c>
      <c r="AA1174" s="317">
        <f>G1174-Y1174</f>
        <v>91200</v>
      </c>
      <c r="AB1174" s="317">
        <f>X1174*100/G1174</f>
        <v>4</v>
      </c>
      <c r="AC1174" s="317"/>
    </row>
    <row r="1175" spans="1:29" ht="15.75" customHeight="1">
      <c r="A1175" s="318"/>
      <c r="B1175" s="309"/>
      <c r="C1175" s="309"/>
      <c r="D1175" s="309"/>
      <c r="E1175" s="315"/>
      <c r="F1175" s="360"/>
      <c r="G1175" s="364"/>
      <c r="H1175" s="318"/>
      <c r="I1175" s="320"/>
      <c r="J1175" s="320"/>
      <c r="K1175" s="346" t="s">
        <v>988</v>
      </c>
      <c r="L1175" s="341" t="s">
        <v>728</v>
      </c>
      <c r="M1175" s="209">
        <v>2400</v>
      </c>
      <c r="N1175" s="214">
        <v>2400</v>
      </c>
      <c r="O1175" s="346" t="s">
        <v>639</v>
      </c>
      <c r="P1175" s="317"/>
      <c r="Q1175" s="317"/>
      <c r="R1175" s="317"/>
      <c r="S1175" s="317"/>
      <c r="T1175" s="317"/>
      <c r="U1175" s="317"/>
      <c r="V1175" s="317"/>
      <c r="W1175" s="317"/>
      <c r="X1175" s="317"/>
      <c r="Y1175" s="317"/>
      <c r="Z1175" s="317"/>
      <c r="AA1175" s="317"/>
      <c r="AB1175" s="317"/>
      <c r="AC1175" s="317"/>
    </row>
    <row r="1176" spans="1:29" ht="15.75" customHeight="1">
      <c r="A1176" s="318"/>
      <c r="B1176" s="309"/>
      <c r="C1176" s="309"/>
      <c r="D1176" s="309"/>
      <c r="E1176" s="315"/>
      <c r="F1176" s="360"/>
      <c r="G1176" s="364"/>
      <c r="H1176" s="318"/>
      <c r="I1176" s="320"/>
      <c r="J1176" s="320"/>
      <c r="K1176" s="346" t="s">
        <v>989</v>
      </c>
      <c r="L1176" s="341" t="s">
        <v>825</v>
      </c>
      <c r="M1176" s="209">
        <v>2400</v>
      </c>
      <c r="N1176" s="214">
        <v>2400</v>
      </c>
      <c r="O1176" s="346" t="s">
        <v>832</v>
      </c>
      <c r="P1176" s="317"/>
      <c r="Q1176" s="317"/>
      <c r="R1176" s="317"/>
      <c r="S1176" s="317"/>
      <c r="T1176" s="317"/>
      <c r="U1176" s="317"/>
      <c r="V1176" s="317"/>
      <c r="W1176" s="317"/>
      <c r="X1176" s="317"/>
      <c r="Y1176" s="317"/>
      <c r="Z1176" s="317"/>
      <c r="AA1176" s="317"/>
      <c r="AB1176" s="317"/>
      <c r="AC1176" s="317"/>
    </row>
    <row r="1177" spans="1:29" ht="15.75" customHeight="1">
      <c r="A1177" s="318"/>
      <c r="B1177" s="309"/>
      <c r="C1177" s="309"/>
      <c r="D1177" s="309"/>
      <c r="E1177" s="315"/>
      <c r="F1177" s="360"/>
      <c r="G1177" s="364"/>
      <c r="H1177" s="318"/>
      <c r="I1177" s="320"/>
      <c r="J1177" s="320"/>
      <c r="K1177" s="346" t="s">
        <v>990</v>
      </c>
      <c r="L1177" s="341" t="s">
        <v>825</v>
      </c>
      <c r="M1177" s="209">
        <v>2400</v>
      </c>
      <c r="N1177" s="214">
        <v>2400</v>
      </c>
      <c r="O1177" s="346" t="s">
        <v>832</v>
      </c>
      <c r="P1177" s="317"/>
      <c r="Q1177" s="317"/>
      <c r="R1177" s="317"/>
      <c r="S1177" s="317"/>
      <c r="T1177" s="317"/>
      <c r="U1177" s="317"/>
      <c r="V1177" s="317"/>
      <c r="W1177" s="317"/>
      <c r="X1177" s="317"/>
      <c r="Y1177" s="317"/>
      <c r="Z1177" s="317"/>
      <c r="AA1177" s="317"/>
      <c r="AB1177" s="317"/>
      <c r="AC1177" s="317"/>
    </row>
    <row r="1178" spans="1:29" ht="15.75" customHeight="1">
      <c r="A1178" s="318"/>
      <c r="B1178" s="309"/>
      <c r="C1178" s="309"/>
      <c r="D1178" s="309"/>
      <c r="E1178" s="315"/>
      <c r="F1178" s="360"/>
      <c r="G1178" s="364"/>
      <c r="H1178" s="318"/>
      <c r="I1178" s="320"/>
      <c r="J1178" s="320"/>
      <c r="K1178" s="346" t="s">
        <v>991</v>
      </c>
      <c r="L1178" s="341" t="s">
        <v>896</v>
      </c>
      <c r="M1178" s="209">
        <v>2400</v>
      </c>
      <c r="N1178" s="214">
        <v>2400</v>
      </c>
      <c r="O1178" s="346" t="s">
        <v>905</v>
      </c>
      <c r="P1178" s="317"/>
      <c r="Q1178" s="317"/>
      <c r="R1178" s="317"/>
      <c r="S1178" s="317"/>
      <c r="T1178" s="317"/>
      <c r="U1178" s="317"/>
      <c r="V1178" s="317"/>
      <c r="W1178" s="317"/>
      <c r="X1178" s="317"/>
      <c r="Y1178" s="317"/>
      <c r="Z1178" s="317"/>
      <c r="AA1178" s="317"/>
      <c r="AB1178" s="317"/>
      <c r="AC1178" s="317"/>
    </row>
    <row r="1179" spans="1:29" ht="15.75" customHeight="1">
      <c r="A1179" s="318"/>
      <c r="B1179" s="309"/>
      <c r="C1179" s="309"/>
      <c r="D1179" s="309"/>
      <c r="E1179" s="315"/>
      <c r="F1179" s="360"/>
      <c r="G1179" s="364"/>
      <c r="H1179" s="318"/>
      <c r="I1179" s="320"/>
      <c r="J1179" s="320"/>
      <c r="K1179" s="346" t="s">
        <v>992</v>
      </c>
      <c r="L1179" s="341" t="s">
        <v>896</v>
      </c>
      <c r="M1179" s="209">
        <v>2400</v>
      </c>
      <c r="N1179" s="214">
        <v>2400</v>
      </c>
      <c r="O1179" s="346" t="s">
        <v>905</v>
      </c>
      <c r="P1179" s="317"/>
      <c r="Q1179" s="317"/>
      <c r="R1179" s="317"/>
      <c r="S1179" s="317"/>
      <c r="T1179" s="317"/>
      <c r="U1179" s="317"/>
      <c r="V1179" s="317"/>
      <c r="W1179" s="317"/>
      <c r="X1179" s="317"/>
      <c r="Y1179" s="317"/>
      <c r="Z1179" s="317"/>
      <c r="AA1179" s="317"/>
      <c r="AB1179" s="317"/>
      <c r="AC1179" s="317"/>
    </row>
    <row r="1180" spans="1:29" ht="15.75" customHeight="1">
      <c r="A1180" s="318"/>
      <c r="B1180" s="309"/>
      <c r="C1180" s="309"/>
      <c r="D1180" s="309"/>
      <c r="E1180" s="315"/>
      <c r="F1180" s="360"/>
      <c r="G1180" s="364"/>
      <c r="H1180" s="318"/>
      <c r="I1180" s="320"/>
      <c r="J1180" s="320"/>
      <c r="K1180" s="346" t="s">
        <v>993</v>
      </c>
      <c r="L1180" s="341" t="s">
        <v>896</v>
      </c>
      <c r="M1180" s="209">
        <v>2400</v>
      </c>
      <c r="N1180" s="214">
        <v>2400</v>
      </c>
      <c r="O1180" s="346" t="s">
        <v>905</v>
      </c>
      <c r="P1180" s="317"/>
      <c r="Q1180" s="317"/>
      <c r="R1180" s="317"/>
      <c r="S1180" s="317"/>
      <c r="T1180" s="317"/>
      <c r="U1180" s="317"/>
      <c r="V1180" s="317"/>
      <c r="W1180" s="317"/>
      <c r="X1180" s="317"/>
      <c r="Y1180" s="317"/>
      <c r="Z1180" s="317"/>
      <c r="AA1180" s="317"/>
      <c r="AB1180" s="317"/>
      <c r="AC1180" s="317"/>
    </row>
    <row r="1181" spans="1:29" ht="15.75" customHeight="1">
      <c r="A1181" s="318"/>
      <c r="B1181" s="309"/>
      <c r="C1181" s="309"/>
      <c r="D1181" s="309"/>
      <c r="E1181" s="315"/>
      <c r="F1181" s="360"/>
      <c r="G1181" s="364"/>
      <c r="H1181" s="318"/>
      <c r="I1181" s="320"/>
      <c r="J1181" s="320"/>
      <c r="K1181" s="346" t="s">
        <v>991</v>
      </c>
      <c r="L1181" s="341" t="s">
        <v>896</v>
      </c>
      <c r="M1181" s="209">
        <v>2400</v>
      </c>
      <c r="N1181" s="214">
        <v>2400</v>
      </c>
      <c r="O1181" s="346" t="s">
        <v>905</v>
      </c>
      <c r="P1181" s="317"/>
      <c r="Q1181" s="317"/>
      <c r="R1181" s="317"/>
      <c r="S1181" s="317"/>
      <c r="T1181" s="317"/>
      <c r="U1181" s="317"/>
      <c r="V1181" s="317"/>
      <c r="W1181" s="317"/>
      <c r="X1181" s="317"/>
      <c r="Y1181" s="317"/>
      <c r="Z1181" s="317"/>
      <c r="AA1181" s="317"/>
      <c r="AB1181" s="317"/>
      <c r="AC1181" s="317"/>
    </row>
    <row r="1182" spans="1:29" ht="15.75" customHeight="1">
      <c r="A1182" s="318"/>
      <c r="B1182" s="309"/>
      <c r="C1182" s="309"/>
      <c r="D1182" s="309"/>
      <c r="E1182" s="315"/>
      <c r="F1182" s="360"/>
      <c r="G1182" s="364"/>
      <c r="H1182" s="318"/>
      <c r="I1182" s="320"/>
      <c r="J1182" s="320"/>
      <c r="K1182" s="346" t="s">
        <v>994</v>
      </c>
      <c r="L1182" s="341" t="s">
        <v>683</v>
      </c>
      <c r="M1182" s="209">
        <v>2400</v>
      </c>
      <c r="N1182" s="214">
        <v>2400</v>
      </c>
      <c r="O1182" s="346" t="s">
        <v>698</v>
      </c>
      <c r="P1182" s="317"/>
      <c r="Q1182" s="317"/>
      <c r="R1182" s="317"/>
      <c r="S1182" s="317"/>
      <c r="T1182" s="317"/>
      <c r="U1182" s="317"/>
      <c r="V1182" s="317"/>
      <c r="W1182" s="317"/>
      <c r="X1182" s="317"/>
      <c r="Y1182" s="317"/>
      <c r="Z1182" s="317"/>
      <c r="AA1182" s="317"/>
      <c r="AB1182" s="317"/>
      <c r="AC1182" s="317"/>
    </row>
    <row r="1183" spans="1:29" ht="15.75" customHeight="1">
      <c r="A1183" s="318"/>
      <c r="B1183" s="309"/>
      <c r="C1183" s="309"/>
      <c r="D1183" s="309"/>
      <c r="E1183" s="315"/>
      <c r="F1183" s="360"/>
      <c r="G1183" s="364"/>
      <c r="H1183" s="318"/>
      <c r="I1183" s="320"/>
      <c r="J1183" s="320"/>
      <c r="K1183" s="346" t="s">
        <v>995</v>
      </c>
      <c r="L1183" s="341" t="s">
        <v>683</v>
      </c>
      <c r="M1183" s="209">
        <v>2400</v>
      </c>
      <c r="N1183" s="214">
        <v>2400</v>
      </c>
      <c r="O1183" s="346" t="s">
        <v>698</v>
      </c>
      <c r="P1183" s="317"/>
      <c r="Q1183" s="317"/>
      <c r="R1183" s="317"/>
      <c r="S1183" s="317"/>
      <c r="T1183" s="317"/>
      <c r="U1183" s="317"/>
      <c r="V1183" s="317"/>
      <c r="W1183" s="317"/>
      <c r="X1183" s="317"/>
      <c r="Y1183" s="317"/>
      <c r="Z1183" s="317"/>
      <c r="AA1183" s="317"/>
      <c r="AB1183" s="317"/>
      <c r="AC1183" s="317"/>
    </row>
    <row r="1184" spans="1:29" ht="15.75" customHeight="1">
      <c r="A1184" s="318"/>
      <c r="B1184" s="309"/>
      <c r="C1184" s="309"/>
      <c r="D1184" s="309"/>
      <c r="E1184" s="315"/>
      <c r="F1184" s="360"/>
      <c r="G1184" s="364"/>
      <c r="H1184" s="318"/>
      <c r="I1184" s="320"/>
      <c r="J1184" s="320"/>
      <c r="K1184" s="346" t="s">
        <v>996</v>
      </c>
      <c r="L1184" s="341" t="s">
        <v>569</v>
      </c>
      <c r="M1184" s="209">
        <v>2400</v>
      </c>
      <c r="N1184" s="214">
        <v>2400</v>
      </c>
      <c r="O1184" s="346" t="s">
        <v>706</v>
      </c>
      <c r="P1184" s="317"/>
      <c r="Q1184" s="317"/>
      <c r="R1184" s="317"/>
      <c r="S1184" s="317"/>
      <c r="T1184" s="317"/>
      <c r="U1184" s="317"/>
      <c r="V1184" s="317"/>
      <c r="W1184" s="317"/>
      <c r="X1184" s="317"/>
      <c r="Y1184" s="317"/>
      <c r="Z1184" s="317"/>
      <c r="AA1184" s="317"/>
      <c r="AB1184" s="317"/>
      <c r="AC1184" s="317"/>
    </row>
    <row r="1185" spans="1:29" ht="15.75" customHeight="1">
      <c r="A1185" s="318"/>
      <c r="B1185" s="309"/>
      <c r="C1185" s="309"/>
      <c r="D1185" s="309"/>
      <c r="E1185" s="315"/>
      <c r="F1185" s="360"/>
      <c r="G1185" s="364"/>
      <c r="H1185" s="318"/>
      <c r="I1185" s="320"/>
      <c r="J1185" s="320"/>
      <c r="K1185" s="346" t="s">
        <v>997</v>
      </c>
      <c r="L1185" s="341" t="s">
        <v>569</v>
      </c>
      <c r="M1185" s="209">
        <v>2400</v>
      </c>
      <c r="N1185" s="209">
        <v>2400</v>
      </c>
      <c r="O1185" s="341" t="s">
        <v>706</v>
      </c>
      <c r="P1185" s="317"/>
      <c r="Q1185" s="317"/>
      <c r="R1185" s="317"/>
      <c r="S1185" s="317"/>
      <c r="T1185" s="317"/>
      <c r="U1185" s="317"/>
      <c r="V1185" s="317"/>
      <c r="W1185" s="317"/>
      <c r="X1185" s="317"/>
      <c r="Y1185" s="317"/>
      <c r="Z1185" s="317"/>
      <c r="AA1185" s="317"/>
      <c r="AB1185" s="317"/>
      <c r="AC1185" s="317"/>
    </row>
    <row r="1186" spans="1:29" ht="1.5" customHeight="1">
      <c r="A1186" s="318"/>
      <c r="B1186" s="309"/>
      <c r="C1186" s="309"/>
      <c r="D1186" s="309"/>
      <c r="E1186" s="315"/>
      <c r="F1186" s="360"/>
      <c r="G1186" s="364"/>
      <c r="H1186" s="318"/>
      <c r="I1186" s="320"/>
      <c r="J1186" s="320" t="s">
        <v>370</v>
      </c>
      <c r="K1186" s="346"/>
      <c r="L1186" s="341"/>
      <c r="M1186" s="209"/>
      <c r="N1186" s="209"/>
      <c r="O1186" s="346"/>
      <c r="P1186" s="317"/>
      <c r="Q1186" s="317"/>
      <c r="R1186" s="317"/>
      <c r="S1186" s="317"/>
      <c r="T1186" s="317"/>
      <c r="U1186" s="317"/>
      <c r="V1186" s="317"/>
      <c r="W1186" s="317"/>
      <c r="X1186" s="317"/>
      <c r="Y1186" s="317"/>
      <c r="Z1186" s="317"/>
      <c r="AA1186" s="317"/>
      <c r="AB1186" s="317"/>
      <c r="AC1186" s="317"/>
    </row>
    <row r="1187" spans="1:29" ht="15.75" hidden="1" customHeight="1">
      <c r="A1187" s="318"/>
      <c r="B1187" s="309"/>
      <c r="C1187" s="309"/>
      <c r="D1187" s="309"/>
      <c r="E1187" s="315"/>
      <c r="F1187" s="360"/>
      <c r="G1187" s="364"/>
      <c r="H1187" s="318"/>
      <c r="I1187" s="320"/>
      <c r="J1187" s="320"/>
      <c r="K1187" s="346"/>
      <c r="L1187" s="341"/>
      <c r="M1187" s="209"/>
      <c r="N1187" s="209"/>
      <c r="O1187" s="346"/>
      <c r="P1187" s="317"/>
      <c r="Q1187" s="317"/>
      <c r="R1187" s="317"/>
      <c r="S1187" s="317"/>
      <c r="T1187" s="317"/>
      <c r="U1187" s="317"/>
      <c r="V1187" s="317"/>
      <c r="W1187" s="317"/>
      <c r="X1187" s="317"/>
      <c r="Y1187" s="317"/>
      <c r="Z1187" s="317"/>
      <c r="AA1187" s="317"/>
      <c r="AB1187" s="317"/>
      <c r="AC1187" s="317"/>
    </row>
    <row r="1188" spans="1:29" ht="15.75" hidden="1" customHeight="1">
      <c r="A1188" s="318"/>
      <c r="B1188" s="309"/>
      <c r="C1188" s="309"/>
      <c r="D1188" s="309"/>
      <c r="E1188" s="315"/>
      <c r="F1188" s="360"/>
      <c r="G1188" s="364"/>
      <c r="H1188" s="318"/>
      <c r="I1188" s="320"/>
      <c r="J1188" s="320"/>
      <c r="K1188" s="346"/>
      <c r="L1188" s="341"/>
      <c r="M1188" s="209"/>
      <c r="N1188" s="209"/>
      <c r="O1188" s="346"/>
      <c r="P1188" s="317"/>
      <c r="Q1188" s="317"/>
      <c r="R1188" s="317"/>
      <c r="S1188" s="317"/>
      <c r="T1188" s="317"/>
      <c r="U1188" s="317"/>
      <c r="V1188" s="317"/>
      <c r="W1188" s="317"/>
      <c r="X1188" s="317"/>
      <c r="Y1188" s="317"/>
      <c r="Z1188" s="317"/>
      <c r="AA1188" s="317"/>
      <c r="AB1188" s="317"/>
      <c r="AC1188" s="317"/>
    </row>
    <row r="1189" spans="1:29" ht="15.75" hidden="1" customHeight="1">
      <c r="A1189" s="318"/>
      <c r="B1189" s="309"/>
      <c r="C1189" s="309"/>
      <c r="D1189" s="309"/>
      <c r="E1189" s="315"/>
      <c r="F1189" s="360"/>
      <c r="G1189" s="364"/>
      <c r="H1189" s="318"/>
      <c r="I1189" s="320"/>
      <c r="J1189" s="320"/>
      <c r="K1189" s="346"/>
      <c r="L1189" s="341"/>
      <c r="M1189" s="209"/>
      <c r="N1189" s="209"/>
      <c r="O1189" s="346"/>
      <c r="P1189" s="317"/>
      <c r="Q1189" s="317"/>
      <c r="R1189" s="317"/>
      <c r="S1189" s="317"/>
      <c r="T1189" s="317"/>
      <c r="U1189" s="317"/>
      <c r="V1189" s="317"/>
      <c r="W1189" s="317"/>
      <c r="X1189" s="317"/>
      <c r="Y1189" s="317"/>
      <c r="Z1189" s="317"/>
      <c r="AA1189" s="317"/>
      <c r="AB1189" s="317"/>
      <c r="AC1189" s="317"/>
    </row>
    <row r="1190" spans="1:29" ht="15.75" hidden="1" customHeight="1">
      <c r="A1190" s="318"/>
      <c r="B1190" s="309"/>
      <c r="C1190" s="309"/>
      <c r="D1190" s="309"/>
      <c r="E1190" s="315"/>
      <c r="F1190" s="360"/>
      <c r="G1190" s="364"/>
      <c r="H1190" s="318"/>
      <c r="I1190" s="320"/>
      <c r="J1190" s="320"/>
      <c r="K1190" s="346"/>
      <c r="L1190" s="341"/>
      <c r="M1190" s="209"/>
      <c r="N1190" s="209"/>
      <c r="O1190" s="346"/>
      <c r="P1190" s="317"/>
      <c r="Q1190" s="317"/>
      <c r="R1190" s="317"/>
      <c r="S1190" s="317"/>
      <c r="T1190" s="317"/>
      <c r="U1190" s="317"/>
      <c r="V1190" s="317"/>
      <c r="W1190" s="317"/>
      <c r="X1190" s="317"/>
      <c r="Y1190" s="317"/>
      <c r="Z1190" s="317"/>
      <c r="AA1190" s="317"/>
      <c r="AB1190" s="317"/>
      <c r="AC1190" s="317"/>
    </row>
    <row r="1191" spans="1:29" ht="15.75" hidden="1" customHeight="1">
      <c r="A1191" s="318"/>
      <c r="B1191" s="309"/>
      <c r="C1191" s="309"/>
      <c r="D1191" s="309"/>
      <c r="E1191" s="315"/>
      <c r="F1191" s="360"/>
      <c r="G1191" s="364"/>
      <c r="H1191" s="318"/>
      <c r="I1191" s="320"/>
      <c r="J1191" s="320"/>
      <c r="K1191" s="346"/>
      <c r="L1191" s="341"/>
      <c r="M1191" s="209"/>
      <c r="N1191" s="209"/>
      <c r="O1191" s="346"/>
      <c r="P1191" s="317"/>
      <c r="Q1191" s="317"/>
      <c r="R1191" s="317"/>
      <c r="S1191" s="317"/>
      <c r="T1191" s="317"/>
      <c r="U1191" s="317"/>
      <c r="V1191" s="317"/>
      <c r="W1191" s="317"/>
      <c r="X1191" s="317"/>
      <c r="Y1191" s="317"/>
      <c r="Z1191" s="317"/>
      <c r="AA1191" s="317"/>
      <c r="AB1191" s="317"/>
      <c r="AC1191" s="317"/>
    </row>
    <row r="1192" spans="1:29" ht="12.75" hidden="1" customHeight="1">
      <c r="A1192" s="318"/>
      <c r="B1192" s="309"/>
      <c r="C1192" s="309"/>
      <c r="D1192" s="309"/>
      <c r="E1192" s="315"/>
      <c r="F1192" s="360"/>
      <c r="G1192" s="364"/>
      <c r="H1192" s="318"/>
      <c r="I1192" s="320"/>
      <c r="J1192" s="320"/>
      <c r="K1192" s="346"/>
      <c r="L1192" s="341"/>
      <c r="M1192" s="209"/>
      <c r="N1192" s="209"/>
      <c r="O1192" s="346"/>
      <c r="P1192" s="317"/>
      <c r="Q1192" s="317"/>
      <c r="R1192" s="317"/>
      <c r="S1192" s="317"/>
      <c r="T1192" s="317"/>
      <c r="U1192" s="317"/>
      <c r="V1192" s="317"/>
      <c r="W1192" s="317"/>
      <c r="X1192" s="317"/>
      <c r="Y1192" s="317"/>
      <c r="Z1192" s="317"/>
      <c r="AA1192" s="317"/>
      <c r="AB1192" s="317"/>
      <c r="AC1192" s="317"/>
    </row>
    <row r="1193" spans="1:29" ht="15.75" hidden="1" customHeight="1">
      <c r="A1193" s="318"/>
      <c r="B1193" s="309"/>
      <c r="C1193" s="309"/>
      <c r="D1193" s="309"/>
      <c r="E1193" s="315"/>
      <c r="F1193" s="360"/>
      <c r="G1193" s="364"/>
      <c r="H1193" s="318"/>
      <c r="I1193" s="320"/>
      <c r="J1193" s="320"/>
      <c r="K1193" s="346"/>
      <c r="L1193" s="341"/>
      <c r="M1193" s="209"/>
      <c r="N1193" s="209"/>
      <c r="O1193" s="346"/>
      <c r="P1193" s="317"/>
      <c r="Q1193" s="317"/>
      <c r="R1193" s="317"/>
      <c r="S1193" s="317"/>
      <c r="T1193" s="317"/>
      <c r="U1193" s="317"/>
      <c r="V1193" s="317"/>
      <c r="W1193" s="317"/>
      <c r="X1193" s="317"/>
      <c r="Y1193" s="317"/>
      <c r="Z1193" s="317"/>
      <c r="AA1193" s="317"/>
      <c r="AB1193" s="317"/>
      <c r="AC1193" s="317"/>
    </row>
    <row r="1194" spans="1:29" ht="15.75" hidden="1" customHeight="1">
      <c r="A1194" s="318"/>
      <c r="B1194" s="309"/>
      <c r="C1194" s="309"/>
      <c r="D1194" s="309"/>
      <c r="E1194" s="315"/>
      <c r="F1194" s="360"/>
      <c r="G1194" s="364"/>
      <c r="H1194" s="318"/>
      <c r="I1194" s="320"/>
      <c r="J1194" s="320" t="s">
        <v>289</v>
      </c>
      <c r="K1194" s="346"/>
      <c r="L1194" s="341"/>
      <c r="M1194" s="209"/>
      <c r="N1194" s="214"/>
      <c r="O1194" s="346"/>
      <c r="P1194" s="317"/>
      <c r="Q1194" s="317"/>
      <c r="R1194" s="317"/>
      <c r="S1194" s="317"/>
      <c r="T1194" s="317"/>
      <c r="U1194" s="317"/>
      <c r="V1194" s="317"/>
      <c r="W1194" s="317"/>
      <c r="X1194" s="317"/>
      <c r="Y1194" s="317"/>
      <c r="Z1194" s="317"/>
      <c r="AA1194" s="317"/>
      <c r="AB1194" s="317"/>
      <c r="AC1194" s="317"/>
    </row>
    <row r="1195" spans="1:29" ht="15.75" hidden="1" customHeight="1">
      <c r="A1195" s="318"/>
      <c r="B1195" s="309"/>
      <c r="C1195" s="309"/>
      <c r="D1195" s="309"/>
      <c r="E1195" s="315"/>
      <c r="F1195" s="360"/>
      <c r="G1195" s="364"/>
      <c r="H1195" s="318"/>
      <c r="I1195" s="320"/>
      <c r="J1195" s="320"/>
      <c r="K1195" s="346"/>
      <c r="L1195" s="341"/>
      <c r="M1195" s="209"/>
      <c r="N1195" s="214"/>
      <c r="O1195" s="346"/>
      <c r="P1195" s="317"/>
      <c r="Q1195" s="317"/>
      <c r="R1195" s="317"/>
      <c r="S1195" s="317"/>
      <c r="T1195" s="317"/>
      <c r="U1195" s="317"/>
      <c r="V1195" s="317"/>
      <c r="W1195" s="317"/>
      <c r="X1195" s="317"/>
      <c r="Y1195" s="317"/>
      <c r="Z1195" s="317"/>
      <c r="AA1195" s="317"/>
      <c r="AB1195" s="317"/>
      <c r="AC1195" s="317"/>
    </row>
    <row r="1196" spans="1:29" ht="15.75" hidden="1" customHeight="1">
      <c r="A1196" s="318"/>
      <c r="B1196" s="309"/>
      <c r="C1196" s="309"/>
      <c r="D1196" s="309"/>
      <c r="E1196" s="315"/>
      <c r="F1196" s="360"/>
      <c r="G1196" s="364"/>
      <c r="H1196" s="318"/>
      <c r="I1196" s="320"/>
      <c r="J1196" s="320"/>
      <c r="K1196" s="346"/>
      <c r="L1196" s="341"/>
      <c r="M1196" s="209"/>
      <c r="N1196" s="214"/>
      <c r="O1196" s="346"/>
      <c r="P1196" s="317"/>
      <c r="Q1196" s="317"/>
      <c r="R1196" s="317"/>
      <c r="S1196" s="317"/>
      <c r="T1196" s="317"/>
      <c r="U1196" s="317"/>
      <c r="V1196" s="317"/>
      <c r="W1196" s="317"/>
      <c r="X1196" s="317"/>
      <c r="Y1196" s="317"/>
      <c r="Z1196" s="317"/>
      <c r="AA1196" s="317"/>
      <c r="AB1196" s="317"/>
      <c r="AC1196" s="317"/>
    </row>
    <row r="1197" spans="1:29" ht="15.75" hidden="1" customHeight="1">
      <c r="A1197" s="318"/>
      <c r="B1197" s="309"/>
      <c r="C1197" s="309"/>
      <c r="D1197" s="309"/>
      <c r="E1197" s="315"/>
      <c r="F1197" s="360"/>
      <c r="G1197" s="364"/>
      <c r="H1197" s="318"/>
      <c r="I1197" s="320"/>
      <c r="J1197" s="320"/>
      <c r="K1197" s="346"/>
      <c r="L1197" s="341"/>
      <c r="M1197" s="209"/>
      <c r="N1197" s="214"/>
      <c r="O1197" s="346"/>
      <c r="P1197" s="317"/>
      <c r="Q1197" s="317"/>
      <c r="R1197" s="317"/>
      <c r="S1197" s="317"/>
      <c r="T1197" s="317"/>
      <c r="U1197" s="317"/>
      <c r="V1197" s="317"/>
      <c r="W1197" s="317"/>
      <c r="X1197" s="317"/>
      <c r="Y1197" s="317"/>
      <c r="Z1197" s="317"/>
      <c r="AA1197" s="317"/>
      <c r="AB1197" s="317"/>
      <c r="AC1197" s="317"/>
    </row>
    <row r="1198" spans="1:29" ht="15.75" hidden="1" customHeight="1">
      <c r="A1198" s="318"/>
      <c r="B1198" s="309"/>
      <c r="C1198" s="309"/>
      <c r="D1198" s="309"/>
      <c r="E1198" s="315"/>
      <c r="F1198" s="360"/>
      <c r="G1198" s="364"/>
      <c r="H1198" s="318"/>
      <c r="I1198" s="320"/>
      <c r="J1198" s="320"/>
      <c r="K1198" s="346"/>
      <c r="L1198" s="341"/>
      <c r="M1198" s="209"/>
      <c r="N1198" s="214"/>
      <c r="O1198" s="346"/>
      <c r="P1198" s="317"/>
      <c r="Q1198" s="317"/>
      <c r="R1198" s="317"/>
      <c r="S1198" s="317"/>
      <c r="T1198" s="317"/>
      <c r="U1198" s="317"/>
      <c r="V1198" s="317"/>
      <c r="W1198" s="317"/>
      <c r="X1198" s="317"/>
      <c r="Y1198" s="317"/>
      <c r="Z1198" s="317"/>
      <c r="AA1198" s="317"/>
      <c r="AB1198" s="317"/>
      <c r="AC1198" s="317"/>
    </row>
    <row r="1199" spans="1:29" ht="15.75" hidden="1" customHeight="1">
      <c r="A1199" s="318"/>
      <c r="B1199" s="309"/>
      <c r="C1199" s="309"/>
      <c r="D1199" s="309"/>
      <c r="E1199" s="315"/>
      <c r="F1199" s="360"/>
      <c r="G1199" s="364"/>
      <c r="H1199" s="318"/>
      <c r="I1199" s="320"/>
      <c r="J1199" s="320"/>
      <c r="K1199" s="346"/>
      <c r="L1199" s="341"/>
      <c r="M1199" s="209"/>
      <c r="N1199" s="214"/>
      <c r="O1199" s="346"/>
      <c r="P1199" s="317"/>
      <c r="Q1199" s="317"/>
      <c r="R1199" s="317"/>
      <c r="S1199" s="317"/>
      <c r="T1199" s="317"/>
      <c r="U1199" s="317"/>
      <c r="V1199" s="317"/>
      <c r="W1199" s="317"/>
      <c r="X1199" s="317"/>
      <c r="Y1199" s="317"/>
      <c r="Z1199" s="317"/>
      <c r="AA1199" s="317"/>
      <c r="AB1199" s="317"/>
      <c r="AC1199" s="317"/>
    </row>
    <row r="1200" spans="1:29" ht="15.75" hidden="1" customHeight="1">
      <c r="A1200" s="318"/>
      <c r="B1200" s="309"/>
      <c r="C1200" s="309"/>
      <c r="D1200" s="309"/>
      <c r="E1200" s="315"/>
      <c r="F1200" s="360"/>
      <c r="G1200" s="364"/>
      <c r="H1200" s="318"/>
      <c r="I1200" s="320"/>
      <c r="J1200" s="320"/>
      <c r="K1200" s="346"/>
      <c r="L1200" s="341"/>
      <c r="M1200" s="209"/>
      <c r="N1200" s="214"/>
      <c r="O1200" s="346"/>
      <c r="P1200" s="317"/>
      <c r="Q1200" s="317"/>
      <c r="R1200" s="317"/>
      <c r="S1200" s="317"/>
      <c r="T1200" s="317"/>
      <c r="U1200" s="317"/>
      <c r="V1200" s="317"/>
      <c r="W1200" s="317"/>
      <c r="X1200" s="317"/>
      <c r="Y1200" s="317"/>
      <c r="Z1200" s="317"/>
      <c r="AA1200" s="317"/>
      <c r="AB1200" s="317"/>
      <c r="AC1200" s="317"/>
    </row>
    <row r="1201" spans="1:29" ht="12.75" hidden="1" customHeight="1">
      <c r="A1201" s="318"/>
      <c r="B1201" s="309"/>
      <c r="C1201" s="309"/>
      <c r="D1201" s="309"/>
      <c r="E1201" s="315"/>
      <c r="F1201" s="360"/>
      <c r="G1201" s="364"/>
      <c r="H1201" s="318"/>
      <c r="I1201" s="320"/>
      <c r="J1201" s="320"/>
      <c r="K1201" s="346"/>
      <c r="L1201" s="341"/>
      <c r="M1201" s="209"/>
      <c r="N1201" s="214"/>
      <c r="O1201" s="346"/>
      <c r="P1201" s="317"/>
      <c r="Q1201" s="317"/>
      <c r="R1201" s="317"/>
      <c r="S1201" s="317"/>
      <c r="T1201" s="317"/>
      <c r="U1201" s="317"/>
      <c r="V1201" s="317"/>
      <c r="W1201" s="317"/>
      <c r="X1201" s="317"/>
      <c r="Y1201" s="317"/>
      <c r="Z1201" s="317"/>
      <c r="AA1201" s="317"/>
      <c r="AB1201" s="317"/>
      <c r="AC1201" s="317"/>
    </row>
    <row r="1202" spans="1:29" ht="15.75" hidden="1" customHeight="1">
      <c r="A1202" s="318"/>
      <c r="B1202" s="309"/>
      <c r="C1202" s="309"/>
      <c r="D1202" s="309"/>
      <c r="E1202" s="315"/>
      <c r="F1202" s="360"/>
      <c r="G1202" s="364"/>
      <c r="H1202" s="318"/>
      <c r="I1202" s="320"/>
      <c r="J1202" s="320"/>
      <c r="K1202" s="346"/>
      <c r="L1202" s="341"/>
      <c r="M1202" s="209"/>
      <c r="N1202" s="214"/>
      <c r="O1202" s="346"/>
      <c r="P1202" s="317"/>
      <c r="Q1202" s="317"/>
      <c r="R1202" s="317"/>
      <c r="S1202" s="317"/>
      <c r="T1202" s="317"/>
      <c r="U1202" s="317"/>
      <c r="V1202" s="317"/>
      <c r="W1202" s="317"/>
      <c r="X1202" s="317"/>
      <c r="Y1202" s="317"/>
      <c r="Z1202" s="317"/>
      <c r="AA1202" s="317"/>
      <c r="AB1202" s="317"/>
      <c r="AC1202" s="317"/>
    </row>
    <row r="1203" spans="1:29" ht="15.75" hidden="1" customHeight="1">
      <c r="A1203" s="318"/>
      <c r="B1203" s="309"/>
      <c r="C1203" s="309"/>
      <c r="D1203" s="309"/>
      <c r="E1203" s="315"/>
      <c r="F1203" s="360"/>
      <c r="G1203" s="364"/>
      <c r="H1203" s="318"/>
      <c r="I1203" s="320"/>
      <c r="J1203" s="320"/>
      <c r="K1203" s="346"/>
      <c r="L1203" s="341"/>
      <c r="M1203" s="209"/>
      <c r="N1203" s="214"/>
      <c r="O1203" s="346"/>
      <c r="P1203" s="317"/>
      <c r="Q1203" s="317"/>
      <c r="R1203" s="317"/>
      <c r="S1203" s="317"/>
      <c r="T1203" s="317"/>
      <c r="U1203" s="317"/>
      <c r="V1203" s="317"/>
      <c r="W1203" s="317"/>
      <c r="X1203" s="317"/>
      <c r="Y1203" s="317"/>
      <c r="Z1203" s="317"/>
      <c r="AA1203" s="317"/>
      <c r="AB1203" s="317"/>
      <c r="AC1203" s="317"/>
    </row>
    <row r="1204" spans="1:29" ht="15.75" hidden="1" customHeight="1">
      <c r="A1204" s="318"/>
      <c r="B1204" s="309"/>
      <c r="C1204" s="309"/>
      <c r="D1204" s="309"/>
      <c r="E1204" s="315"/>
      <c r="F1204" s="360"/>
      <c r="G1204" s="364"/>
      <c r="H1204" s="318"/>
      <c r="I1204" s="320"/>
      <c r="J1204" s="320"/>
      <c r="K1204" s="346"/>
      <c r="L1204" s="341"/>
      <c r="M1204" s="209"/>
      <c r="N1204" s="214"/>
      <c r="O1204" s="346"/>
      <c r="P1204" s="317"/>
      <c r="Q1204" s="317"/>
      <c r="R1204" s="317"/>
      <c r="S1204" s="317"/>
      <c r="T1204" s="317"/>
      <c r="U1204" s="317"/>
      <c r="V1204" s="317"/>
      <c r="W1204" s="317"/>
      <c r="X1204" s="317"/>
      <c r="Y1204" s="317"/>
      <c r="Z1204" s="317"/>
      <c r="AA1204" s="317"/>
      <c r="AB1204" s="317"/>
      <c r="AC1204" s="317"/>
    </row>
    <row r="1205" spans="1:29" ht="15.75" hidden="1" customHeight="1">
      <c r="A1205" s="318"/>
      <c r="B1205" s="309"/>
      <c r="C1205" s="309"/>
      <c r="D1205" s="309"/>
      <c r="E1205" s="315"/>
      <c r="F1205" s="360"/>
      <c r="G1205" s="364"/>
      <c r="H1205" s="318"/>
      <c r="I1205" s="320"/>
      <c r="J1205" s="320"/>
      <c r="K1205" s="346"/>
      <c r="L1205" s="341"/>
      <c r="M1205" s="209"/>
      <c r="N1205" s="214"/>
      <c r="O1205" s="346"/>
      <c r="P1205" s="317"/>
      <c r="Q1205" s="317"/>
      <c r="R1205" s="317"/>
      <c r="S1205" s="317"/>
      <c r="T1205" s="317"/>
      <c r="U1205" s="317"/>
      <c r="V1205" s="317"/>
      <c r="W1205" s="317"/>
      <c r="X1205" s="317"/>
      <c r="Y1205" s="317"/>
      <c r="Z1205" s="317"/>
      <c r="AA1205" s="317"/>
      <c r="AB1205" s="317"/>
      <c r="AC1205" s="317"/>
    </row>
    <row r="1206" spans="1:29" ht="15.75" hidden="1" customHeight="1">
      <c r="A1206" s="318"/>
      <c r="B1206" s="309"/>
      <c r="C1206" s="309"/>
      <c r="D1206" s="309"/>
      <c r="E1206" s="315"/>
      <c r="F1206" s="360"/>
      <c r="G1206" s="364"/>
      <c r="H1206" s="318"/>
      <c r="I1206" s="320"/>
      <c r="J1206" s="320"/>
      <c r="K1206" s="346"/>
      <c r="L1206" s="341"/>
      <c r="M1206" s="209"/>
      <c r="N1206" s="209"/>
      <c r="O1206" s="346"/>
      <c r="P1206" s="317"/>
      <c r="Q1206" s="317"/>
      <c r="R1206" s="317"/>
      <c r="S1206" s="317"/>
      <c r="T1206" s="317"/>
      <c r="U1206" s="317"/>
      <c r="V1206" s="317"/>
      <c r="W1206" s="317"/>
      <c r="X1206" s="317"/>
      <c r="Y1206" s="317"/>
      <c r="Z1206" s="317"/>
      <c r="AA1206" s="317"/>
      <c r="AB1206" s="317"/>
      <c r="AC1206" s="317"/>
    </row>
    <row r="1207" spans="1:29" ht="15.75" hidden="1" customHeight="1">
      <c r="A1207" s="318"/>
      <c r="B1207" s="309"/>
      <c r="C1207" s="309"/>
      <c r="D1207" s="309"/>
      <c r="E1207" s="315"/>
      <c r="F1207" s="360"/>
      <c r="G1207" s="364"/>
      <c r="H1207" s="318"/>
      <c r="I1207" s="320"/>
      <c r="J1207" s="320" t="s">
        <v>371</v>
      </c>
      <c r="K1207" s="346"/>
      <c r="L1207" s="341"/>
      <c r="M1207" s="209"/>
      <c r="N1207" s="214"/>
      <c r="O1207" s="346"/>
      <c r="P1207" s="317"/>
      <c r="Q1207" s="317"/>
      <c r="R1207" s="317"/>
      <c r="S1207" s="317"/>
      <c r="T1207" s="317"/>
      <c r="U1207" s="317"/>
      <c r="V1207" s="317"/>
      <c r="W1207" s="317"/>
      <c r="X1207" s="317"/>
      <c r="Y1207" s="317"/>
      <c r="Z1207" s="317"/>
      <c r="AA1207" s="317"/>
      <c r="AB1207" s="317"/>
      <c r="AC1207" s="317"/>
    </row>
    <row r="1208" spans="1:29" ht="15.75" hidden="1" customHeight="1">
      <c r="A1208" s="318"/>
      <c r="B1208" s="309"/>
      <c r="C1208" s="309"/>
      <c r="D1208" s="309"/>
      <c r="E1208" s="315"/>
      <c r="F1208" s="360"/>
      <c r="G1208" s="364"/>
      <c r="H1208" s="318"/>
      <c r="I1208" s="320"/>
      <c r="J1208" s="320"/>
      <c r="K1208" s="346"/>
      <c r="L1208" s="341"/>
      <c r="M1208" s="209"/>
      <c r="N1208" s="214"/>
      <c r="O1208" s="346"/>
      <c r="P1208" s="317"/>
      <c r="Q1208" s="317"/>
      <c r="R1208" s="317"/>
      <c r="S1208" s="317"/>
      <c r="T1208" s="317"/>
      <c r="U1208" s="317"/>
      <c r="V1208" s="317"/>
      <c r="W1208" s="317"/>
      <c r="X1208" s="317"/>
      <c r="Y1208" s="317"/>
      <c r="Z1208" s="317"/>
      <c r="AA1208" s="317"/>
      <c r="AB1208" s="317"/>
      <c r="AC1208" s="317"/>
    </row>
    <row r="1209" spans="1:29" ht="15.75" hidden="1" customHeight="1">
      <c r="A1209" s="318"/>
      <c r="B1209" s="309"/>
      <c r="C1209" s="309"/>
      <c r="D1209" s="309"/>
      <c r="E1209" s="315"/>
      <c r="F1209" s="360"/>
      <c r="G1209" s="364"/>
      <c r="H1209" s="318"/>
      <c r="I1209" s="320"/>
      <c r="J1209" s="320"/>
      <c r="K1209" s="346"/>
      <c r="L1209" s="341"/>
      <c r="M1209" s="209"/>
      <c r="N1209" s="214"/>
      <c r="O1209" s="346"/>
      <c r="P1209" s="317"/>
      <c r="Q1209" s="317"/>
      <c r="R1209" s="317"/>
      <c r="S1209" s="317"/>
      <c r="T1209" s="317"/>
      <c r="U1209" s="317"/>
      <c r="V1209" s="317"/>
      <c r="W1209" s="317"/>
      <c r="X1209" s="317"/>
      <c r="Y1209" s="317"/>
      <c r="Z1209" s="317"/>
      <c r="AA1209" s="317"/>
      <c r="AB1209" s="317"/>
      <c r="AC1209" s="317"/>
    </row>
    <row r="1210" spans="1:29" ht="15.75" hidden="1" customHeight="1">
      <c r="A1210" s="318"/>
      <c r="B1210" s="309"/>
      <c r="C1210" s="309"/>
      <c r="D1210" s="309"/>
      <c r="E1210" s="315"/>
      <c r="F1210" s="360"/>
      <c r="G1210" s="364"/>
      <c r="H1210" s="318"/>
      <c r="I1210" s="320"/>
      <c r="J1210" s="320"/>
      <c r="K1210" s="346"/>
      <c r="L1210" s="341"/>
      <c r="M1210" s="209"/>
      <c r="N1210" s="214"/>
      <c r="O1210" s="346"/>
      <c r="P1210" s="317"/>
      <c r="Q1210" s="317"/>
      <c r="R1210" s="317"/>
      <c r="S1210" s="317"/>
      <c r="T1210" s="317"/>
      <c r="U1210" s="317"/>
      <c r="V1210" s="317"/>
      <c r="W1210" s="317"/>
      <c r="X1210" s="317"/>
      <c r="Y1210" s="317"/>
      <c r="Z1210" s="317"/>
      <c r="AA1210" s="317"/>
      <c r="AB1210" s="317"/>
      <c r="AC1210" s="317"/>
    </row>
    <row r="1211" spans="1:29" ht="15.75" hidden="1" customHeight="1">
      <c r="A1211" s="318"/>
      <c r="B1211" s="309"/>
      <c r="C1211" s="309"/>
      <c r="D1211" s="309"/>
      <c r="E1211" s="315"/>
      <c r="F1211" s="360"/>
      <c r="G1211" s="364"/>
      <c r="H1211" s="318"/>
      <c r="I1211" s="320"/>
      <c r="J1211" s="320"/>
      <c r="K1211" s="346"/>
      <c r="L1211" s="341"/>
      <c r="M1211" s="209"/>
      <c r="N1211" s="214"/>
      <c r="O1211" s="346"/>
      <c r="P1211" s="317"/>
      <c r="Q1211" s="317"/>
      <c r="R1211" s="317"/>
      <c r="S1211" s="317"/>
      <c r="T1211" s="317"/>
      <c r="U1211" s="317"/>
      <c r="V1211" s="317"/>
      <c r="W1211" s="317"/>
      <c r="X1211" s="317"/>
      <c r="Y1211" s="317"/>
      <c r="Z1211" s="317"/>
      <c r="AA1211" s="317"/>
      <c r="AB1211" s="317"/>
      <c r="AC1211" s="317"/>
    </row>
    <row r="1212" spans="1:29" ht="15.75" hidden="1" customHeight="1">
      <c r="A1212" s="318"/>
      <c r="B1212" s="309"/>
      <c r="C1212" s="309"/>
      <c r="D1212" s="309"/>
      <c r="E1212" s="315"/>
      <c r="F1212" s="360"/>
      <c r="G1212" s="364"/>
      <c r="H1212" s="318"/>
      <c r="I1212" s="320"/>
      <c r="J1212" s="320"/>
      <c r="K1212" s="346"/>
      <c r="L1212" s="341"/>
      <c r="M1212" s="209"/>
      <c r="N1212" s="214"/>
      <c r="O1212" s="346"/>
      <c r="P1212" s="317"/>
      <c r="Q1212" s="317"/>
      <c r="R1212" s="317"/>
      <c r="S1212" s="317"/>
      <c r="T1212" s="317"/>
      <c r="U1212" s="317"/>
      <c r="V1212" s="317"/>
      <c r="W1212" s="317"/>
      <c r="X1212" s="317"/>
      <c r="Y1212" s="317"/>
      <c r="Z1212" s="317"/>
      <c r="AA1212" s="317"/>
      <c r="AB1212" s="317"/>
      <c r="AC1212" s="317"/>
    </row>
    <row r="1213" spans="1:29" ht="15.75" hidden="1" customHeight="1">
      <c r="A1213" s="318"/>
      <c r="B1213" s="309"/>
      <c r="C1213" s="309"/>
      <c r="D1213" s="309"/>
      <c r="E1213" s="315"/>
      <c r="F1213" s="360"/>
      <c r="G1213" s="364"/>
      <c r="H1213" s="318"/>
      <c r="I1213" s="320"/>
      <c r="J1213" s="320"/>
      <c r="K1213" s="346"/>
      <c r="L1213" s="341"/>
      <c r="M1213" s="209"/>
      <c r="N1213" s="214"/>
      <c r="O1213" s="346"/>
      <c r="P1213" s="317"/>
      <c r="Q1213" s="317"/>
      <c r="R1213" s="317"/>
      <c r="S1213" s="317"/>
      <c r="T1213" s="317"/>
      <c r="U1213" s="317"/>
      <c r="V1213" s="317"/>
      <c r="W1213" s="317"/>
      <c r="X1213" s="317"/>
      <c r="Y1213" s="317"/>
      <c r="Z1213" s="317"/>
      <c r="AA1213" s="317"/>
      <c r="AB1213" s="317"/>
      <c r="AC1213" s="317"/>
    </row>
    <row r="1214" spans="1:29" ht="15.75" hidden="1" customHeight="1">
      <c r="A1214" s="318"/>
      <c r="B1214" s="309"/>
      <c r="C1214" s="309"/>
      <c r="D1214" s="309"/>
      <c r="E1214" s="315"/>
      <c r="F1214" s="360"/>
      <c r="G1214" s="364"/>
      <c r="H1214" s="318"/>
      <c r="I1214" s="320"/>
      <c r="J1214" s="320"/>
      <c r="K1214" s="346"/>
      <c r="L1214" s="341"/>
      <c r="M1214" s="209"/>
      <c r="N1214" s="214"/>
      <c r="O1214" s="346"/>
      <c r="P1214" s="317"/>
      <c r="Q1214" s="317"/>
      <c r="R1214" s="317"/>
      <c r="S1214" s="317"/>
      <c r="T1214" s="317"/>
      <c r="U1214" s="317"/>
      <c r="V1214" s="317"/>
      <c r="W1214" s="317"/>
      <c r="X1214" s="317"/>
      <c r="Y1214" s="317"/>
      <c r="Z1214" s="317"/>
      <c r="AA1214" s="317"/>
      <c r="AB1214" s="317"/>
      <c r="AC1214" s="317"/>
    </row>
    <row r="1215" spans="1:29" ht="15.75" hidden="1" customHeight="1">
      <c r="A1215" s="318"/>
      <c r="B1215" s="309"/>
      <c r="C1215" s="309"/>
      <c r="D1215" s="309"/>
      <c r="E1215" s="315"/>
      <c r="F1215" s="360"/>
      <c r="G1215" s="364"/>
      <c r="H1215" s="318"/>
      <c r="I1215" s="320"/>
      <c r="J1215" s="320"/>
      <c r="K1215" s="346"/>
      <c r="L1215" s="341"/>
      <c r="M1215" s="209"/>
      <c r="N1215" s="214"/>
      <c r="O1215" s="346"/>
      <c r="P1215" s="317"/>
      <c r="Q1215" s="317"/>
      <c r="R1215" s="317"/>
      <c r="S1215" s="317"/>
      <c r="T1215" s="317"/>
      <c r="U1215" s="317"/>
      <c r="V1215" s="317"/>
      <c r="W1215" s="317"/>
      <c r="X1215" s="317"/>
      <c r="Y1215" s="317"/>
      <c r="Z1215" s="317"/>
      <c r="AA1215" s="317"/>
      <c r="AB1215" s="317"/>
      <c r="AC1215" s="317"/>
    </row>
    <row r="1216" spans="1:29" ht="17.25" hidden="1" customHeight="1">
      <c r="A1216" s="318"/>
      <c r="B1216" s="310"/>
      <c r="C1216" s="310"/>
      <c r="D1216" s="310"/>
      <c r="E1216" s="316"/>
      <c r="F1216" s="360"/>
      <c r="G1216" s="364"/>
      <c r="H1216" s="318"/>
      <c r="I1216" s="320"/>
      <c r="J1216" s="320"/>
      <c r="K1216" s="346"/>
      <c r="L1216" s="346"/>
      <c r="M1216" s="214"/>
      <c r="N1216" s="214"/>
      <c r="O1216" s="346"/>
      <c r="P1216" s="317"/>
      <c r="Q1216" s="317"/>
      <c r="R1216" s="317"/>
      <c r="S1216" s="317"/>
      <c r="T1216" s="317"/>
      <c r="U1216" s="317"/>
      <c r="V1216" s="317"/>
      <c r="W1216" s="317"/>
      <c r="X1216" s="317"/>
      <c r="Y1216" s="317"/>
      <c r="Z1216" s="317"/>
      <c r="AA1216" s="317"/>
      <c r="AB1216" s="317"/>
      <c r="AC1216" s="317"/>
    </row>
    <row r="1217" spans="1:29" ht="15.75" customHeight="1">
      <c r="A1217" s="318">
        <v>33100000</v>
      </c>
      <c r="B1217" s="308" t="s">
        <v>538</v>
      </c>
      <c r="C1217" s="308" t="s">
        <v>451</v>
      </c>
      <c r="D1217" s="308" t="s">
        <v>946</v>
      </c>
      <c r="E1217" s="314" t="s">
        <v>453</v>
      </c>
      <c r="F1217" s="360" t="s">
        <v>944</v>
      </c>
      <c r="G1217" s="364">
        <v>16031</v>
      </c>
      <c r="H1217" s="318" t="s">
        <v>945</v>
      </c>
      <c r="I1217" s="320" t="s">
        <v>527</v>
      </c>
      <c r="J1217" s="320" t="s">
        <v>281</v>
      </c>
      <c r="K1217" s="346" t="s">
        <v>986</v>
      </c>
      <c r="L1217" s="341" t="s">
        <v>650</v>
      </c>
      <c r="M1217" s="209">
        <v>766.5</v>
      </c>
      <c r="N1217" s="214">
        <v>766.5</v>
      </c>
      <c r="O1217" s="346" t="s">
        <v>723</v>
      </c>
      <c r="P1217" s="317">
        <f>SUM(M1217:M1219)</f>
        <v>2238.6999999999998</v>
      </c>
      <c r="Q1217" s="317">
        <f>SUM(N1217:N1219)</f>
        <v>2238.6999999999998</v>
      </c>
      <c r="R1217" s="317">
        <f>SUM(M1220:M1221)</f>
        <v>0</v>
      </c>
      <c r="S1217" s="317">
        <f>SUM(N1220:N1221)</f>
        <v>0</v>
      </c>
      <c r="T1217" s="317">
        <f>SUM(M1222:M1223)</f>
        <v>0</v>
      </c>
      <c r="U1217" s="317">
        <f>SUM(N1222:N1223)</f>
        <v>0</v>
      </c>
      <c r="V1217" s="317">
        <f>SUM(M1224:M1225)</f>
        <v>0</v>
      </c>
      <c r="W1217" s="317">
        <f>SUM(N1224:N1225)</f>
        <v>0</v>
      </c>
      <c r="X1217" s="317">
        <f>P1217+R1217+T1217+V1217</f>
        <v>2238.6999999999998</v>
      </c>
      <c r="Y1217" s="317">
        <f>Q1217+S1217+U1217+W1217</f>
        <v>2238.6999999999998</v>
      </c>
      <c r="Z1217" s="317">
        <f>G1217-X1217</f>
        <v>13792.3</v>
      </c>
      <c r="AA1217" s="317">
        <f>G1217-Y1217</f>
        <v>13792.3</v>
      </c>
      <c r="AB1217" s="317">
        <f>X1217*100/G1217</f>
        <v>13.964818164805687</v>
      </c>
      <c r="AC1217" s="317"/>
    </row>
    <row r="1218" spans="1:29" ht="15.75" customHeight="1">
      <c r="A1218" s="318"/>
      <c r="B1218" s="309"/>
      <c r="C1218" s="309"/>
      <c r="D1218" s="309"/>
      <c r="E1218" s="315"/>
      <c r="F1218" s="360"/>
      <c r="G1218" s="364"/>
      <c r="H1218" s="318"/>
      <c r="I1218" s="320"/>
      <c r="J1218" s="320"/>
      <c r="K1218" s="346" t="s">
        <v>1052</v>
      </c>
      <c r="L1218" s="341" t="s">
        <v>606</v>
      </c>
      <c r="M1218" s="209">
        <v>1154.7</v>
      </c>
      <c r="N1218" s="214">
        <v>1154.7</v>
      </c>
      <c r="O1218" s="346" t="s">
        <v>880</v>
      </c>
      <c r="P1218" s="317"/>
      <c r="Q1218" s="317"/>
      <c r="R1218" s="317"/>
      <c r="S1218" s="317"/>
      <c r="T1218" s="317"/>
      <c r="U1218" s="317"/>
      <c r="V1218" s="317"/>
      <c r="W1218" s="317"/>
      <c r="X1218" s="317"/>
      <c r="Y1218" s="317"/>
      <c r="Z1218" s="317"/>
      <c r="AA1218" s="317"/>
      <c r="AB1218" s="317"/>
      <c r="AC1218" s="317"/>
    </row>
    <row r="1219" spans="1:29" ht="15.75" customHeight="1">
      <c r="A1219" s="318"/>
      <c r="B1219" s="309"/>
      <c r="C1219" s="309"/>
      <c r="D1219" s="309"/>
      <c r="E1219" s="315"/>
      <c r="F1219" s="360"/>
      <c r="G1219" s="364"/>
      <c r="H1219" s="318"/>
      <c r="I1219" s="320"/>
      <c r="J1219" s="320"/>
      <c r="K1219" s="346" t="s">
        <v>1033</v>
      </c>
      <c r="L1219" s="341" t="s">
        <v>1002</v>
      </c>
      <c r="M1219" s="209">
        <v>317.5</v>
      </c>
      <c r="N1219" s="209">
        <v>317.5</v>
      </c>
      <c r="O1219" s="341" t="s">
        <v>1002</v>
      </c>
      <c r="P1219" s="317"/>
      <c r="Q1219" s="317"/>
      <c r="R1219" s="317"/>
      <c r="S1219" s="317"/>
      <c r="T1219" s="317"/>
      <c r="U1219" s="317"/>
      <c r="V1219" s="317"/>
      <c r="W1219" s="317"/>
      <c r="X1219" s="317"/>
      <c r="Y1219" s="317"/>
      <c r="Z1219" s="317"/>
      <c r="AA1219" s="317"/>
      <c r="AB1219" s="317"/>
      <c r="AC1219" s="317"/>
    </row>
    <row r="1220" spans="1:29" ht="15.75" customHeight="1">
      <c r="A1220" s="318"/>
      <c r="B1220" s="309"/>
      <c r="C1220" s="309"/>
      <c r="D1220" s="309"/>
      <c r="E1220" s="315"/>
      <c r="F1220" s="360"/>
      <c r="G1220" s="364"/>
      <c r="H1220" s="318"/>
      <c r="I1220" s="320"/>
      <c r="J1220" s="320" t="s">
        <v>370</v>
      </c>
      <c r="K1220" s="346"/>
      <c r="L1220" s="341"/>
      <c r="M1220" s="209"/>
      <c r="N1220" s="209"/>
      <c r="O1220" s="346"/>
      <c r="P1220" s="317"/>
      <c r="Q1220" s="317"/>
      <c r="R1220" s="317"/>
      <c r="S1220" s="317"/>
      <c r="T1220" s="317"/>
      <c r="U1220" s="317"/>
      <c r="V1220" s="317"/>
      <c r="W1220" s="317"/>
      <c r="X1220" s="317"/>
      <c r="Y1220" s="317"/>
      <c r="Z1220" s="317"/>
      <c r="AA1220" s="317"/>
      <c r="AB1220" s="317"/>
      <c r="AC1220" s="317"/>
    </row>
    <row r="1221" spans="1:29" ht="15.75" customHeight="1">
      <c r="A1221" s="318"/>
      <c r="B1221" s="309"/>
      <c r="C1221" s="309"/>
      <c r="D1221" s="309"/>
      <c r="E1221" s="315"/>
      <c r="F1221" s="360"/>
      <c r="G1221" s="364"/>
      <c r="H1221" s="318"/>
      <c r="I1221" s="320"/>
      <c r="J1221" s="320"/>
      <c r="K1221" s="346"/>
      <c r="L1221" s="341"/>
      <c r="M1221" s="209"/>
      <c r="N1221" s="209"/>
      <c r="O1221" s="346"/>
      <c r="P1221" s="317"/>
      <c r="Q1221" s="317"/>
      <c r="R1221" s="317"/>
      <c r="S1221" s="317"/>
      <c r="T1221" s="317"/>
      <c r="U1221" s="317"/>
      <c r="V1221" s="317"/>
      <c r="W1221" s="317"/>
      <c r="X1221" s="317"/>
      <c r="Y1221" s="317"/>
      <c r="Z1221" s="317"/>
      <c r="AA1221" s="317"/>
      <c r="AB1221" s="317"/>
      <c r="AC1221" s="317"/>
    </row>
    <row r="1222" spans="1:29" ht="15.75" customHeight="1">
      <c r="A1222" s="318"/>
      <c r="B1222" s="309"/>
      <c r="C1222" s="309"/>
      <c r="D1222" s="309"/>
      <c r="E1222" s="315"/>
      <c r="F1222" s="360"/>
      <c r="G1222" s="364"/>
      <c r="H1222" s="318"/>
      <c r="I1222" s="320"/>
      <c r="J1222" s="320" t="s">
        <v>289</v>
      </c>
      <c r="K1222" s="346"/>
      <c r="L1222" s="341"/>
      <c r="M1222" s="209"/>
      <c r="N1222" s="214"/>
      <c r="O1222" s="346"/>
      <c r="P1222" s="317"/>
      <c r="Q1222" s="317"/>
      <c r="R1222" s="317"/>
      <c r="S1222" s="317"/>
      <c r="T1222" s="317"/>
      <c r="U1222" s="317"/>
      <c r="V1222" s="317"/>
      <c r="W1222" s="317"/>
      <c r="X1222" s="317"/>
      <c r="Y1222" s="317"/>
      <c r="Z1222" s="317"/>
      <c r="AA1222" s="317"/>
      <c r="AB1222" s="317"/>
      <c r="AC1222" s="317"/>
    </row>
    <row r="1223" spans="1:29" ht="15.75" customHeight="1">
      <c r="A1223" s="318"/>
      <c r="B1223" s="309"/>
      <c r="C1223" s="309"/>
      <c r="D1223" s="309"/>
      <c r="E1223" s="315"/>
      <c r="F1223" s="360"/>
      <c r="G1223" s="364"/>
      <c r="H1223" s="318"/>
      <c r="I1223" s="320"/>
      <c r="J1223" s="320"/>
      <c r="K1223" s="346"/>
      <c r="L1223" s="341"/>
      <c r="M1223" s="209"/>
      <c r="N1223" s="209"/>
      <c r="O1223" s="346"/>
      <c r="P1223" s="317"/>
      <c r="Q1223" s="317"/>
      <c r="R1223" s="317"/>
      <c r="S1223" s="317"/>
      <c r="T1223" s="317"/>
      <c r="U1223" s="317"/>
      <c r="V1223" s="317"/>
      <c r="W1223" s="317"/>
      <c r="X1223" s="317"/>
      <c r="Y1223" s="317"/>
      <c r="Z1223" s="317"/>
      <c r="AA1223" s="317"/>
      <c r="AB1223" s="317"/>
      <c r="AC1223" s="317"/>
    </row>
    <row r="1224" spans="1:29" ht="15.75" customHeight="1">
      <c r="A1224" s="318"/>
      <c r="B1224" s="309"/>
      <c r="C1224" s="309"/>
      <c r="D1224" s="309"/>
      <c r="E1224" s="315"/>
      <c r="F1224" s="360"/>
      <c r="G1224" s="364"/>
      <c r="H1224" s="318"/>
      <c r="I1224" s="320"/>
      <c r="J1224" s="320" t="s">
        <v>371</v>
      </c>
      <c r="K1224" s="346"/>
      <c r="L1224" s="341"/>
      <c r="M1224" s="209"/>
      <c r="N1224" s="214"/>
      <c r="O1224" s="346"/>
      <c r="P1224" s="317"/>
      <c r="Q1224" s="317"/>
      <c r="R1224" s="317"/>
      <c r="S1224" s="317"/>
      <c r="T1224" s="317"/>
      <c r="U1224" s="317"/>
      <c r="V1224" s="317"/>
      <c r="W1224" s="317"/>
      <c r="X1224" s="317"/>
      <c r="Y1224" s="317"/>
      <c r="Z1224" s="317"/>
      <c r="AA1224" s="317"/>
      <c r="AB1224" s="317"/>
      <c r="AC1224" s="317"/>
    </row>
    <row r="1225" spans="1:29" ht="17.25" customHeight="1">
      <c r="A1225" s="318"/>
      <c r="B1225" s="310"/>
      <c r="C1225" s="310"/>
      <c r="D1225" s="310"/>
      <c r="E1225" s="316"/>
      <c r="F1225" s="360"/>
      <c r="G1225" s="364"/>
      <c r="H1225" s="318"/>
      <c r="I1225" s="320"/>
      <c r="J1225" s="320"/>
      <c r="K1225" s="346"/>
      <c r="L1225" s="346"/>
      <c r="M1225" s="214"/>
      <c r="N1225" s="214"/>
      <c r="O1225" s="346"/>
      <c r="P1225" s="317"/>
      <c r="Q1225" s="317"/>
      <c r="R1225" s="317"/>
      <c r="S1225" s="317"/>
      <c r="T1225" s="317"/>
      <c r="U1225" s="317"/>
      <c r="V1225" s="317"/>
      <c r="W1225" s="317"/>
      <c r="X1225" s="317"/>
      <c r="Y1225" s="317"/>
      <c r="Z1225" s="317"/>
      <c r="AA1225" s="317"/>
      <c r="AB1225" s="317"/>
      <c r="AC1225" s="317"/>
    </row>
    <row r="1226" spans="1:29" ht="15.75" customHeight="1">
      <c r="A1226" s="318">
        <v>33100000</v>
      </c>
      <c r="B1226" s="308" t="s">
        <v>538</v>
      </c>
      <c r="C1226" s="308" t="s">
        <v>451</v>
      </c>
      <c r="D1226" s="308" t="s">
        <v>948</v>
      </c>
      <c r="E1226" s="319" t="s">
        <v>452</v>
      </c>
      <c r="F1226" s="360" t="s">
        <v>944</v>
      </c>
      <c r="G1226" s="364">
        <v>42770</v>
      </c>
      <c r="H1226" s="318" t="s">
        <v>945</v>
      </c>
      <c r="I1226" s="320" t="s">
        <v>527</v>
      </c>
      <c r="J1226" s="320" t="s">
        <v>281</v>
      </c>
      <c r="K1226" s="346" t="s">
        <v>985</v>
      </c>
      <c r="L1226" s="341" t="s">
        <v>650</v>
      </c>
      <c r="M1226" s="209">
        <v>1079</v>
      </c>
      <c r="N1226" s="214">
        <v>1079</v>
      </c>
      <c r="O1226" s="346" t="s">
        <v>723</v>
      </c>
      <c r="P1226" s="317">
        <f>SUM(M1226:M1229)</f>
        <v>5215</v>
      </c>
      <c r="Q1226" s="317">
        <f>SUM(N1226:N1229)</f>
        <v>5615</v>
      </c>
      <c r="R1226" s="317">
        <f>SUM(M1230:M1231)</f>
        <v>0</v>
      </c>
      <c r="S1226" s="317">
        <f>SUM(N1230:N1231)</f>
        <v>0</v>
      </c>
      <c r="T1226" s="317">
        <f>SUM(M1232:M1233)</f>
        <v>0</v>
      </c>
      <c r="U1226" s="317">
        <f>SUM(N1232:N1233)</f>
        <v>0</v>
      </c>
      <c r="V1226" s="317">
        <f>SUM(M1234:M1235)</f>
        <v>0</v>
      </c>
      <c r="W1226" s="317">
        <f>SUM(N1234:N1235)</f>
        <v>0</v>
      </c>
      <c r="X1226" s="317">
        <f>P1226+R1226+T1226+V1226</f>
        <v>5215</v>
      </c>
      <c r="Y1226" s="317">
        <f>Q1226+S1226+U1226+W1226</f>
        <v>5615</v>
      </c>
      <c r="Z1226" s="317">
        <f>G1226-X1226</f>
        <v>37555</v>
      </c>
      <c r="AA1226" s="317">
        <f>G1226-Y1226</f>
        <v>37155</v>
      </c>
      <c r="AB1226" s="317">
        <f>X1226*100/G1226</f>
        <v>12.193126022913257</v>
      </c>
      <c r="AC1226" s="317"/>
    </row>
    <row r="1227" spans="1:29" ht="15.75" customHeight="1">
      <c r="A1227" s="318"/>
      <c r="B1227" s="309"/>
      <c r="C1227" s="309"/>
      <c r="D1227" s="309"/>
      <c r="E1227" s="319"/>
      <c r="F1227" s="360"/>
      <c r="G1227" s="364"/>
      <c r="H1227" s="318"/>
      <c r="I1227" s="320"/>
      <c r="J1227" s="320"/>
      <c r="K1227" s="346" t="s">
        <v>1053</v>
      </c>
      <c r="L1227" s="341" t="s">
        <v>606</v>
      </c>
      <c r="M1227" s="209">
        <v>1493</v>
      </c>
      <c r="N1227" s="214">
        <v>1493</v>
      </c>
      <c r="O1227" s="346" t="s">
        <v>1054</v>
      </c>
      <c r="P1227" s="317"/>
      <c r="Q1227" s="317"/>
      <c r="R1227" s="317"/>
      <c r="S1227" s="317"/>
      <c r="T1227" s="317"/>
      <c r="U1227" s="317"/>
      <c r="V1227" s="317"/>
      <c r="W1227" s="317"/>
      <c r="X1227" s="317"/>
      <c r="Y1227" s="317"/>
      <c r="Z1227" s="317"/>
      <c r="AA1227" s="317"/>
      <c r="AB1227" s="317"/>
      <c r="AC1227" s="317"/>
    </row>
    <row r="1228" spans="1:29" ht="15.75" customHeight="1">
      <c r="A1228" s="318"/>
      <c r="B1228" s="309"/>
      <c r="C1228" s="309"/>
      <c r="D1228" s="309"/>
      <c r="E1228" s="319"/>
      <c r="F1228" s="360"/>
      <c r="G1228" s="364"/>
      <c r="H1228" s="318"/>
      <c r="I1228" s="320"/>
      <c r="J1228" s="320"/>
      <c r="K1228" s="346" t="s">
        <v>1053</v>
      </c>
      <c r="L1228" s="341" t="s">
        <v>606</v>
      </c>
      <c r="M1228" s="209">
        <v>1493</v>
      </c>
      <c r="N1228" s="214">
        <v>1493</v>
      </c>
      <c r="O1228" s="346" t="s">
        <v>880</v>
      </c>
      <c r="P1228" s="317"/>
      <c r="Q1228" s="317"/>
      <c r="R1228" s="317"/>
      <c r="S1228" s="317"/>
      <c r="T1228" s="317"/>
      <c r="U1228" s="317"/>
      <c r="V1228" s="317"/>
      <c r="W1228" s="317"/>
      <c r="X1228" s="317"/>
      <c r="Y1228" s="317"/>
      <c r="Z1228" s="317"/>
      <c r="AA1228" s="317"/>
      <c r="AB1228" s="317"/>
      <c r="AC1228" s="317"/>
    </row>
    <row r="1229" spans="1:29" ht="15.75" customHeight="1">
      <c r="A1229" s="318"/>
      <c r="B1229" s="309"/>
      <c r="C1229" s="309"/>
      <c r="D1229" s="309"/>
      <c r="E1229" s="319"/>
      <c r="F1229" s="360"/>
      <c r="G1229" s="364"/>
      <c r="H1229" s="318"/>
      <c r="I1229" s="320"/>
      <c r="J1229" s="320"/>
      <c r="K1229" s="346" t="s">
        <v>1034</v>
      </c>
      <c r="L1229" s="341" t="s">
        <v>1002</v>
      </c>
      <c r="M1229" s="209">
        <v>1150</v>
      </c>
      <c r="N1229" s="209">
        <v>1550</v>
      </c>
      <c r="O1229" s="341" t="s">
        <v>835</v>
      </c>
      <c r="P1229" s="317"/>
      <c r="Q1229" s="317"/>
      <c r="R1229" s="317"/>
      <c r="S1229" s="317"/>
      <c r="T1229" s="317"/>
      <c r="U1229" s="317"/>
      <c r="V1229" s="317"/>
      <c r="W1229" s="317"/>
      <c r="X1229" s="317"/>
      <c r="Y1229" s="317"/>
      <c r="Z1229" s="317"/>
      <c r="AA1229" s="317"/>
      <c r="AB1229" s="317"/>
      <c r="AC1229" s="317"/>
    </row>
    <row r="1230" spans="1:29" ht="15.75" customHeight="1">
      <c r="A1230" s="318"/>
      <c r="B1230" s="309"/>
      <c r="C1230" s="309"/>
      <c r="D1230" s="309"/>
      <c r="E1230" s="319"/>
      <c r="F1230" s="360"/>
      <c r="G1230" s="364"/>
      <c r="H1230" s="318"/>
      <c r="I1230" s="320"/>
      <c r="J1230" s="320" t="s">
        <v>370</v>
      </c>
      <c r="K1230" s="346"/>
      <c r="L1230" s="341"/>
      <c r="M1230" s="209"/>
      <c r="N1230" s="209"/>
      <c r="O1230" s="346"/>
      <c r="P1230" s="317"/>
      <c r="Q1230" s="317"/>
      <c r="R1230" s="317"/>
      <c r="S1230" s="317"/>
      <c r="T1230" s="317"/>
      <c r="U1230" s="317"/>
      <c r="V1230" s="317"/>
      <c r="W1230" s="317"/>
      <c r="X1230" s="317"/>
      <c r="Y1230" s="317"/>
      <c r="Z1230" s="317"/>
      <c r="AA1230" s="317"/>
      <c r="AB1230" s="317"/>
      <c r="AC1230" s="317"/>
    </row>
    <row r="1231" spans="1:29" ht="15.75" customHeight="1">
      <c r="A1231" s="318"/>
      <c r="B1231" s="309"/>
      <c r="C1231" s="309"/>
      <c r="D1231" s="309"/>
      <c r="E1231" s="319"/>
      <c r="F1231" s="360"/>
      <c r="G1231" s="364"/>
      <c r="H1231" s="318"/>
      <c r="I1231" s="320"/>
      <c r="J1231" s="320"/>
      <c r="K1231" s="346"/>
      <c r="L1231" s="341"/>
      <c r="M1231" s="209"/>
      <c r="N1231" s="209"/>
      <c r="O1231" s="346"/>
      <c r="P1231" s="317"/>
      <c r="Q1231" s="317"/>
      <c r="R1231" s="317"/>
      <c r="S1231" s="317"/>
      <c r="T1231" s="317"/>
      <c r="U1231" s="317"/>
      <c r="V1231" s="317"/>
      <c r="W1231" s="317"/>
      <c r="X1231" s="317"/>
      <c r="Y1231" s="317"/>
      <c r="Z1231" s="317"/>
      <c r="AA1231" s="317"/>
      <c r="AB1231" s="317"/>
      <c r="AC1231" s="317"/>
    </row>
    <row r="1232" spans="1:29" ht="15.75" customHeight="1">
      <c r="A1232" s="318"/>
      <c r="B1232" s="309"/>
      <c r="C1232" s="309"/>
      <c r="D1232" s="309"/>
      <c r="E1232" s="319"/>
      <c r="F1232" s="360"/>
      <c r="G1232" s="364"/>
      <c r="H1232" s="318"/>
      <c r="I1232" s="320"/>
      <c r="J1232" s="320" t="s">
        <v>289</v>
      </c>
      <c r="K1232" s="346"/>
      <c r="L1232" s="341"/>
      <c r="M1232" s="209"/>
      <c r="N1232" s="214"/>
      <c r="O1232" s="346"/>
      <c r="P1232" s="317"/>
      <c r="Q1232" s="317"/>
      <c r="R1232" s="317"/>
      <c r="S1232" s="317"/>
      <c r="T1232" s="317"/>
      <c r="U1232" s="317"/>
      <c r="V1232" s="317"/>
      <c r="W1232" s="317"/>
      <c r="X1232" s="317"/>
      <c r="Y1232" s="317"/>
      <c r="Z1232" s="317"/>
      <c r="AA1232" s="317"/>
      <c r="AB1232" s="317"/>
      <c r="AC1232" s="317"/>
    </row>
    <row r="1233" spans="1:29" ht="15.75" customHeight="1">
      <c r="A1233" s="318"/>
      <c r="B1233" s="309"/>
      <c r="C1233" s="309"/>
      <c r="D1233" s="309"/>
      <c r="E1233" s="319"/>
      <c r="F1233" s="360"/>
      <c r="G1233" s="364"/>
      <c r="H1233" s="318"/>
      <c r="I1233" s="320"/>
      <c r="J1233" s="320"/>
      <c r="K1233" s="346"/>
      <c r="L1233" s="341"/>
      <c r="M1233" s="209"/>
      <c r="N1233" s="209"/>
      <c r="O1233" s="346"/>
      <c r="P1233" s="317"/>
      <c r="Q1233" s="317"/>
      <c r="R1233" s="317"/>
      <c r="S1233" s="317"/>
      <c r="T1233" s="317"/>
      <c r="U1233" s="317"/>
      <c r="V1233" s="317"/>
      <c r="W1233" s="317"/>
      <c r="X1233" s="317"/>
      <c r="Y1233" s="317"/>
      <c r="Z1233" s="317"/>
      <c r="AA1233" s="317"/>
      <c r="AB1233" s="317"/>
      <c r="AC1233" s="317"/>
    </row>
    <row r="1234" spans="1:29" ht="15.75" customHeight="1">
      <c r="A1234" s="318"/>
      <c r="B1234" s="309"/>
      <c r="C1234" s="309"/>
      <c r="D1234" s="309"/>
      <c r="E1234" s="319"/>
      <c r="F1234" s="360"/>
      <c r="G1234" s="364"/>
      <c r="H1234" s="318"/>
      <c r="I1234" s="320"/>
      <c r="J1234" s="320" t="s">
        <v>371</v>
      </c>
      <c r="K1234" s="346"/>
      <c r="L1234" s="341"/>
      <c r="M1234" s="209"/>
      <c r="N1234" s="214"/>
      <c r="O1234" s="346"/>
      <c r="P1234" s="317"/>
      <c r="Q1234" s="317"/>
      <c r="R1234" s="317"/>
      <c r="S1234" s="317"/>
      <c r="T1234" s="317"/>
      <c r="U1234" s="317"/>
      <c r="V1234" s="317"/>
      <c r="W1234" s="317"/>
      <c r="X1234" s="317"/>
      <c r="Y1234" s="317"/>
      <c r="Z1234" s="317"/>
      <c r="AA1234" s="317"/>
      <c r="AB1234" s="317"/>
      <c r="AC1234" s="317"/>
    </row>
    <row r="1235" spans="1:29" ht="17.25" customHeight="1">
      <c r="A1235" s="318"/>
      <c r="B1235" s="310"/>
      <c r="C1235" s="310"/>
      <c r="D1235" s="310"/>
      <c r="E1235" s="319"/>
      <c r="F1235" s="360"/>
      <c r="G1235" s="364"/>
      <c r="H1235" s="318"/>
      <c r="I1235" s="320"/>
      <c r="J1235" s="320"/>
      <c r="K1235" s="346"/>
      <c r="L1235" s="346"/>
      <c r="M1235" s="214"/>
      <c r="N1235" s="214"/>
      <c r="O1235" s="346"/>
      <c r="P1235" s="317"/>
      <c r="Q1235" s="317"/>
      <c r="R1235" s="317"/>
      <c r="S1235" s="317"/>
      <c r="T1235" s="317"/>
      <c r="U1235" s="317"/>
      <c r="V1235" s="317"/>
      <c r="W1235" s="317"/>
      <c r="X1235" s="317"/>
      <c r="Y1235" s="317"/>
      <c r="Z1235" s="317"/>
      <c r="AA1235" s="317"/>
      <c r="AB1235" s="317"/>
      <c r="AC1235" s="317"/>
    </row>
    <row r="1236" spans="1:29" ht="15.75" customHeight="1">
      <c r="A1236" s="318">
        <v>24100000</v>
      </c>
      <c r="B1236" s="308" t="s">
        <v>949</v>
      </c>
      <c r="C1236" s="308" t="s">
        <v>451</v>
      </c>
      <c r="D1236" s="308" t="s">
        <v>952</v>
      </c>
      <c r="E1236" s="314" t="s">
        <v>454</v>
      </c>
      <c r="F1236" s="360" t="s">
        <v>950</v>
      </c>
      <c r="G1236" s="364">
        <v>3750</v>
      </c>
      <c r="H1236" s="318" t="s">
        <v>951</v>
      </c>
      <c r="I1236" s="320" t="s">
        <v>527</v>
      </c>
      <c r="J1236" s="320" t="s">
        <v>281</v>
      </c>
      <c r="K1236" s="346" t="s">
        <v>1017</v>
      </c>
      <c r="L1236" s="341" t="s">
        <v>677</v>
      </c>
      <c r="M1236" s="209">
        <v>125</v>
      </c>
      <c r="N1236" s="214">
        <v>125</v>
      </c>
      <c r="O1236" s="346" t="s">
        <v>622</v>
      </c>
      <c r="P1236" s="317">
        <f>SUM(M1236:M1238)</f>
        <v>350</v>
      </c>
      <c r="Q1236" s="317">
        <f>SUM(N1236:N1238)</f>
        <v>350</v>
      </c>
      <c r="R1236" s="317">
        <f>SUM(M1239:M1240)</f>
        <v>0</v>
      </c>
      <c r="S1236" s="317">
        <f>SUM(N1239:N1240)</f>
        <v>0</v>
      </c>
      <c r="T1236" s="317">
        <f>SUM(M1241:M1242)</f>
        <v>0</v>
      </c>
      <c r="U1236" s="317">
        <f>SUM(N1241:N1242)</f>
        <v>0</v>
      </c>
      <c r="V1236" s="317">
        <f>SUM(M1243:M1244)</f>
        <v>0</v>
      </c>
      <c r="W1236" s="317">
        <f>SUM(N1243:N1244)</f>
        <v>0</v>
      </c>
      <c r="X1236" s="317">
        <f>P1236+R1236+T1236+V1236</f>
        <v>350</v>
      </c>
      <c r="Y1236" s="317">
        <f>Q1236+S1236+U1236+W1236</f>
        <v>350</v>
      </c>
      <c r="Z1236" s="317">
        <f>G1236-X1236</f>
        <v>3400</v>
      </c>
      <c r="AA1236" s="317">
        <f>G1236-Y1236</f>
        <v>3400</v>
      </c>
      <c r="AB1236" s="317">
        <f>X1236*100/G1236</f>
        <v>9.3333333333333339</v>
      </c>
      <c r="AC1236" s="317"/>
    </row>
    <row r="1237" spans="1:29" ht="15.75" customHeight="1">
      <c r="A1237" s="318"/>
      <c r="B1237" s="309"/>
      <c r="C1237" s="309"/>
      <c r="D1237" s="309"/>
      <c r="E1237" s="315"/>
      <c r="F1237" s="360"/>
      <c r="G1237" s="364"/>
      <c r="H1237" s="318"/>
      <c r="I1237" s="320"/>
      <c r="J1237" s="320"/>
      <c r="K1237" s="346" t="s">
        <v>1022</v>
      </c>
      <c r="L1237" s="341" t="s">
        <v>905</v>
      </c>
      <c r="M1237" s="209">
        <v>125</v>
      </c>
      <c r="N1237" s="214">
        <v>125</v>
      </c>
      <c r="O1237" s="346" t="s">
        <v>684</v>
      </c>
      <c r="P1237" s="317"/>
      <c r="Q1237" s="317"/>
      <c r="R1237" s="317"/>
      <c r="S1237" s="317"/>
      <c r="T1237" s="317"/>
      <c r="U1237" s="317"/>
      <c r="V1237" s="317"/>
      <c r="W1237" s="317"/>
      <c r="X1237" s="317"/>
      <c r="Y1237" s="317"/>
      <c r="Z1237" s="317"/>
      <c r="AA1237" s="317"/>
      <c r="AB1237" s="317"/>
      <c r="AC1237" s="317"/>
    </row>
    <row r="1238" spans="1:29" ht="15.75" customHeight="1">
      <c r="A1238" s="318"/>
      <c r="B1238" s="309"/>
      <c r="C1238" s="309"/>
      <c r="D1238" s="309"/>
      <c r="E1238" s="315"/>
      <c r="F1238" s="360"/>
      <c r="G1238" s="364"/>
      <c r="H1238" s="318"/>
      <c r="I1238" s="320"/>
      <c r="J1238" s="320"/>
      <c r="K1238" s="346" t="s">
        <v>1020</v>
      </c>
      <c r="L1238" s="341" t="s">
        <v>635</v>
      </c>
      <c r="M1238" s="209">
        <v>100</v>
      </c>
      <c r="N1238" s="209">
        <v>100</v>
      </c>
      <c r="O1238" s="341" t="s">
        <v>781</v>
      </c>
      <c r="P1238" s="317"/>
      <c r="Q1238" s="317"/>
      <c r="R1238" s="317"/>
      <c r="S1238" s="317"/>
      <c r="T1238" s="317"/>
      <c r="U1238" s="317"/>
      <c r="V1238" s="317"/>
      <c r="W1238" s="317"/>
      <c r="X1238" s="317"/>
      <c r="Y1238" s="317"/>
      <c r="Z1238" s="317"/>
      <c r="AA1238" s="317"/>
      <c r="AB1238" s="317"/>
      <c r="AC1238" s="317"/>
    </row>
    <row r="1239" spans="1:29" ht="15.75" customHeight="1">
      <c r="A1239" s="318"/>
      <c r="B1239" s="309"/>
      <c r="C1239" s="309"/>
      <c r="D1239" s="309"/>
      <c r="E1239" s="315"/>
      <c r="F1239" s="360"/>
      <c r="G1239" s="364"/>
      <c r="H1239" s="318"/>
      <c r="I1239" s="320"/>
      <c r="J1239" s="320" t="s">
        <v>370</v>
      </c>
      <c r="K1239" s="346"/>
      <c r="L1239" s="341"/>
      <c r="M1239" s="209"/>
      <c r="N1239" s="209"/>
      <c r="O1239" s="346"/>
      <c r="P1239" s="317"/>
      <c r="Q1239" s="317"/>
      <c r="R1239" s="317"/>
      <c r="S1239" s="317"/>
      <c r="T1239" s="317"/>
      <c r="U1239" s="317"/>
      <c r="V1239" s="317"/>
      <c r="W1239" s="317"/>
      <c r="X1239" s="317"/>
      <c r="Y1239" s="317"/>
      <c r="Z1239" s="317"/>
      <c r="AA1239" s="317"/>
      <c r="AB1239" s="317"/>
      <c r="AC1239" s="317"/>
    </row>
    <row r="1240" spans="1:29" ht="15.75" customHeight="1">
      <c r="A1240" s="318"/>
      <c r="B1240" s="309"/>
      <c r="C1240" s="309"/>
      <c r="D1240" s="309"/>
      <c r="E1240" s="315"/>
      <c r="F1240" s="360"/>
      <c r="G1240" s="364"/>
      <c r="H1240" s="318"/>
      <c r="I1240" s="320"/>
      <c r="J1240" s="320"/>
      <c r="K1240" s="346"/>
      <c r="L1240" s="341"/>
      <c r="M1240" s="209"/>
      <c r="N1240" s="209"/>
      <c r="O1240" s="346"/>
      <c r="P1240" s="317"/>
      <c r="Q1240" s="317"/>
      <c r="R1240" s="317"/>
      <c r="S1240" s="317"/>
      <c r="T1240" s="317"/>
      <c r="U1240" s="317"/>
      <c r="V1240" s="317"/>
      <c r="W1240" s="317"/>
      <c r="X1240" s="317"/>
      <c r="Y1240" s="317"/>
      <c r="Z1240" s="317"/>
      <c r="AA1240" s="317"/>
      <c r="AB1240" s="317"/>
      <c r="AC1240" s="317"/>
    </row>
    <row r="1241" spans="1:29" ht="15.75" customHeight="1">
      <c r="A1241" s="318"/>
      <c r="B1241" s="309"/>
      <c r="C1241" s="309"/>
      <c r="D1241" s="309"/>
      <c r="E1241" s="315"/>
      <c r="F1241" s="360"/>
      <c r="G1241" s="364"/>
      <c r="H1241" s="318"/>
      <c r="I1241" s="320"/>
      <c r="J1241" s="320" t="s">
        <v>289</v>
      </c>
      <c r="K1241" s="346"/>
      <c r="L1241" s="341"/>
      <c r="M1241" s="209"/>
      <c r="N1241" s="214"/>
      <c r="O1241" s="346"/>
      <c r="P1241" s="317"/>
      <c r="Q1241" s="317"/>
      <c r="R1241" s="317"/>
      <c r="S1241" s="317"/>
      <c r="T1241" s="317"/>
      <c r="U1241" s="317"/>
      <c r="V1241" s="317"/>
      <c r="W1241" s="317"/>
      <c r="X1241" s="317"/>
      <c r="Y1241" s="317"/>
      <c r="Z1241" s="317"/>
      <c r="AA1241" s="317"/>
      <c r="AB1241" s="317"/>
      <c r="AC1241" s="317"/>
    </row>
    <row r="1242" spans="1:29" ht="15.75" customHeight="1">
      <c r="A1242" s="318"/>
      <c r="B1242" s="309"/>
      <c r="C1242" s="309"/>
      <c r="D1242" s="309"/>
      <c r="E1242" s="315"/>
      <c r="F1242" s="360"/>
      <c r="G1242" s="364"/>
      <c r="H1242" s="318"/>
      <c r="I1242" s="320"/>
      <c r="J1242" s="320"/>
      <c r="K1242" s="346"/>
      <c r="L1242" s="341"/>
      <c r="M1242" s="209"/>
      <c r="N1242" s="209"/>
      <c r="O1242" s="346"/>
      <c r="P1242" s="317"/>
      <c r="Q1242" s="317"/>
      <c r="R1242" s="317"/>
      <c r="S1242" s="317"/>
      <c r="T1242" s="317"/>
      <c r="U1242" s="317"/>
      <c r="V1242" s="317"/>
      <c r="W1242" s="317"/>
      <c r="X1242" s="317"/>
      <c r="Y1242" s="317"/>
      <c r="Z1242" s="317"/>
      <c r="AA1242" s="317"/>
      <c r="AB1242" s="317"/>
      <c r="AC1242" s="317"/>
    </row>
    <row r="1243" spans="1:29" ht="15.75" customHeight="1">
      <c r="A1243" s="318"/>
      <c r="B1243" s="309"/>
      <c r="C1243" s="309"/>
      <c r="D1243" s="309"/>
      <c r="E1243" s="315"/>
      <c r="F1243" s="360"/>
      <c r="G1243" s="364"/>
      <c r="H1243" s="318"/>
      <c r="I1243" s="320"/>
      <c r="J1243" s="320" t="s">
        <v>371</v>
      </c>
      <c r="K1243" s="346"/>
      <c r="L1243" s="341"/>
      <c r="M1243" s="209"/>
      <c r="N1243" s="214"/>
      <c r="O1243" s="346"/>
      <c r="P1243" s="317"/>
      <c r="Q1243" s="317"/>
      <c r="R1243" s="317"/>
      <c r="S1243" s="317"/>
      <c r="T1243" s="317"/>
      <c r="U1243" s="317"/>
      <c r="V1243" s="317"/>
      <c r="W1243" s="317"/>
      <c r="X1243" s="317"/>
      <c r="Y1243" s="317"/>
      <c r="Z1243" s="317"/>
      <c r="AA1243" s="317"/>
      <c r="AB1243" s="317"/>
      <c r="AC1243" s="317"/>
    </row>
    <row r="1244" spans="1:29" ht="9.75" customHeight="1">
      <c r="A1244" s="318"/>
      <c r="B1244" s="310"/>
      <c r="C1244" s="310"/>
      <c r="D1244" s="310"/>
      <c r="E1244" s="316"/>
      <c r="F1244" s="360"/>
      <c r="G1244" s="364"/>
      <c r="H1244" s="318"/>
      <c r="I1244" s="320"/>
      <c r="J1244" s="320"/>
      <c r="K1244" s="346"/>
      <c r="L1244" s="346"/>
      <c r="M1244" s="214"/>
      <c r="N1244" s="214"/>
      <c r="O1244" s="346"/>
      <c r="P1244" s="317"/>
      <c r="Q1244" s="317"/>
      <c r="R1244" s="317"/>
      <c r="S1244" s="317"/>
      <c r="T1244" s="317"/>
      <c r="U1244" s="317"/>
      <c r="V1244" s="317"/>
      <c r="W1244" s="317"/>
      <c r="X1244" s="317"/>
      <c r="Y1244" s="317"/>
      <c r="Z1244" s="317"/>
      <c r="AA1244" s="317"/>
      <c r="AB1244" s="317"/>
      <c r="AC1244" s="317"/>
    </row>
    <row r="1245" spans="1:29" ht="15.75" customHeight="1">
      <c r="A1245" s="318">
        <v>33100000</v>
      </c>
      <c r="B1245" s="308" t="s">
        <v>959</v>
      </c>
      <c r="C1245" s="308" t="s">
        <v>451</v>
      </c>
      <c r="D1245" s="308" t="s">
        <v>958</v>
      </c>
      <c r="E1245" s="314" t="s">
        <v>455</v>
      </c>
      <c r="F1245" s="360" t="s">
        <v>569</v>
      </c>
      <c r="G1245" s="364">
        <v>5000</v>
      </c>
      <c r="H1245" s="318" t="s">
        <v>704</v>
      </c>
      <c r="I1245" s="320" t="s">
        <v>527</v>
      </c>
      <c r="J1245" s="320" t="s">
        <v>281</v>
      </c>
      <c r="K1245" s="346" t="s">
        <v>1021</v>
      </c>
      <c r="L1245" s="341" t="s">
        <v>591</v>
      </c>
      <c r="M1245" s="209">
        <v>3085</v>
      </c>
      <c r="N1245" s="214">
        <v>3085</v>
      </c>
      <c r="O1245" s="346" t="s">
        <v>606</v>
      </c>
      <c r="P1245" s="317">
        <f>SUM(M1245:M1246)</f>
        <v>3585</v>
      </c>
      <c r="Q1245" s="317">
        <f>SUM(N1245:N1246)</f>
        <v>3585</v>
      </c>
      <c r="R1245" s="317">
        <f>SUM(M1247:M1248)</f>
        <v>0</v>
      </c>
      <c r="S1245" s="317">
        <f>SUM(N1247:N1248)</f>
        <v>0</v>
      </c>
      <c r="T1245" s="317">
        <f>SUM(M1249:M1250)</f>
        <v>0</v>
      </c>
      <c r="U1245" s="317">
        <f>SUM(N1249:N1250)</f>
        <v>0</v>
      </c>
      <c r="V1245" s="317">
        <f>SUM(M1251:M1252)</f>
        <v>0</v>
      </c>
      <c r="W1245" s="317">
        <f>SUM(N1251:N1252)</f>
        <v>0</v>
      </c>
      <c r="X1245" s="317">
        <f>P1245+R1245+T1245+V1245</f>
        <v>3585</v>
      </c>
      <c r="Y1245" s="317">
        <f>Q1245+S1245+U1245+W1245</f>
        <v>3585</v>
      </c>
      <c r="Z1245" s="317">
        <f>G1245-X1245</f>
        <v>1415</v>
      </c>
      <c r="AA1245" s="317">
        <f>G1245-Y1245</f>
        <v>1415</v>
      </c>
      <c r="AB1245" s="317">
        <f>X1245*100/G1245</f>
        <v>71.7</v>
      </c>
      <c r="AC1245" s="317"/>
    </row>
    <row r="1246" spans="1:29" ht="15.75" customHeight="1">
      <c r="A1246" s="318"/>
      <c r="B1246" s="309"/>
      <c r="C1246" s="309"/>
      <c r="D1246" s="309"/>
      <c r="E1246" s="315"/>
      <c r="F1246" s="360"/>
      <c r="G1246" s="364"/>
      <c r="H1246" s="318"/>
      <c r="I1246" s="320"/>
      <c r="J1246" s="320"/>
      <c r="K1246" s="346" t="s">
        <v>1021</v>
      </c>
      <c r="L1246" s="341" t="s">
        <v>591</v>
      </c>
      <c r="M1246" s="209">
        <v>500</v>
      </c>
      <c r="N1246" s="209">
        <v>500</v>
      </c>
      <c r="O1246" s="341" t="s">
        <v>606</v>
      </c>
      <c r="P1246" s="317"/>
      <c r="Q1246" s="317"/>
      <c r="R1246" s="317"/>
      <c r="S1246" s="317"/>
      <c r="T1246" s="317"/>
      <c r="U1246" s="317"/>
      <c r="V1246" s="317"/>
      <c r="W1246" s="317"/>
      <c r="X1246" s="317"/>
      <c r="Y1246" s="317"/>
      <c r="Z1246" s="317"/>
      <c r="AA1246" s="317"/>
      <c r="AB1246" s="317"/>
      <c r="AC1246" s="317"/>
    </row>
    <row r="1247" spans="1:29" ht="15.75" customHeight="1">
      <c r="A1247" s="318"/>
      <c r="B1247" s="309"/>
      <c r="C1247" s="309"/>
      <c r="D1247" s="309"/>
      <c r="E1247" s="315"/>
      <c r="F1247" s="360"/>
      <c r="G1247" s="364"/>
      <c r="H1247" s="318"/>
      <c r="I1247" s="320"/>
      <c r="J1247" s="320" t="s">
        <v>370</v>
      </c>
      <c r="K1247" s="346"/>
      <c r="L1247" s="341"/>
      <c r="M1247" s="209"/>
      <c r="N1247" s="209"/>
      <c r="O1247" s="346"/>
      <c r="P1247" s="317"/>
      <c r="Q1247" s="317"/>
      <c r="R1247" s="317"/>
      <c r="S1247" s="317"/>
      <c r="T1247" s="317"/>
      <c r="U1247" s="317"/>
      <c r="V1247" s="317"/>
      <c r="W1247" s="317"/>
      <c r="X1247" s="317"/>
      <c r="Y1247" s="317"/>
      <c r="Z1247" s="317"/>
      <c r="AA1247" s="317"/>
      <c r="AB1247" s="317"/>
      <c r="AC1247" s="317"/>
    </row>
    <row r="1248" spans="1:29" ht="15.75" customHeight="1">
      <c r="A1248" s="318"/>
      <c r="B1248" s="309"/>
      <c r="C1248" s="309"/>
      <c r="D1248" s="309"/>
      <c r="E1248" s="315"/>
      <c r="F1248" s="360"/>
      <c r="G1248" s="364"/>
      <c r="H1248" s="318"/>
      <c r="I1248" s="320"/>
      <c r="J1248" s="320"/>
      <c r="K1248" s="346"/>
      <c r="L1248" s="341"/>
      <c r="M1248" s="209"/>
      <c r="N1248" s="209"/>
      <c r="O1248" s="346"/>
      <c r="P1248" s="317"/>
      <c r="Q1248" s="317"/>
      <c r="R1248" s="317"/>
      <c r="S1248" s="317"/>
      <c r="T1248" s="317"/>
      <c r="U1248" s="317"/>
      <c r="V1248" s="317"/>
      <c r="W1248" s="317"/>
      <c r="X1248" s="317"/>
      <c r="Y1248" s="317"/>
      <c r="Z1248" s="317"/>
      <c r="AA1248" s="317"/>
      <c r="AB1248" s="317"/>
      <c r="AC1248" s="317"/>
    </row>
    <row r="1249" spans="1:29" ht="15.75" customHeight="1">
      <c r="A1249" s="318"/>
      <c r="B1249" s="309"/>
      <c r="C1249" s="309"/>
      <c r="D1249" s="309"/>
      <c r="E1249" s="315"/>
      <c r="F1249" s="360"/>
      <c r="G1249" s="364"/>
      <c r="H1249" s="318"/>
      <c r="I1249" s="320"/>
      <c r="J1249" s="320" t="s">
        <v>289</v>
      </c>
      <c r="K1249" s="346"/>
      <c r="L1249" s="341"/>
      <c r="M1249" s="209"/>
      <c r="N1249" s="214"/>
      <c r="O1249" s="346"/>
      <c r="P1249" s="317"/>
      <c r="Q1249" s="317"/>
      <c r="R1249" s="317"/>
      <c r="S1249" s="317"/>
      <c r="T1249" s="317"/>
      <c r="U1249" s="317"/>
      <c r="V1249" s="317"/>
      <c r="W1249" s="317"/>
      <c r="X1249" s="317"/>
      <c r="Y1249" s="317"/>
      <c r="Z1249" s="317"/>
      <c r="AA1249" s="317"/>
      <c r="AB1249" s="317"/>
      <c r="AC1249" s="317"/>
    </row>
    <row r="1250" spans="1:29" ht="15.75" customHeight="1">
      <c r="A1250" s="318"/>
      <c r="B1250" s="309"/>
      <c r="C1250" s="309"/>
      <c r="D1250" s="309"/>
      <c r="E1250" s="315"/>
      <c r="F1250" s="360"/>
      <c r="G1250" s="364"/>
      <c r="H1250" s="318"/>
      <c r="I1250" s="320"/>
      <c r="J1250" s="320"/>
      <c r="K1250" s="346"/>
      <c r="L1250" s="341"/>
      <c r="M1250" s="209"/>
      <c r="N1250" s="209"/>
      <c r="O1250" s="346"/>
      <c r="P1250" s="317"/>
      <c r="Q1250" s="317"/>
      <c r="R1250" s="317"/>
      <c r="S1250" s="317"/>
      <c r="T1250" s="317"/>
      <c r="U1250" s="317"/>
      <c r="V1250" s="317"/>
      <c r="W1250" s="317"/>
      <c r="X1250" s="317"/>
      <c r="Y1250" s="317"/>
      <c r="Z1250" s="317"/>
      <c r="AA1250" s="317"/>
      <c r="AB1250" s="317"/>
      <c r="AC1250" s="317"/>
    </row>
    <row r="1251" spans="1:29" ht="15.75" customHeight="1">
      <c r="A1251" s="318"/>
      <c r="B1251" s="309"/>
      <c r="C1251" s="309"/>
      <c r="D1251" s="309"/>
      <c r="E1251" s="315"/>
      <c r="F1251" s="360"/>
      <c r="G1251" s="364"/>
      <c r="H1251" s="318"/>
      <c r="I1251" s="320"/>
      <c r="J1251" s="320" t="s">
        <v>371</v>
      </c>
      <c r="K1251" s="346"/>
      <c r="L1251" s="341"/>
      <c r="M1251" s="209"/>
      <c r="N1251" s="214"/>
      <c r="O1251" s="346"/>
      <c r="P1251" s="317"/>
      <c r="Q1251" s="317"/>
      <c r="R1251" s="317"/>
      <c r="S1251" s="317"/>
      <c r="T1251" s="317"/>
      <c r="U1251" s="317"/>
      <c r="V1251" s="317"/>
      <c r="W1251" s="317"/>
      <c r="X1251" s="317"/>
      <c r="Y1251" s="317"/>
      <c r="Z1251" s="317"/>
      <c r="AA1251" s="317"/>
      <c r="AB1251" s="317"/>
      <c r="AC1251" s="317"/>
    </row>
    <row r="1252" spans="1:29" ht="17.25" customHeight="1">
      <c r="A1252" s="318"/>
      <c r="B1252" s="310"/>
      <c r="C1252" s="310"/>
      <c r="D1252" s="310"/>
      <c r="E1252" s="316"/>
      <c r="F1252" s="360"/>
      <c r="G1252" s="364"/>
      <c r="H1252" s="318"/>
      <c r="I1252" s="320"/>
      <c r="J1252" s="320"/>
      <c r="K1252" s="346"/>
      <c r="L1252" s="346"/>
      <c r="M1252" s="214"/>
      <c r="N1252" s="214"/>
      <c r="O1252" s="346"/>
      <c r="P1252" s="317"/>
      <c r="Q1252" s="317"/>
      <c r="R1252" s="317"/>
      <c r="S1252" s="317"/>
      <c r="T1252" s="317"/>
      <c r="U1252" s="317"/>
      <c r="V1252" s="317"/>
      <c r="W1252" s="317"/>
      <c r="X1252" s="317"/>
      <c r="Y1252" s="317"/>
      <c r="Z1252" s="317"/>
      <c r="AA1252" s="317"/>
      <c r="AB1252" s="317"/>
      <c r="AC1252" s="317"/>
    </row>
    <row r="1253" spans="1:29" ht="15.75" customHeight="1">
      <c r="A1253" s="318">
        <v>33100000</v>
      </c>
      <c r="B1253" s="308" t="s">
        <v>960</v>
      </c>
      <c r="C1253" s="308" t="s">
        <v>451</v>
      </c>
      <c r="D1253" s="308" t="s">
        <v>961</v>
      </c>
      <c r="E1253" s="314" t="s">
        <v>458</v>
      </c>
      <c r="F1253" s="360" t="s">
        <v>677</v>
      </c>
      <c r="G1253" s="364">
        <v>975</v>
      </c>
      <c r="H1253" s="318" t="s">
        <v>962</v>
      </c>
      <c r="I1253" s="320" t="s">
        <v>963</v>
      </c>
      <c r="J1253" s="320" t="s">
        <v>281</v>
      </c>
      <c r="K1253" s="346" t="s">
        <v>1040</v>
      </c>
      <c r="L1253" s="341" t="s">
        <v>856</v>
      </c>
      <c r="M1253" s="209">
        <v>975</v>
      </c>
      <c r="N1253" s="214">
        <v>975</v>
      </c>
      <c r="O1253" s="346" t="s">
        <v>832</v>
      </c>
      <c r="P1253" s="317">
        <f>SUM(M1253:M1254)</f>
        <v>975</v>
      </c>
      <c r="Q1253" s="317">
        <f>SUM(N1253:N1254)</f>
        <v>975</v>
      </c>
      <c r="R1253" s="317">
        <f>SUM(M1255:M1257)</f>
        <v>0</v>
      </c>
      <c r="S1253" s="317">
        <f>SUM(N1255:N1257)</f>
        <v>0</v>
      </c>
      <c r="T1253" s="317">
        <f>SUM(M1258:M1260)</f>
        <v>0</v>
      </c>
      <c r="U1253" s="317">
        <f>SUM(N1258:N1260)</f>
        <v>0</v>
      </c>
      <c r="V1253" s="317">
        <f>SUM(M1261:M1263)</f>
        <v>0</v>
      </c>
      <c r="W1253" s="317">
        <f>SUM(N1261:N1263)</f>
        <v>0</v>
      </c>
      <c r="X1253" s="317">
        <f>P1253+R1253+T1253+V1253</f>
        <v>975</v>
      </c>
      <c r="Y1253" s="317">
        <f>Q1253+S1253+U1253+W1253</f>
        <v>975</v>
      </c>
      <c r="Z1253" s="317">
        <f>G1253-X1253</f>
        <v>0</v>
      </c>
      <c r="AA1253" s="317">
        <f>G1253-Y1253</f>
        <v>0</v>
      </c>
      <c r="AB1253" s="317">
        <f>X1253*100/G1253</f>
        <v>100</v>
      </c>
      <c r="AC1253" s="317" t="s">
        <v>1041</v>
      </c>
    </row>
    <row r="1254" spans="1:29" ht="15.75" customHeight="1">
      <c r="A1254" s="318"/>
      <c r="B1254" s="309"/>
      <c r="C1254" s="309"/>
      <c r="D1254" s="309"/>
      <c r="E1254" s="315"/>
      <c r="F1254" s="360"/>
      <c r="G1254" s="364"/>
      <c r="H1254" s="318"/>
      <c r="I1254" s="320"/>
      <c r="J1254" s="320"/>
      <c r="K1254" s="346"/>
      <c r="L1254" s="341"/>
      <c r="M1254" s="209"/>
      <c r="N1254" s="209"/>
      <c r="O1254" s="341"/>
      <c r="P1254" s="317"/>
      <c r="Q1254" s="317"/>
      <c r="R1254" s="317"/>
      <c r="S1254" s="317"/>
      <c r="T1254" s="317"/>
      <c r="U1254" s="317"/>
      <c r="V1254" s="317"/>
      <c r="W1254" s="317"/>
      <c r="X1254" s="317"/>
      <c r="Y1254" s="317"/>
      <c r="Z1254" s="317"/>
      <c r="AA1254" s="317"/>
      <c r="AB1254" s="317"/>
      <c r="AC1254" s="317"/>
    </row>
    <row r="1255" spans="1:29" ht="15.75" customHeight="1">
      <c r="A1255" s="318"/>
      <c r="B1255" s="309"/>
      <c r="C1255" s="309"/>
      <c r="D1255" s="309"/>
      <c r="E1255" s="315"/>
      <c r="F1255" s="360"/>
      <c r="G1255" s="364"/>
      <c r="H1255" s="318"/>
      <c r="I1255" s="320"/>
      <c r="J1255" s="320" t="s">
        <v>370</v>
      </c>
      <c r="K1255" s="346"/>
      <c r="L1255" s="341"/>
      <c r="M1255" s="209"/>
      <c r="N1255" s="209"/>
      <c r="O1255" s="346"/>
      <c r="P1255" s="317"/>
      <c r="Q1255" s="317"/>
      <c r="R1255" s="317"/>
      <c r="S1255" s="317"/>
      <c r="T1255" s="317"/>
      <c r="U1255" s="317"/>
      <c r="V1255" s="317"/>
      <c r="W1255" s="317"/>
      <c r="X1255" s="317"/>
      <c r="Y1255" s="317"/>
      <c r="Z1255" s="317"/>
      <c r="AA1255" s="317"/>
      <c r="AB1255" s="317"/>
      <c r="AC1255" s="317"/>
    </row>
    <row r="1256" spans="1:29" ht="15.75" customHeight="1">
      <c r="A1256" s="318"/>
      <c r="B1256" s="309"/>
      <c r="C1256" s="309"/>
      <c r="D1256" s="309"/>
      <c r="E1256" s="315"/>
      <c r="F1256" s="360"/>
      <c r="G1256" s="364"/>
      <c r="H1256" s="318"/>
      <c r="I1256" s="320"/>
      <c r="J1256" s="320"/>
      <c r="K1256" s="346"/>
      <c r="L1256" s="341"/>
      <c r="M1256" s="209"/>
      <c r="N1256" s="209"/>
      <c r="O1256" s="346"/>
      <c r="P1256" s="317"/>
      <c r="Q1256" s="317"/>
      <c r="R1256" s="317"/>
      <c r="S1256" s="317"/>
      <c r="T1256" s="317"/>
      <c r="U1256" s="317"/>
      <c r="V1256" s="317"/>
      <c r="W1256" s="317"/>
      <c r="X1256" s="317"/>
      <c r="Y1256" s="317"/>
      <c r="Z1256" s="317"/>
      <c r="AA1256" s="317"/>
      <c r="AB1256" s="317"/>
      <c r="AC1256" s="317"/>
    </row>
    <row r="1257" spans="1:29" ht="15.75" customHeight="1">
      <c r="A1257" s="318"/>
      <c r="B1257" s="309"/>
      <c r="C1257" s="309"/>
      <c r="D1257" s="309"/>
      <c r="E1257" s="315"/>
      <c r="F1257" s="360"/>
      <c r="G1257" s="364"/>
      <c r="H1257" s="318"/>
      <c r="I1257" s="320"/>
      <c r="J1257" s="320"/>
      <c r="K1257" s="346"/>
      <c r="L1257" s="341"/>
      <c r="M1257" s="209"/>
      <c r="N1257" s="209"/>
      <c r="O1257" s="346"/>
      <c r="P1257" s="317"/>
      <c r="Q1257" s="317"/>
      <c r="R1257" s="317"/>
      <c r="S1257" s="317"/>
      <c r="T1257" s="317"/>
      <c r="U1257" s="317"/>
      <c r="V1257" s="317"/>
      <c r="W1257" s="317"/>
      <c r="X1257" s="317"/>
      <c r="Y1257" s="317"/>
      <c r="Z1257" s="317"/>
      <c r="AA1257" s="317"/>
      <c r="AB1257" s="317"/>
      <c r="AC1257" s="317"/>
    </row>
    <row r="1258" spans="1:29" ht="15.75" customHeight="1">
      <c r="A1258" s="318"/>
      <c r="B1258" s="309"/>
      <c r="C1258" s="309"/>
      <c r="D1258" s="309"/>
      <c r="E1258" s="315"/>
      <c r="F1258" s="360"/>
      <c r="G1258" s="364"/>
      <c r="H1258" s="318"/>
      <c r="I1258" s="320"/>
      <c r="J1258" s="320" t="s">
        <v>289</v>
      </c>
      <c r="K1258" s="346"/>
      <c r="L1258" s="341"/>
      <c r="M1258" s="209"/>
      <c r="N1258" s="214"/>
      <c r="O1258" s="346"/>
      <c r="P1258" s="317"/>
      <c r="Q1258" s="317"/>
      <c r="R1258" s="317"/>
      <c r="S1258" s="317"/>
      <c r="T1258" s="317"/>
      <c r="U1258" s="317"/>
      <c r="V1258" s="317"/>
      <c r="W1258" s="317"/>
      <c r="X1258" s="317"/>
      <c r="Y1258" s="317"/>
      <c r="Z1258" s="317"/>
      <c r="AA1258" s="317"/>
      <c r="AB1258" s="317"/>
      <c r="AC1258" s="317"/>
    </row>
    <row r="1259" spans="1:29" ht="15.75" customHeight="1">
      <c r="A1259" s="318"/>
      <c r="B1259" s="309"/>
      <c r="C1259" s="309"/>
      <c r="D1259" s="309"/>
      <c r="E1259" s="315"/>
      <c r="F1259" s="360"/>
      <c r="G1259" s="364"/>
      <c r="H1259" s="318"/>
      <c r="I1259" s="320"/>
      <c r="J1259" s="320"/>
      <c r="K1259" s="346"/>
      <c r="L1259" s="341"/>
      <c r="M1259" s="209"/>
      <c r="N1259" s="214"/>
      <c r="O1259" s="346"/>
      <c r="P1259" s="317"/>
      <c r="Q1259" s="317"/>
      <c r="R1259" s="317"/>
      <c r="S1259" s="317"/>
      <c r="T1259" s="317"/>
      <c r="U1259" s="317"/>
      <c r="V1259" s="317"/>
      <c r="W1259" s="317"/>
      <c r="X1259" s="317"/>
      <c r="Y1259" s="317"/>
      <c r="Z1259" s="317"/>
      <c r="AA1259" s="317"/>
      <c r="AB1259" s="317"/>
      <c r="AC1259" s="317"/>
    </row>
    <row r="1260" spans="1:29" ht="9" customHeight="1">
      <c r="A1260" s="318"/>
      <c r="B1260" s="309"/>
      <c r="C1260" s="309"/>
      <c r="D1260" s="309"/>
      <c r="E1260" s="315"/>
      <c r="F1260" s="360"/>
      <c r="G1260" s="364"/>
      <c r="H1260" s="318"/>
      <c r="I1260" s="320"/>
      <c r="J1260" s="320"/>
      <c r="K1260" s="346"/>
      <c r="L1260" s="341"/>
      <c r="M1260" s="209"/>
      <c r="N1260" s="209"/>
      <c r="O1260" s="346"/>
      <c r="P1260" s="317"/>
      <c r="Q1260" s="317"/>
      <c r="R1260" s="317"/>
      <c r="S1260" s="317"/>
      <c r="T1260" s="317"/>
      <c r="U1260" s="317"/>
      <c r="V1260" s="317"/>
      <c r="W1260" s="317"/>
      <c r="X1260" s="317"/>
      <c r="Y1260" s="317"/>
      <c r="Z1260" s="317"/>
      <c r="AA1260" s="317"/>
      <c r="AB1260" s="317"/>
      <c r="AC1260" s="317"/>
    </row>
    <row r="1261" spans="1:29" ht="15.75" hidden="1" customHeight="1">
      <c r="A1261" s="318"/>
      <c r="B1261" s="309"/>
      <c r="C1261" s="309"/>
      <c r="D1261" s="309"/>
      <c r="E1261" s="315"/>
      <c r="F1261" s="360"/>
      <c r="G1261" s="364"/>
      <c r="H1261" s="318"/>
      <c r="I1261" s="320"/>
      <c r="J1261" s="320" t="s">
        <v>371</v>
      </c>
      <c r="K1261" s="346"/>
      <c r="L1261" s="341"/>
      <c r="M1261" s="209"/>
      <c r="N1261" s="214"/>
      <c r="O1261" s="346"/>
      <c r="P1261" s="317"/>
      <c r="Q1261" s="317"/>
      <c r="R1261" s="317"/>
      <c r="S1261" s="317"/>
      <c r="T1261" s="317"/>
      <c r="U1261" s="317"/>
      <c r="V1261" s="317"/>
      <c r="W1261" s="317"/>
      <c r="X1261" s="317"/>
      <c r="Y1261" s="317"/>
      <c r="Z1261" s="317"/>
      <c r="AA1261" s="317"/>
      <c r="AB1261" s="317"/>
      <c r="AC1261" s="317"/>
    </row>
    <row r="1262" spans="1:29" ht="15.75" hidden="1" customHeight="1">
      <c r="A1262" s="318"/>
      <c r="B1262" s="309"/>
      <c r="C1262" s="309"/>
      <c r="D1262" s="309"/>
      <c r="E1262" s="315"/>
      <c r="F1262" s="360"/>
      <c r="G1262" s="364"/>
      <c r="H1262" s="318"/>
      <c r="I1262" s="320"/>
      <c r="J1262" s="320"/>
      <c r="K1262" s="346"/>
      <c r="L1262" s="341"/>
      <c r="M1262" s="209"/>
      <c r="N1262" s="214"/>
      <c r="O1262" s="346"/>
      <c r="P1262" s="317"/>
      <c r="Q1262" s="317"/>
      <c r="R1262" s="317"/>
      <c r="S1262" s="317"/>
      <c r="T1262" s="317"/>
      <c r="U1262" s="317"/>
      <c r="V1262" s="317"/>
      <c r="W1262" s="317"/>
      <c r="X1262" s="317"/>
      <c r="Y1262" s="317"/>
      <c r="Z1262" s="317"/>
      <c r="AA1262" s="317"/>
      <c r="AB1262" s="317"/>
      <c r="AC1262" s="317"/>
    </row>
    <row r="1263" spans="1:29" ht="17.25" hidden="1" customHeight="1">
      <c r="A1263" s="318"/>
      <c r="B1263" s="310"/>
      <c r="C1263" s="310"/>
      <c r="D1263" s="310"/>
      <c r="E1263" s="316"/>
      <c r="F1263" s="360"/>
      <c r="G1263" s="364"/>
      <c r="H1263" s="318"/>
      <c r="I1263" s="320"/>
      <c r="J1263" s="320"/>
      <c r="K1263" s="346"/>
      <c r="L1263" s="346"/>
      <c r="M1263" s="214"/>
      <c r="N1263" s="214"/>
      <c r="O1263" s="346"/>
      <c r="P1263" s="317"/>
      <c r="Q1263" s="317"/>
      <c r="R1263" s="317"/>
      <c r="S1263" s="317"/>
      <c r="T1263" s="317"/>
      <c r="U1263" s="317"/>
      <c r="V1263" s="317"/>
      <c r="W1263" s="317"/>
      <c r="X1263" s="317"/>
      <c r="Y1263" s="317"/>
      <c r="Z1263" s="317"/>
      <c r="AA1263" s="317"/>
      <c r="AB1263" s="317"/>
      <c r="AC1263" s="317"/>
    </row>
    <row r="1264" spans="1:29" ht="15.75" customHeight="1">
      <c r="A1264" s="318">
        <v>90500000</v>
      </c>
      <c r="B1264" s="308" t="s">
        <v>488</v>
      </c>
      <c r="C1264" s="308" t="s">
        <v>451</v>
      </c>
      <c r="D1264" s="308" t="s">
        <v>533</v>
      </c>
      <c r="E1264" s="319" t="s">
        <v>534</v>
      </c>
      <c r="F1264" s="360" t="s">
        <v>528</v>
      </c>
      <c r="G1264" s="317">
        <v>8839</v>
      </c>
      <c r="H1264" s="320" t="s">
        <v>536</v>
      </c>
      <c r="I1264" s="320" t="s">
        <v>535</v>
      </c>
      <c r="J1264" s="311" t="s">
        <v>281</v>
      </c>
      <c r="K1264" s="346"/>
      <c r="L1264" s="341"/>
      <c r="M1264" s="209"/>
      <c r="N1264" s="214"/>
      <c r="O1264" s="346"/>
      <c r="P1264" s="317">
        <f>SUM(M1264:M1265)</f>
        <v>0</v>
      </c>
      <c r="Q1264" s="317">
        <f>SUM(N1264:N1265)</f>
        <v>0</v>
      </c>
      <c r="R1264" s="317">
        <f>SUM(M1266:M1267)</f>
        <v>0</v>
      </c>
      <c r="S1264" s="317">
        <f>SUM(N1266:N1267)</f>
        <v>0</v>
      </c>
      <c r="T1264" s="317">
        <f>SUM(M1268:M1269)</f>
        <v>0</v>
      </c>
      <c r="U1264" s="317">
        <f>SUM(N1268:N1269)</f>
        <v>0</v>
      </c>
      <c r="V1264" s="317">
        <f>SUM(M1270:M1273)</f>
        <v>0</v>
      </c>
      <c r="W1264" s="317">
        <f>SUM(N1270:N1273)</f>
        <v>0</v>
      </c>
      <c r="X1264" s="317">
        <f>P1264+R1264+T1264+V1264</f>
        <v>0</v>
      </c>
      <c r="Y1264" s="317">
        <f>Q1264+S1264+U1264+W1264</f>
        <v>0</v>
      </c>
      <c r="Z1264" s="317">
        <f>G1264-X1264</f>
        <v>8839</v>
      </c>
      <c r="AA1264" s="317">
        <f>G1264-Y1264</f>
        <v>8839</v>
      </c>
      <c r="AB1264" s="317">
        <f>X1264*100/G1264</f>
        <v>0</v>
      </c>
      <c r="AC1264" s="317"/>
    </row>
    <row r="1265" spans="1:29" ht="15.75" customHeight="1">
      <c r="A1265" s="318"/>
      <c r="B1265" s="309"/>
      <c r="C1265" s="309"/>
      <c r="D1265" s="309"/>
      <c r="E1265" s="319"/>
      <c r="F1265" s="360"/>
      <c r="G1265" s="317"/>
      <c r="H1265" s="320"/>
      <c r="I1265" s="320"/>
      <c r="J1265" s="313"/>
      <c r="K1265" s="346"/>
      <c r="L1265" s="341"/>
      <c r="M1265" s="209"/>
      <c r="N1265" s="209"/>
      <c r="O1265" s="341"/>
      <c r="P1265" s="317"/>
      <c r="Q1265" s="317"/>
      <c r="R1265" s="317"/>
      <c r="S1265" s="317"/>
      <c r="T1265" s="317"/>
      <c r="U1265" s="317"/>
      <c r="V1265" s="317"/>
      <c r="W1265" s="317"/>
      <c r="X1265" s="317"/>
      <c r="Y1265" s="317"/>
      <c r="Z1265" s="317"/>
      <c r="AA1265" s="317"/>
      <c r="AB1265" s="317"/>
      <c r="AC1265" s="317"/>
    </row>
    <row r="1266" spans="1:29" ht="15.75" customHeight="1">
      <c r="A1266" s="318"/>
      <c r="B1266" s="309"/>
      <c r="C1266" s="309"/>
      <c r="D1266" s="309"/>
      <c r="E1266" s="319"/>
      <c r="F1266" s="360"/>
      <c r="G1266" s="317"/>
      <c r="H1266" s="320"/>
      <c r="I1266" s="320"/>
      <c r="J1266" s="311" t="s">
        <v>370</v>
      </c>
      <c r="K1266" s="346"/>
      <c r="L1266" s="341"/>
      <c r="M1266" s="209"/>
      <c r="N1266" s="209"/>
      <c r="O1266" s="346"/>
      <c r="P1266" s="317"/>
      <c r="Q1266" s="317"/>
      <c r="R1266" s="317"/>
      <c r="S1266" s="317"/>
      <c r="T1266" s="317"/>
      <c r="U1266" s="317"/>
      <c r="V1266" s="317"/>
      <c r="W1266" s="317"/>
      <c r="X1266" s="317"/>
      <c r="Y1266" s="317"/>
      <c r="Z1266" s="317"/>
      <c r="AA1266" s="317"/>
      <c r="AB1266" s="317"/>
      <c r="AC1266" s="317"/>
    </row>
    <row r="1267" spans="1:29" ht="15.75" customHeight="1">
      <c r="A1267" s="318"/>
      <c r="B1267" s="309"/>
      <c r="C1267" s="309"/>
      <c r="D1267" s="309"/>
      <c r="E1267" s="319"/>
      <c r="F1267" s="360"/>
      <c r="G1267" s="317"/>
      <c r="H1267" s="320"/>
      <c r="I1267" s="320"/>
      <c r="J1267" s="313"/>
      <c r="K1267" s="346"/>
      <c r="L1267" s="341"/>
      <c r="M1267" s="209"/>
      <c r="N1267" s="209"/>
      <c r="O1267" s="346"/>
      <c r="P1267" s="317"/>
      <c r="Q1267" s="317"/>
      <c r="R1267" s="317"/>
      <c r="S1267" s="317"/>
      <c r="T1267" s="317"/>
      <c r="U1267" s="317"/>
      <c r="V1267" s="317"/>
      <c r="W1267" s="317"/>
      <c r="X1267" s="317"/>
      <c r="Y1267" s="317"/>
      <c r="Z1267" s="317"/>
      <c r="AA1267" s="317"/>
      <c r="AB1267" s="317"/>
      <c r="AC1267" s="317"/>
    </row>
    <row r="1268" spans="1:29" ht="15.75" customHeight="1">
      <c r="A1268" s="318"/>
      <c r="B1268" s="309"/>
      <c r="C1268" s="309"/>
      <c r="D1268" s="309"/>
      <c r="E1268" s="319"/>
      <c r="F1268" s="360"/>
      <c r="G1268" s="317"/>
      <c r="H1268" s="320"/>
      <c r="I1268" s="320"/>
      <c r="J1268" s="311" t="s">
        <v>289</v>
      </c>
      <c r="K1268" s="346"/>
      <c r="L1268" s="341"/>
      <c r="M1268" s="209"/>
      <c r="N1268" s="209"/>
      <c r="O1268" s="346"/>
      <c r="P1268" s="317"/>
      <c r="Q1268" s="317"/>
      <c r="R1268" s="317"/>
      <c r="S1268" s="317"/>
      <c r="T1268" s="317"/>
      <c r="U1268" s="317"/>
      <c r="V1268" s="317"/>
      <c r="W1268" s="317"/>
      <c r="X1268" s="317"/>
      <c r="Y1268" s="317"/>
      <c r="Z1268" s="317"/>
      <c r="AA1268" s="317"/>
      <c r="AB1268" s="317"/>
      <c r="AC1268" s="317"/>
    </row>
    <row r="1269" spans="1:29" ht="15.75" customHeight="1">
      <c r="A1269" s="318"/>
      <c r="B1269" s="309"/>
      <c r="C1269" s="309"/>
      <c r="D1269" s="309"/>
      <c r="E1269" s="319"/>
      <c r="F1269" s="360"/>
      <c r="G1269" s="317"/>
      <c r="H1269" s="320"/>
      <c r="I1269" s="320"/>
      <c r="J1269" s="313"/>
      <c r="K1269" s="346"/>
      <c r="L1269" s="341"/>
      <c r="M1269" s="209"/>
      <c r="N1269" s="209"/>
      <c r="O1269" s="346"/>
      <c r="P1269" s="317"/>
      <c r="Q1269" s="317"/>
      <c r="R1269" s="317"/>
      <c r="S1269" s="317"/>
      <c r="T1269" s="317"/>
      <c r="U1269" s="317"/>
      <c r="V1269" s="317"/>
      <c r="W1269" s="317"/>
      <c r="X1269" s="317"/>
      <c r="Y1269" s="317"/>
      <c r="Z1269" s="317"/>
      <c r="AA1269" s="317"/>
      <c r="AB1269" s="317"/>
      <c r="AC1269" s="317"/>
    </row>
    <row r="1270" spans="1:29" ht="15.75" customHeight="1">
      <c r="A1270" s="318"/>
      <c r="B1270" s="309"/>
      <c r="C1270" s="309"/>
      <c r="D1270" s="309"/>
      <c r="E1270" s="319"/>
      <c r="F1270" s="360"/>
      <c r="G1270" s="317"/>
      <c r="H1270" s="320"/>
      <c r="I1270" s="320"/>
      <c r="J1270" s="320" t="s">
        <v>371</v>
      </c>
      <c r="K1270" s="346"/>
      <c r="L1270" s="341"/>
      <c r="M1270" s="209"/>
      <c r="N1270" s="214"/>
      <c r="O1270" s="346"/>
      <c r="P1270" s="317"/>
      <c r="Q1270" s="317"/>
      <c r="R1270" s="317"/>
      <c r="S1270" s="317"/>
      <c r="T1270" s="317"/>
      <c r="U1270" s="317"/>
      <c r="V1270" s="317"/>
      <c r="W1270" s="317"/>
      <c r="X1270" s="317"/>
      <c r="Y1270" s="317"/>
      <c r="Z1270" s="317"/>
      <c r="AA1270" s="317"/>
      <c r="AB1270" s="317"/>
      <c r="AC1270" s="317"/>
    </row>
    <row r="1271" spans="1:29" ht="15.75" customHeight="1">
      <c r="A1271" s="318"/>
      <c r="B1271" s="309"/>
      <c r="C1271" s="309"/>
      <c r="D1271" s="309"/>
      <c r="E1271" s="319"/>
      <c r="F1271" s="360"/>
      <c r="G1271" s="317"/>
      <c r="H1271" s="320"/>
      <c r="I1271" s="320"/>
      <c r="J1271" s="320"/>
      <c r="K1271" s="346"/>
      <c r="L1271" s="341"/>
      <c r="M1271" s="209"/>
      <c r="N1271" s="214"/>
      <c r="O1271" s="346"/>
      <c r="P1271" s="317"/>
      <c r="Q1271" s="317"/>
      <c r="R1271" s="317"/>
      <c r="S1271" s="317"/>
      <c r="T1271" s="317"/>
      <c r="U1271" s="317"/>
      <c r="V1271" s="317"/>
      <c r="W1271" s="317"/>
      <c r="X1271" s="317"/>
      <c r="Y1271" s="317"/>
      <c r="Z1271" s="317"/>
      <c r="AA1271" s="317"/>
      <c r="AB1271" s="317"/>
      <c r="AC1271" s="317"/>
    </row>
    <row r="1272" spans="1:29" ht="15.75" customHeight="1">
      <c r="A1272" s="318"/>
      <c r="B1272" s="309"/>
      <c r="C1272" s="309"/>
      <c r="D1272" s="309"/>
      <c r="E1272" s="319"/>
      <c r="F1272" s="360"/>
      <c r="G1272" s="317"/>
      <c r="H1272" s="320"/>
      <c r="I1272" s="320"/>
      <c r="J1272" s="320"/>
      <c r="K1272" s="346"/>
      <c r="L1272" s="341"/>
      <c r="M1272" s="209"/>
      <c r="N1272" s="214"/>
      <c r="O1272" s="346"/>
      <c r="P1272" s="317"/>
      <c r="Q1272" s="317"/>
      <c r="R1272" s="317"/>
      <c r="S1272" s="317"/>
      <c r="T1272" s="317"/>
      <c r="U1272" s="317"/>
      <c r="V1272" s="317"/>
      <c r="W1272" s="317"/>
      <c r="X1272" s="317"/>
      <c r="Y1272" s="317"/>
      <c r="Z1272" s="317"/>
      <c r="AA1272" s="317"/>
      <c r="AB1272" s="317"/>
      <c r="AC1272" s="317"/>
    </row>
    <row r="1273" spans="1:29" ht="15.75" customHeight="1">
      <c r="A1273" s="318"/>
      <c r="B1273" s="310"/>
      <c r="C1273" s="310"/>
      <c r="D1273" s="310"/>
      <c r="E1273" s="319"/>
      <c r="F1273" s="360"/>
      <c r="G1273" s="317"/>
      <c r="H1273" s="320"/>
      <c r="I1273" s="320"/>
      <c r="J1273" s="320"/>
      <c r="K1273" s="346"/>
      <c r="L1273" s="346"/>
      <c r="M1273" s="214"/>
      <c r="N1273" s="214"/>
      <c r="O1273" s="346"/>
      <c r="P1273" s="317"/>
      <c r="Q1273" s="317"/>
      <c r="R1273" s="317"/>
      <c r="S1273" s="317"/>
      <c r="T1273" s="317"/>
      <c r="U1273" s="317"/>
      <c r="V1273" s="317"/>
      <c r="W1273" s="317"/>
      <c r="X1273" s="317"/>
      <c r="Y1273" s="317"/>
      <c r="Z1273" s="317"/>
      <c r="AA1273" s="317"/>
      <c r="AB1273" s="317"/>
      <c r="AC1273" s="317"/>
    </row>
    <row r="1274" spans="1:29" ht="15.75" customHeight="1">
      <c r="A1274" s="314" t="s">
        <v>498</v>
      </c>
      <c r="B1274" s="321" t="s">
        <v>499</v>
      </c>
      <c r="C1274" s="308" t="s">
        <v>451</v>
      </c>
      <c r="D1274" s="361" t="s">
        <v>924</v>
      </c>
      <c r="E1274" s="319" t="s">
        <v>925</v>
      </c>
      <c r="F1274" s="308" t="s">
        <v>923</v>
      </c>
      <c r="G1274" s="338">
        <v>114000</v>
      </c>
      <c r="H1274" s="320" t="s">
        <v>500</v>
      </c>
      <c r="I1274" s="311" t="s">
        <v>527</v>
      </c>
      <c r="J1274" s="311" t="s">
        <v>281</v>
      </c>
      <c r="K1274" s="346" t="s">
        <v>1013</v>
      </c>
      <c r="L1274" s="341" t="s">
        <v>579</v>
      </c>
      <c r="M1274" s="209">
        <v>9500</v>
      </c>
      <c r="N1274" s="214">
        <v>9500</v>
      </c>
      <c r="O1274" s="346" t="s">
        <v>603</v>
      </c>
      <c r="P1274" s="338">
        <f>SUM(M1274:M1275)</f>
        <v>19000</v>
      </c>
      <c r="Q1274" s="338">
        <f>SUM(N1274:N1275)</f>
        <v>19000</v>
      </c>
      <c r="R1274" s="338">
        <f>SUM(M1276:M1278)</f>
        <v>0</v>
      </c>
      <c r="S1274" s="338">
        <f>SUM(N1276:N1278)</f>
        <v>0</v>
      </c>
      <c r="T1274" s="338">
        <f>SUM(M1279:M1281)</f>
        <v>0</v>
      </c>
      <c r="U1274" s="338">
        <f>SUM(N1279:N1281)</f>
        <v>0</v>
      </c>
      <c r="V1274" s="338">
        <f>SUM(M1282:M1285)</f>
        <v>0</v>
      </c>
      <c r="W1274" s="338">
        <f>SUM(N1282:N1285)</f>
        <v>0</v>
      </c>
      <c r="X1274" s="338">
        <f>P1274+R1274+T1274+V1274</f>
        <v>19000</v>
      </c>
      <c r="Y1274" s="338">
        <f>Q1274+S1274+U1274+W1274</f>
        <v>19000</v>
      </c>
      <c r="Z1274" s="338">
        <f>G1274-X1274</f>
        <v>95000</v>
      </c>
      <c r="AA1274" s="338">
        <f>G1274-Y1274</f>
        <v>95000</v>
      </c>
      <c r="AB1274" s="338">
        <f>X1274*100/G1274</f>
        <v>16.666666666666668</v>
      </c>
      <c r="AC1274" s="338"/>
    </row>
    <row r="1275" spans="1:29" ht="15.75" customHeight="1">
      <c r="A1275" s="315"/>
      <c r="B1275" s="322"/>
      <c r="C1275" s="309"/>
      <c r="D1275" s="362"/>
      <c r="E1275" s="319"/>
      <c r="F1275" s="309"/>
      <c r="G1275" s="339"/>
      <c r="H1275" s="320"/>
      <c r="I1275" s="312"/>
      <c r="J1275" s="313"/>
      <c r="K1275" s="346" t="s">
        <v>1014</v>
      </c>
      <c r="L1275" s="341" t="s">
        <v>1009</v>
      </c>
      <c r="M1275" s="209">
        <v>9500</v>
      </c>
      <c r="N1275" s="209">
        <v>9500</v>
      </c>
      <c r="O1275" s="341" t="s">
        <v>880</v>
      </c>
      <c r="P1275" s="339"/>
      <c r="Q1275" s="339"/>
      <c r="R1275" s="339"/>
      <c r="S1275" s="339"/>
      <c r="T1275" s="339"/>
      <c r="U1275" s="339"/>
      <c r="V1275" s="339"/>
      <c r="W1275" s="339"/>
      <c r="X1275" s="339"/>
      <c r="Y1275" s="339"/>
      <c r="Z1275" s="339"/>
      <c r="AA1275" s="339"/>
      <c r="AB1275" s="339"/>
      <c r="AC1275" s="339"/>
    </row>
    <row r="1276" spans="1:29" ht="15.75" customHeight="1">
      <c r="A1276" s="315"/>
      <c r="B1276" s="322"/>
      <c r="C1276" s="309"/>
      <c r="D1276" s="362"/>
      <c r="E1276" s="319"/>
      <c r="F1276" s="309"/>
      <c r="G1276" s="339"/>
      <c r="H1276" s="320"/>
      <c r="I1276" s="312"/>
      <c r="J1276" s="311" t="s">
        <v>370</v>
      </c>
      <c r="K1276" s="346"/>
      <c r="L1276" s="341"/>
      <c r="M1276" s="209"/>
      <c r="N1276" s="209"/>
      <c r="O1276" s="346"/>
      <c r="P1276" s="339"/>
      <c r="Q1276" s="339"/>
      <c r="R1276" s="339"/>
      <c r="S1276" s="339"/>
      <c r="T1276" s="339"/>
      <c r="U1276" s="339"/>
      <c r="V1276" s="339"/>
      <c r="W1276" s="339"/>
      <c r="X1276" s="339"/>
      <c r="Y1276" s="339"/>
      <c r="Z1276" s="339"/>
      <c r="AA1276" s="339"/>
      <c r="AB1276" s="339"/>
      <c r="AC1276" s="339"/>
    </row>
    <row r="1277" spans="1:29" ht="15.75" customHeight="1">
      <c r="A1277" s="315"/>
      <c r="B1277" s="322"/>
      <c r="C1277" s="309"/>
      <c r="D1277" s="362"/>
      <c r="E1277" s="319"/>
      <c r="F1277" s="309"/>
      <c r="G1277" s="339"/>
      <c r="H1277" s="320"/>
      <c r="I1277" s="312"/>
      <c r="J1277" s="312"/>
      <c r="K1277" s="346"/>
      <c r="L1277" s="341"/>
      <c r="M1277" s="209"/>
      <c r="N1277" s="209"/>
      <c r="O1277" s="346"/>
      <c r="P1277" s="339"/>
      <c r="Q1277" s="339"/>
      <c r="R1277" s="339"/>
      <c r="S1277" s="339"/>
      <c r="T1277" s="339"/>
      <c r="U1277" s="339"/>
      <c r="V1277" s="339"/>
      <c r="W1277" s="339"/>
      <c r="X1277" s="339"/>
      <c r="Y1277" s="339"/>
      <c r="Z1277" s="339"/>
      <c r="AA1277" s="339"/>
      <c r="AB1277" s="339"/>
      <c r="AC1277" s="339"/>
    </row>
    <row r="1278" spans="1:29" ht="15.75" customHeight="1">
      <c r="A1278" s="315"/>
      <c r="B1278" s="322"/>
      <c r="C1278" s="309"/>
      <c r="D1278" s="362"/>
      <c r="E1278" s="319"/>
      <c r="F1278" s="309"/>
      <c r="G1278" s="339"/>
      <c r="H1278" s="320"/>
      <c r="I1278" s="312"/>
      <c r="J1278" s="313"/>
      <c r="K1278" s="346"/>
      <c r="L1278" s="341"/>
      <c r="M1278" s="209"/>
      <c r="N1278" s="209"/>
      <c r="O1278" s="346"/>
      <c r="P1278" s="339"/>
      <c r="Q1278" s="339"/>
      <c r="R1278" s="339"/>
      <c r="S1278" s="339"/>
      <c r="T1278" s="339"/>
      <c r="U1278" s="339"/>
      <c r="V1278" s="339"/>
      <c r="W1278" s="339"/>
      <c r="X1278" s="339"/>
      <c r="Y1278" s="339"/>
      <c r="Z1278" s="339"/>
      <c r="AA1278" s="339"/>
      <c r="AB1278" s="339"/>
      <c r="AC1278" s="339"/>
    </row>
    <row r="1279" spans="1:29" ht="15.75" customHeight="1">
      <c r="A1279" s="315"/>
      <c r="B1279" s="322"/>
      <c r="C1279" s="309"/>
      <c r="D1279" s="362"/>
      <c r="E1279" s="319"/>
      <c r="F1279" s="309"/>
      <c r="G1279" s="339"/>
      <c r="H1279" s="320"/>
      <c r="I1279" s="312"/>
      <c r="J1279" s="311" t="s">
        <v>289</v>
      </c>
      <c r="K1279" s="346"/>
      <c r="L1279" s="341"/>
      <c r="M1279" s="209"/>
      <c r="N1279" s="214"/>
      <c r="O1279" s="346"/>
      <c r="P1279" s="339"/>
      <c r="Q1279" s="339"/>
      <c r="R1279" s="339"/>
      <c r="S1279" s="339"/>
      <c r="T1279" s="339"/>
      <c r="U1279" s="339"/>
      <c r="V1279" s="339"/>
      <c r="W1279" s="339"/>
      <c r="X1279" s="339"/>
      <c r="Y1279" s="339"/>
      <c r="Z1279" s="339"/>
      <c r="AA1279" s="339"/>
      <c r="AB1279" s="339"/>
      <c r="AC1279" s="339"/>
    </row>
    <row r="1280" spans="1:29" ht="15.75" customHeight="1">
      <c r="A1280" s="315"/>
      <c r="B1280" s="322"/>
      <c r="C1280" s="309"/>
      <c r="D1280" s="362"/>
      <c r="E1280" s="319"/>
      <c r="F1280" s="309"/>
      <c r="G1280" s="339"/>
      <c r="H1280" s="320"/>
      <c r="I1280" s="312"/>
      <c r="J1280" s="312"/>
      <c r="K1280" s="346"/>
      <c r="L1280" s="341"/>
      <c r="M1280" s="209"/>
      <c r="N1280" s="214"/>
      <c r="O1280" s="346"/>
      <c r="P1280" s="339"/>
      <c r="Q1280" s="339"/>
      <c r="R1280" s="339"/>
      <c r="S1280" s="339"/>
      <c r="T1280" s="339"/>
      <c r="U1280" s="339"/>
      <c r="V1280" s="339"/>
      <c r="W1280" s="339"/>
      <c r="X1280" s="339"/>
      <c r="Y1280" s="339"/>
      <c r="Z1280" s="339"/>
      <c r="AA1280" s="339"/>
      <c r="AB1280" s="339"/>
      <c r="AC1280" s="339"/>
    </row>
    <row r="1281" spans="1:29" ht="15.75" customHeight="1">
      <c r="A1281" s="315"/>
      <c r="B1281" s="322"/>
      <c r="C1281" s="309"/>
      <c r="D1281" s="362"/>
      <c r="E1281" s="319"/>
      <c r="F1281" s="309"/>
      <c r="G1281" s="339"/>
      <c r="H1281" s="320"/>
      <c r="I1281" s="312"/>
      <c r="J1281" s="313"/>
      <c r="K1281" s="346"/>
      <c r="L1281" s="341"/>
      <c r="M1281" s="209"/>
      <c r="N1281" s="209"/>
      <c r="O1281" s="346"/>
      <c r="P1281" s="339"/>
      <c r="Q1281" s="339"/>
      <c r="R1281" s="339"/>
      <c r="S1281" s="339"/>
      <c r="T1281" s="339"/>
      <c r="U1281" s="339"/>
      <c r="V1281" s="339"/>
      <c r="W1281" s="339"/>
      <c r="X1281" s="339"/>
      <c r="Y1281" s="339"/>
      <c r="Z1281" s="339"/>
      <c r="AA1281" s="339"/>
      <c r="AB1281" s="339"/>
      <c r="AC1281" s="339"/>
    </row>
    <row r="1282" spans="1:29" ht="15.75" customHeight="1">
      <c r="A1282" s="315"/>
      <c r="B1282" s="322"/>
      <c r="C1282" s="309"/>
      <c r="D1282" s="362"/>
      <c r="E1282" s="319"/>
      <c r="F1282" s="309"/>
      <c r="G1282" s="339"/>
      <c r="H1282" s="320"/>
      <c r="I1282" s="312"/>
      <c r="J1282" s="311" t="s">
        <v>371</v>
      </c>
      <c r="K1282" s="346"/>
      <c r="L1282" s="341"/>
      <c r="M1282" s="209"/>
      <c r="N1282" s="214"/>
      <c r="O1282" s="346"/>
      <c r="P1282" s="339"/>
      <c r="Q1282" s="339"/>
      <c r="R1282" s="339"/>
      <c r="S1282" s="339"/>
      <c r="T1282" s="339"/>
      <c r="U1282" s="339"/>
      <c r="V1282" s="339"/>
      <c r="W1282" s="339"/>
      <c r="X1282" s="339"/>
      <c r="Y1282" s="339"/>
      <c r="Z1282" s="339"/>
      <c r="AA1282" s="339"/>
      <c r="AB1282" s="339"/>
      <c r="AC1282" s="339"/>
    </row>
    <row r="1283" spans="1:29" ht="6.75" customHeight="1">
      <c r="A1283" s="315"/>
      <c r="B1283" s="322"/>
      <c r="C1283" s="309"/>
      <c r="D1283" s="362"/>
      <c r="E1283" s="319"/>
      <c r="F1283" s="309"/>
      <c r="G1283" s="339"/>
      <c r="H1283" s="320"/>
      <c r="I1283" s="312"/>
      <c r="J1283" s="312"/>
      <c r="K1283" s="346"/>
      <c r="L1283" s="341"/>
      <c r="M1283" s="209"/>
      <c r="N1283" s="214"/>
      <c r="O1283" s="346"/>
      <c r="P1283" s="339"/>
      <c r="Q1283" s="339"/>
      <c r="R1283" s="339"/>
      <c r="S1283" s="339"/>
      <c r="T1283" s="339"/>
      <c r="U1283" s="339"/>
      <c r="V1283" s="339"/>
      <c r="W1283" s="339"/>
      <c r="X1283" s="339"/>
      <c r="Y1283" s="339"/>
      <c r="Z1283" s="339"/>
      <c r="AA1283" s="339"/>
      <c r="AB1283" s="339"/>
      <c r="AC1283" s="339"/>
    </row>
    <row r="1284" spans="1:29" ht="15.75" hidden="1" customHeight="1">
      <c r="A1284" s="315"/>
      <c r="B1284" s="322"/>
      <c r="C1284" s="309"/>
      <c r="D1284" s="362"/>
      <c r="E1284" s="319"/>
      <c r="F1284" s="309"/>
      <c r="G1284" s="339"/>
      <c r="H1284" s="320"/>
      <c r="I1284" s="312"/>
      <c r="J1284" s="312"/>
      <c r="K1284" s="346"/>
      <c r="L1284" s="341"/>
      <c r="M1284" s="209"/>
      <c r="N1284" s="214"/>
      <c r="O1284" s="346"/>
      <c r="P1284" s="339"/>
      <c r="Q1284" s="339"/>
      <c r="R1284" s="339"/>
      <c r="S1284" s="339"/>
      <c r="T1284" s="339"/>
      <c r="U1284" s="339"/>
      <c r="V1284" s="339"/>
      <c r="W1284" s="339"/>
      <c r="X1284" s="339"/>
      <c r="Y1284" s="339"/>
      <c r="Z1284" s="339"/>
      <c r="AA1284" s="339"/>
      <c r="AB1284" s="339"/>
      <c r="AC1284" s="339"/>
    </row>
    <row r="1285" spans="1:29" ht="15.75" hidden="1" customHeight="1">
      <c r="A1285" s="316"/>
      <c r="B1285" s="323"/>
      <c r="C1285" s="310"/>
      <c r="D1285" s="363"/>
      <c r="E1285" s="319"/>
      <c r="F1285" s="310"/>
      <c r="G1285" s="340"/>
      <c r="H1285" s="320"/>
      <c r="I1285" s="313"/>
      <c r="J1285" s="313"/>
      <c r="K1285" s="346"/>
      <c r="L1285" s="346"/>
      <c r="M1285" s="214"/>
      <c r="N1285" s="214"/>
      <c r="O1285" s="346"/>
      <c r="P1285" s="340"/>
      <c r="Q1285" s="340"/>
      <c r="R1285" s="340"/>
      <c r="S1285" s="340"/>
      <c r="T1285" s="340"/>
      <c r="U1285" s="340"/>
      <c r="V1285" s="340"/>
      <c r="W1285" s="340"/>
      <c r="X1285" s="340"/>
      <c r="Y1285" s="340"/>
      <c r="Z1285" s="340"/>
      <c r="AA1285" s="340"/>
      <c r="AB1285" s="340"/>
      <c r="AC1285" s="340"/>
    </row>
    <row r="1286" spans="1:29" ht="15.75" customHeight="1">
      <c r="A1286" s="318">
        <v>98300000</v>
      </c>
      <c r="B1286" s="308" t="s">
        <v>512</v>
      </c>
      <c r="C1286" s="308" t="s">
        <v>451</v>
      </c>
      <c r="D1286" s="308" t="s">
        <v>769</v>
      </c>
      <c r="E1286" s="319" t="s">
        <v>770</v>
      </c>
      <c r="F1286" s="320" t="s">
        <v>771</v>
      </c>
      <c r="G1286" s="317">
        <v>45900</v>
      </c>
      <c r="H1286" s="324" t="s">
        <v>513</v>
      </c>
      <c r="I1286" s="320" t="s">
        <v>527</v>
      </c>
      <c r="J1286" s="320" t="s">
        <v>281</v>
      </c>
      <c r="K1286" s="346" t="s">
        <v>772</v>
      </c>
      <c r="L1286" s="341" t="s">
        <v>556</v>
      </c>
      <c r="M1286" s="209">
        <v>2244.5100000000002</v>
      </c>
      <c r="N1286" s="214">
        <v>2244.5100000000002</v>
      </c>
      <c r="O1286" s="346" t="s">
        <v>603</v>
      </c>
      <c r="P1286" s="317">
        <f>SUM(M1286:M1287)</f>
        <v>4677.21</v>
      </c>
      <c r="Q1286" s="317">
        <f>SUM(N1286:N1287)</f>
        <v>4677.21</v>
      </c>
      <c r="R1286" s="317">
        <f>SUM(M1288:M1290)</f>
        <v>0</v>
      </c>
      <c r="S1286" s="317">
        <f>SUM(N1288:N1290)</f>
        <v>0</v>
      </c>
      <c r="T1286" s="317">
        <f>SUM(M1291:M1294)</f>
        <v>0</v>
      </c>
      <c r="U1286" s="317">
        <f>SUM(N1291:N1294)</f>
        <v>0</v>
      </c>
      <c r="V1286" s="317">
        <f>SUM(M1295:M1299)</f>
        <v>0</v>
      </c>
      <c r="W1286" s="317">
        <f>SUM(N1295:N1299)</f>
        <v>0</v>
      </c>
      <c r="X1286" s="317">
        <f>P1286+R1286+T1286+V1286</f>
        <v>4677.21</v>
      </c>
      <c r="Y1286" s="317">
        <f>Q1286+S1286+U1286+W1286</f>
        <v>4677.21</v>
      </c>
      <c r="Z1286" s="317">
        <f>G1286-X1286</f>
        <v>41222.79</v>
      </c>
      <c r="AA1286" s="317">
        <f>G1286-Y1286</f>
        <v>41222.79</v>
      </c>
      <c r="AB1286" s="317">
        <f>X1286*100/G1286</f>
        <v>10.19</v>
      </c>
      <c r="AC1286" s="317"/>
    </row>
    <row r="1287" spans="1:29" ht="15.75" customHeight="1">
      <c r="A1287" s="318"/>
      <c r="B1287" s="309"/>
      <c r="C1287" s="309"/>
      <c r="D1287" s="309"/>
      <c r="E1287" s="319"/>
      <c r="F1287" s="320"/>
      <c r="G1287" s="317"/>
      <c r="H1287" s="325"/>
      <c r="I1287" s="320"/>
      <c r="J1287" s="320"/>
      <c r="K1287" s="346" t="s">
        <v>1081</v>
      </c>
      <c r="L1287" s="341" t="s">
        <v>698</v>
      </c>
      <c r="M1287" s="209">
        <v>2432.6999999999998</v>
      </c>
      <c r="N1287" s="209">
        <v>2432.6999999999998</v>
      </c>
      <c r="O1287" s="341" t="s">
        <v>880</v>
      </c>
      <c r="P1287" s="317"/>
      <c r="Q1287" s="317"/>
      <c r="R1287" s="317"/>
      <c r="S1287" s="317"/>
      <c r="T1287" s="317"/>
      <c r="U1287" s="317"/>
      <c r="V1287" s="317"/>
      <c r="W1287" s="317"/>
      <c r="X1287" s="317"/>
      <c r="Y1287" s="317"/>
      <c r="Z1287" s="317"/>
      <c r="AA1287" s="317"/>
      <c r="AB1287" s="317"/>
      <c r="AC1287" s="317"/>
    </row>
    <row r="1288" spans="1:29" ht="15.75" customHeight="1">
      <c r="A1288" s="318"/>
      <c r="B1288" s="309"/>
      <c r="C1288" s="309"/>
      <c r="D1288" s="309"/>
      <c r="E1288" s="319"/>
      <c r="F1288" s="320"/>
      <c r="G1288" s="317"/>
      <c r="H1288" s="325"/>
      <c r="I1288" s="320"/>
      <c r="J1288" s="320" t="s">
        <v>370</v>
      </c>
      <c r="K1288" s="346"/>
      <c r="L1288" s="341"/>
      <c r="M1288" s="209"/>
      <c r="N1288" s="209"/>
      <c r="O1288" s="346"/>
      <c r="P1288" s="317"/>
      <c r="Q1288" s="317"/>
      <c r="R1288" s="317"/>
      <c r="S1288" s="317"/>
      <c r="T1288" s="317"/>
      <c r="U1288" s="317"/>
      <c r="V1288" s="317"/>
      <c r="W1288" s="317"/>
      <c r="X1288" s="317"/>
      <c r="Y1288" s="317"/>
      <c r="Z1288" s="317"/>
      <c r="AA1288" s="317"/>
      <c r="AB1288" s="317"/>
      <c r="AC1288" s="317"/>
    </row>
    <row r="1289" spans="1:29" ht="15.75" customHeight="1">
      <c r="A1289" s="318"/>
      <c r="B1289" s="309"/>
      <c r="C1289" s="309"/>
      <c r="D1289" s="309"/>
      <c r="E1289" s="319"/>
      <c r="F1289" s="320"/>
      <c r="G1289" s="317"/>
      <c r="H1289" s="325"/>
      <c r="I1289" s="320"/>
      <c r="J1289" s="320"/>
      <c r="K1289" s="346"/>
      <c r="L1289" s="341"/>
      <c r="M1289" s="209"/>
      <c r="N1289" s="209"/>
      <c r="O1289" s="346"/>
      <c r="P1289" s="317"/>
      <c r="Q1289" s="317"/>
      <c r="R1289" s="317"/>
      <c r="S1289" s="317"/>
      <c r="T1289" s="317"/>
      <c r="U1289" s="317"/>
      <c r="V1289" s="317"/>
      <c r="W1289" s="317"/>
      <c r="X1289" s="317"/>
      <c r="Y1289" s="317"/>
      <c r="Z1289" s="317"/>
      <c r="AA1289" s="317"/>
      <c r="AB1289" s="317"/>
      <c r="AC1289" s="317"/>
    </row>
    <row r="1290" spans="1:29" ht="15.75" customHeight="1">
      <c r="A1290" s="318"/>
      <c r="B1290" s="309"/>
      <c r="C1290" s="309"/>
      <c r="D1290" s="309"/>
      <c r="E1290" s="319"/>
      <c r="F1290" s="320"/>
      <c r="G1290" s="317"/>
      <c r="H1290" s="325"/>
      <c r="I1290" s="320"/>
      <c r="J1290" s="320"/>
      <c r="K1290" s="346"/>
      <c r="L1290" s="341"/>
      <c r="M1290" s="209"/>
      <c r="N1290" s="209"/>
      <c r="O1290" s="346"/>
      <c r="P1290" s="317"/>
      <c r="Q1290" s="317"/>
      <c r="R1290" s="317"/>
      <c r="S1290" s="317"/>
      <c r="T1290" s="317"/>
      <c r="U1290" s="317"/>
      <c r="V1290" s="317"/>
      <c r="W1290" s="317"/>
      <c r="X1290" s="317"/>
      <c r="Y1290" s="317"/>
      <c r="Z1290" s="317"/>
      <c r="AA1290" s="317"/>
      <c r="AB1290" s="317"/>
      <c r="AC1290" s="317"/>
    </row>
    <row r="1291" spans="1:29" ht="15.75" customHeight="1">
      <c r="A1291" s="318"/>
      <c r="B1291" s="309"/>
      <c r="C1291" s="309"/>
      <c r="D1291" s="309"/>
      <c r="E1291" s="319"/>
      <c r="F1291" s="320"/>
      <c r="G1291" s="317"/>
      <c r="H1291" s="325"/>
      <c r="I1291" s="320"/>
      <c r="J1291" s="320" t="s">
        <v>289</v>
      </c>
      <c r="K1291" s="346"/>
      <c r="L1291" s="341"/>
      <c r="M1291" s="209"/>
      <c r="N1291" s="214"/>
      <c r="O1291" s="346"/>
      <c r="P1291" s="317"/>
      <c r="Q1291" s="317"/>
      <c r="R1291" s="317"/>
      <c r="S1291" s="317"/>
      <c r="T1291" s="317"/>
      <c r="U1291" s="317"/>
      <c r="V1291" s="317"/>
      <c r="W1291" s="317"/>
      <c r="X1291" s="317"/>
      <c r="Y1291" s="317"/>
      <c r="Z1291" s="317"/>
      <c r="AA1291" s="317"/>
      <c r="AB1291" s="317"/>
      <c r="AC1291" s="317"/>
    </row>
    <row r="1292" spans="1:29" ht="15.75" customHeight="1">
      <c r="A1292" s="318"/>
      <c r="B1292" s="309"/>
      <c r="C1292" s="309"/>
      <c r="D1292" s="309"/>
      <c r="E1292" s="319"/>
      <c r="F1292" s="320"/>
      <c r="G1292" s="317"/>
      <c r="H1292" s="325"/>
      <c r="I1292" s="320"/>
      <c r="J1292" s="320"/>
      <c r="K1292" s="346"/>
      <c r="L1292" s="341"/>
      <c r="M1292" s="209"/>
      <c r="N1292" s="214"/>
      <c r="O1292" s="346"/>
      <c r="P1292" s="317"/>
      <c r="Q1292" s="317"/>
      <c r="R1292" s="317"/>
      <c r="S1292" s="317"/>
      <c r="T1292" s="317"/>
      <c r="U1292" s="317"/>
      <c r="V1292" s="317"/>
      <c r="W1292" s="317"/>
      <c r="X1292" s="317"/>
      <c r="Y1292" s="317"/>
      <c r="Z1292" s="317"/>
      <c r="AA1292" s="317"/>
      <c r="AB1292" s="317"/>
      <c r="AC1292" s="317"/>
    </row>
    <row r="1293" spans="1:29" ht="15.75" customHeight="1">
      <c r="A1293" s="318"/>
      <c r="B1293" s="309"/>
      <c r="C1293" s="309"/>
      <c r="D1293" s="309"/>
      <c r="E1293" s="319"/>
      <c r="F1293" s="320"/>
      <c r="G1293" s="317"/>
      <c r="H1293" s="325"/>
      <c r="I1293" s="320"/>
      <c r="J1293" s="320"/>
      <c r="K1293" s="346"/>
      <c r="L1293" s="341"/>
      <c r="M1293" s="209"/>
      <c r="N1293" s="214"/>
      <c r="O1293" s="346"/>
      <c r="P1293" s="317"/>
      <c r="Q1293" s="317"/>
      <c r="R1293" s="317"/>
      <c r="S1293" s="317"/>
      <c r="T1293" s="317"/>
      <c r="U1293" s="317"/>
      <c r="V1293" s="317"/>
      <c r="W1293" s="317"/>
      <c r="X1293" s="317"/>
      <c r="Y1293" s="317"/>
      <c r="Z1293" s="317"/>
      <c r="AA1293" s="317"/>
      <c r="AB1293" s="317"/>
      <c r="AC1293" s="317"/>
    </row>
    <row r="1294" spans="1:29" ht="15.75" customHeight="1">
      <c r="A1294" s="318"/>
      <c r="B1294" s="309"/>
      <c r="C1294" s="309"/>
      <c r="D1294" s="309"/>
      <c r="E1294" s="319"/>
      <c r="F1294" s="320"/>
      <c r="G1294" s="317"/>
      <c r="H1294" s="325"/>
      <c r="I1294" s="320"/>
      <c r="J1294" s="320"/>
      <c r="K1294" s="346"/>
      <c r="L1294" s="341"/>
      <c r="M1294" s="209"/>
      <c r="N1294" s="209"/>
      <c r="O1294" s="346"/>
      <c r="P1294" s="317"/>
      <c r="Q1294" s="317"/>
      <c r="R1294" s="317"/>
      <c r="S1294" s="317"/>
      <c r="T1294" s="317"/>
      <c r="U1294" s="317"/>
      <c r="V1294" s="317"/>
      <c r="W1294" s="317"/>
      <c r="X1294" s="317"/>
      <c r="Y1294" s="317"/>
      <c r="Z1294" s="317"/>
      <c r="AA1294" s="317"/>
      <c r="AB1294" s="317"/>
      <c r="AC1294" s="317"/>
    </row>
    <row r="1295" spans="1:29" ht="15.75" customHeight="1">
      <c r="A1295" s="318"/>
      <c r="B1295" s="309"/>
      <c r="C1295" s="309"/>
      <c r="D1295" s="309"/>
      <c r="E1295" s="319"/>
      <c r="F1295" s="320"/>
      <c r="G1295" s="317"/>
      <c r="H1295" s="325"/>
      <c r="I1295" s="320"/>
      <c r="J1295" s="320" t="s">
        <v>371</v>
      </c>
      <c r="K1295" s="346"/>
      <c r="L1295" s="341"/>
      <c r="M1295" s="209"/>
      <c r="N1295" s="214"/>
      <c r="O1295" s="346"/>
      <c r="P1295" s="317"/>
      <c r="Q1295" s="317"/>
      <c r="R1295" s="317"/>
      <c r="S1295" s="317"/>
      <c r="T1295" s="317"/>
      <c r="U1295" s="317"/>
      <c r="V1295" s="317"/>
      <c r="W1295" s="317"/>
      <c r="X1295" s="317"/>
      <c r="Y1295" s="317"/>
      <c r="Z1295" s="317"/>
      <c r="AA1295" s="317"/>
      <c r="AB1295" s="317"/>
      <c r="AC1295" s="317"/>
    </row>
    <row r="1296" spans="1:29" ht="11.25" customHeight="1">
      <c r="A1296" s="318"/>
      <c r="B1296" s="309"/>
      <c r="C1296" s="309"/>
      <c r="D1296" s="309"/>
      <c r="E1296" s="319"/>
      <c r="F1296" s="320"/>
      <c r="G1296" s="317"/>
      <c r="H1296" s="325"/>
      <c r="I1296" s="320"/>
      <c r="J1296" s="320"/>
      <c r="K1296" s="346"/>
      <c r="L1296" s="341"/>
      <c r="M1296" s="209"/>
      <c r="N1296" s="214"/>
      <c r="O1296" s="346"/>
      <c r="P1296" s="317"/>
      <c r="Q1296" s="317"/>
      <c r="R1296" s="317"/>
      <c r="S1296" s="317"/>
      <c r="T1296" s="317"/>
      <c r="U1296" s="317"/>
      <c r="V1296" s="317"/>
      <c r="W1296" s="317"/>
      <c r="X1296" s="317"/>
      <c r="Y1296" s="317"/>
      <c r="Z1296" s="317"/>
      <c r="AA1296" s="317"/>
      <c r="AB1296" s="317"/>
      <c r="AC1296" s="317"/>
    </row>
    <row r="1297" spans="1:29" ht="15.75" hidden="1" customHeight="1">
      <c r="A1297" s="318"/>
      <c r="B1297" s="309"/>
      <c r="C1297" s="309"/>
      <c r="D1297" s="309"/>
      <c r="E1297" s="319"/>
      <c r="F1297" s="320"/>
      <c r="G1297" s="317"/>
      <c r="H1297" s="325"/>
      <c r="I1297" s="320"/>
      <c r="J1297" s="320"/>
      <c r="K1297" s="346"/>
      <c r="L1297" s="341"/>
      <c r="M1297" s="209"/>
      <c r="N1297" s="214"/>
      <c r="O1297" s="346"/>
      <c r="P1297" s="317"/>
      <c r="Q1297" s="317"/>
      <c r="R1297" s="317"/>
      <c r="S1297" s="317"/>
      <c r="T1297" s="317"/>
      <c r="U1297" s="317"/>
      <c r="V1297" s="317"/>
      <c r="W1297" s="317"/>
      <c r="X1297" s="317"/>
      <c r="Y1297" s="317"/>
      <c r="Z1297" s="317"/>
      <c r="AA1297" s="317"/>
      <c r="AB1297" s="317"/>
      <c r="AC1297" s="317"/>
    </row>
    <row r="1298" spans="1:29" ht="15.75" hidden="1" customHeight="1">
      <c r="A1298" s="318"/>
      <c r="B1298" s="309"/>
      <c r="C1298" s="309"/>
      <c r="D1298" s="309"/>
      <c r="E1298" s="319"/>
      <c r="F1298" s="320"/>
      <c r="G1298" s="317"/>
      <c r="H1298" s="325"/>
      <c r="I1298" s="320"/>
      <c r="J1298" s="320"/>
      <c r="K1298" s="346"/>
      <c r="L1298" s="341"/>
      <c r="M1298" s="209"/>
      <c r="N1298" s="214"/>
      <c r="O1298" s="346"/>
      <c r="P1298" s="317"/>
      <c r="Q1298" s="317"/>
      <c r="R1298" s="317"/>
      <c r="S1298" s="317"/>
      <c r="T1298" s="317"/>
      <c r="U1298" s="317"/>
      <c r="V1298" s="317"/>
      <c r="W1298" s="317"/>
      <c r="X1298" s="317"/>
      <c r="Y1298" s="317"/>
      <c r="Z1298" s="317"/>
      <c r="AA1298" s="317"/>
      <c r="AB1298" s="317"/>
      <c r="AC1298" s="317"/>
    </row>
    <row r="1299" spans="1:29" ht="19.5" hidden="1" customHeight="1">
      <c r="A1299" s="318"/>
      <c r="B1299" s="310"/>
      <c r="C1299" s="310"/>
      <c r="D1299" s="310"/>
      <c r="E1299" s="319"/>
      <c r="F1299" s="320"/>
      <c r="G1299" s="317"/>
      <c r="H1299" s="326"/>
      <c r="I1299" s="320"/>
      <c r="J1299" s="320"/>
      <c r="K1299" s="346"/>
      <c r="L1299" s="341"/>
      <c r="M1299" s="209"/>
      <c r="N1299" s="214"/>
      <c r="O1299" s="346"/>
      <c r="P1299" s="317"/>
      <c r="Q1299" s="317"/>
      <c r="R1299" s="317"/>
      <c r="S1299" s="317"/>
      <c r="T1299" s="317"/>
      <c r="U1299" s="317"/>
      <c r="V1299" s="317"/>
      <c r="W1299" s="317"/>
      <c r="X1299" s="317"/>
      <c r="Y1299" s="317"/>
      <c r="Z1299" s="317"/>
      <c r="AA1299" s="317"/>
      <c r="AB1299" s="317"/>
      <c r="AC1299" s="317"/>
    </row>
    <row r="1300" spans="1:29" ht="15.75" customHeight="1">
      <c r="A1300" s="318">
        <v>50400000</v>
      </c>
      <c r="B1300" s="308" t="s">
        <v>509</v>
      </c>
      <c r="C1300" s="308" t="s">
        <v>451</v>
      </c>
      <c r="D1300" s="308" t="s">
        <v>956</v>
      </c>
      <c r="E1300" s="319" t="s">
        <v>456</v>
      </c>
      <c r="F1300" s="320" t="s">
        <v>722</v>
      </c>
      <c r="G1300" s="317">
        <v>7700</v>
      </c>
      <c r="H1300" s="324" t="s">
        <v>510</v>
      </c>
      <c r="I1300" s="320" t="s">
        <v>527</v>
      </c>
      <c r="J1300" s="320" t="s">
        <v>281</v>
      </c>
      <c r="K1300" s="346"/>
      <c r="L1300" s="341"/>
      <c r="M1300" s="209"/>
      <c r="N1300" s="214"/>
      <c r="O1300" s="346"/>
      <c r="P1300" s="317">
        <f>SUM(M1300:M1301)</f>
        <v>0</v>
      </c>
      <c r="Q1300" s="317">
        <f>SUM(N1300:N1301)</f>
        <v>0</v>
      </c>
      <c r="R1300" s="317">
        <f>SUM(M1302:M1303)</f>
        <v>0</v>
      </c>
      <c r="S1300" s="317">
        <f>SUM(N1302:N1303)</f>
        <v>0</v>
      </c>
      <c r="T1300" s="317">
        <f>SUM(M1304:M1305)</f>
        <v>0</v>
      </c>
      <c r="U1300" s="317">
        <f>SUM(N1304:N1305)</f>
        <v>0</v>
      </c>
      <c r="V1300" s="317">
        <f>SUM(M1306:M1307)</f>
        <v>0</v>
      </c>
      <c r="W1300" s="317">
        <f>SUM(N1306:N1307)</f>
        <v>0</v>
      </c>
      <c r="X1300" s="317">
        <f>P1300+R1300+T1300+V1300</f>
        <v>0</v>
      </c>
      <c r="Y1300" s="317">
        <f>Q1300+S1300+U1300+W1300</f>
        <v>0</v>
      </c>
      <c r="Z1300" s="317">
        <f>G1300-X1300</f>
        <v>7700</v>
      </c>
      <c r="AA1300" s="317">
        <f>G1300-Y1300</f>
        <v>7700</v>
      </c>
      <c r="AB1300" s="317">
        <f>X1300*100/G1300</f>
        <v>0</v>
      </c>
      <c r="AC1300" s="317"/>
    </row>
    <row r="1301" spans="1:29" ht="15.75" customHeight="1">
      <c r="A1301" s="318"/>
      <c r="B1301" s="309"/>
      <c r="C1301" s="309"/>
      <c r="D1301" s="309"/>
      <c r="E1301" s="319"/>
      <c r="F1301" s="320"/>
      <c r="G1301" s="317"/>
      <c r="H1301" s="325"/>
      <c r="I1301" s="320"/>
      <c r="J1301" s="320"/>
      <c r="K1301" s="346"/>
      <c r="L1301" s="341"/>
      <c r="M1301" s="209"/>
      <c r="N1301" s="209"/>
      <c r="O1301" s="341"/>
      <c r="P1301" s="317"/>
      <c r="Q1301" s="317"/>
      <c r="R1301" s="317"/>
      <c r="S1301" s="317"/>
      <c r="T1301" s="317"/>
      <c r="U1301" s="317"/>
      <c r="V1301" s="317"/>
      <c r="W1301" s="317"/>
      <c r="X1301" s="317"/>
      <c r="Y1301" s="317"/>
      <c r="Z1301" s="317"/>
      <c r="AA1301" s="317"/>
      <c r="AB1301" s="317"/>
      <c r="AC1301" s="317"/>
    </row>
    <row r="1302" spans="1:29" ht="15.75" customHeight="1">
      <c r="A1302" s="318"/>
      <c r="B1302" s="309"/>
      <c r="C1302" s="309"/>
      <c r="D1302" s="309"/>
      <c r="E1302" s="319"/>
      <c r="F1302" s="320"/>
      <c r="G1302" s="317"/>
      <c r="H1302" s="325"/>
      <c r="I1302" s="320"/>
      <c r="J1302" s="320" t="s">
        <v>370</v>
      </c>
      <c r="K1302" s="346"/>
      <c r="L1302" s="341"/>
      <c r="M1302" s="209"/>
      <c r="N1302" s="209"/>
      <c r="O1302" s="346"/>
      <c r="P1302" s="317"/>
      <c r="Q1302" s="317"/>
      <c r="R1302" s="317"/>
      <c r="S1302" s="317"/>
      <c r="T1302" s="317"/>
      <c r="U1302" s="317"/>
      <c r="V1302" s="317"/>
      <c r="W1302" s="317"/>
      <c r="X1302" s="317"/>
      <c r="Y1302" s="317"/>
      <c r="Z1302" s="317"/>
      <c r="AA1302" s="317"/>
      <c r="AB1302" s="317"/>
      <c r="AC1302" s="317"/>
    </row>
    <row r="1303" spans="1:29" ht="15.75" customHeight="1">
      <c r="A1303" s="318"/>
      <c r="B1303" s="309"/>
      <c r="C1303" s="309"/>
      <c r="D1303" s="309"/>
      <c r="E1303" s="319"/>
      <c r="F1303" s="320"/>
      <c r="G1303" s="317"/>
      <c r="H1303" s="325"/>
      <c r="I1303" s="320"/>
      <c r="J1303" s="320"/>
      <c r="K1303" s="346"/>
      <c r="L1303" s="341"/>
      <c r="M1303" s="209"/>
      <c r="N1303" s="209"/>
      <c r="O1303" s="346"/>
      <c r="P1303" s="317"/>
      <c r="Q1303" s="317"/>
      <c r="R1303" s="317"/>
      <c r="S1303" s="317"/>
      <c r="T1303" s="317"/>
      <c r="U1303" s="317"/>
      <c r="V1303" s="317"/>
      <c r="W1303" s="317"/>
      <c r="X1303" s="317"/>
      <c r="Y1303" s="317"/>
      <c r="Z1303" s="317"/>
      <c r="AA1303" s="317"/>
      <c r="AB1303" s="317"/>
      <c r="AC1303" s="317"/>
    </row>
    <row r="1304" spans="1:29" ht="15.75" customHeight="1">
      <c r="A1304" s="318"/>
      <c r="B1304" s="309"/>
      <c r="C1304" s="309"/>
      <c r="D1304" s="309"/>
      <c r="E1304" s="319"/>
      <c r="F1304" s="320"/>
      <c r="G1304" s="317"/>
      <c r="H1304" s="325"/>
      <c r="I1304" s="320"/>
      <c r="J1304" s="320" t="s">
        <v>289</v>
      </c>
      <c r="K1304" s="346"/>
      <c r="L1304" s="341"/>
      <c r="M1304" s="209"/>
      <c r="N1304" s="214"/>
      <c r="O1304" s="346"/>
      <c r="P1304" s="317"/>
      <c r="Q1304" s="317"/>
      <c r="R1304" s="317"/>
      <c r="S1304" s="317"/>
      <c r="T1304" s="317"/>
      <c r="U1304" s="317"/>
      <c r="V1304" s="317"/>
      <c r="W1304" s="317"/>
      <c r="X1304" s="317"/>
      <c r="Y1304" s="317"/>
      <c r="Z1304" s="317"/>
      <c r="AA1304" s="317"/>
      <c r="AB1304" s="317"/>
      <c r="AC1304" s="317"/>
    </row>
    <row r="1305" spans="1:29" ht="15.75" customHeight="1">
      <c r="A1305" s="318"/>
      <c r="B1305" s="309"/>
      <c r="C1305" s="309"/>
      <c r="D1305" s="309"/>
      <c r="E1305" s="319"/>
      <c r="F1305" s="320"/>
      <c r="G1305" s="317"/>
      <c r="H1305" s="325"/>
      <c r="I1305" s="320"/>
      <c r="J1305" s="320"/>
      <c r="K1305" s="346"/>
      <c r="L1305" s="341"/>
      <c r="M1305" s="209"/>
      <c r="N1305" s="209"/>
      <c r="O1305" s="346"/>
      <c r="P1305" s="317"/>
      <c r="Q1305" s="317"/>
      <c r="R1305" s="317"/>
      <c r="S1305" s="317"/>
      <c r="T1305" s="317"/>
      <c r="U1305" s="317"/>
      <c r="V1305" s="317"/>
      <c r="W1305" s="317"/>
      <c r="X1305" s="317"/>
      <c r="Y1305" s="317"/>
      <c r="Z1305" s="317"/>
      <c r="AA1305" s="317"/>
      <c r="AB1305" s="317"/>
      <c r="AC1305" s="317"/>
    </row>
    <row r="1306" spans="1:29" ht="15.75" customHeight="1">
      <c r="A1306" s="318"/>
      <c r="B1306" s="309"/>
      <c r="C1306" s="309"/>
      <c r="D1306" s="309"/>
      <c r="E1306" s="319"/>
      <c r="F1306" s="320"/>
      <c r="G1306" s="317"/>
      <c r="H1306" s="325"/>
      <c r="I1306" s="320"/>
      <c r="J1306" s="320" t="s">
        <v>371</v>
      </c>
      <c r="K1306" s="346"/>
      <c r="L1306" s="341"/>
      <c r="M1306" s="209"/>
      <c r="N1306" s="214"/>
      <c r="O1306" s="346"/>
      <c r="P1306" s="317"/>
      <c r="Q1306" s="317"/>
      <c r="R1306" s="317"/>
      <c r="S1306" s="317"/>
      <c r="T1306" s="317"/>
      <c r="U1306" s="317"/>
      <c r="V1306" s="317"/>
      <c r="W1306" s="317"/>
      <c r="X1306" s="317"/>
      <c r="Y1306" s="317"/>
      <c r="Z1306" s="317"/>
      <c r="AA1306" s="317"/>
      <c r="AB1306" s="317"/>
      <c r="AC1306" s="317"/>
    </row>
    <row r="1307" spans="1:29" ht="19.5" customHeight="1">
      <c r="A1307" s="318"/>
      <c r="B1307" s="310"/>
      <c r="C1307" s="310"/>
      <c r="D1307" s="310"/>
      <c r="E1307" s="319"/>
      <c r="F1307" s="320"/>
      <c r="G1307" s="317"/>
      <c r="H1307" s="326"/>
      <c r="I1307" s="320"/>
      <c r="J1307" s="320"/>
      <c r="K1307" s="346"/>
      <c r="L1307" s="346"/>
      <c r="M1307" s="214"/>
      <c r="N1307" s="214"/>
      <c r="O1307" s="346"/>
      <c r="P1307" s="317"/>
      <c r="Q1307" s="317"/>
      <c r="R1307" s="317"/>
      <c r="S1307" s="317"/>
      <c r="T1307" s="317"/>
      <c r="U1307" s="317"/>
      <c r="V1307" s="317"/>
      <c r="W1307" s="317"/>
      <c r="X1307" s="317"/>
      <c r="Y1307" s="317"/>
      <c r="Z1307" s="317"/>
      <c r="AA1307" s="317"/>
      <c r="AB1307" s="317"/>
      <c r="AC1307" s="317"/>
    </row>
    <row r="1308" spans="1:29" ht="15.75" customHeight="1">
      <c r="A1308" s="321">
        <v>50300000</v>
      </c>
      <c r="B1308" s="308" t="s">
        <v>505</v>
      </c>
      <c r="C1308" s="308" t="s">
        <v>495</v>
      </c>
      <c r="D1308" s="308" t="s">
        <v>1082</v>
      </c>
      <c r="E1308" s="319" t="s">
        <v>1083</v>
      </c>
      <c r="F1308" s="360" t="s">
        <v>653</v>
      </c>
      <c r="G1308" s="317">
        <v>120</v>
      </c>
      <c r="H1308" s="320" t="s">
        <v>506</v>
      </c>
      <c r="I1308" s="320" t="s">
        <v>537</v>
      </c>
      <c r="J1308" s="320" t="s">
        <v>281</v>
      </c>
      <c r="K1308" s="346" t="s">
        <v>798</v>
      </c>
      <c r="L1308" s="341" t="s">
        <v>1002</v>
      </c>
      <c r="M1308" s="209">
        <v>120</v>
      </c>
      <c r="N1308" s="214">
        <v>120</v>
      </c>
      <c r="O1308" s="346" t="s">
        <v>1002</v>
      </c>
      <c r="P1308" s="317">
        <f>SUM(M1308:M1309)</f>
        <v>120</v>
      </c>
      <c r="Q1308" s="317">
        <f>SUM(N1308:N1309)</f>
        <v>120</v>
      </c>
      <c r="R1308" s="317">
        <f>SUM(M1310:M1311)</f>
        <v>0</v>
      </c>
      <c r="S1308" s="317">
        <f>SUM(N1310:N1311)</f>
        <v>0</v>
      </c>
      <c r="T1308" s="317">
        <f>SUM(M1312:M1313)</f>
        <v>0</v>
      </c>
      <c r="U1308" s="317">
        <f>SUM(N1312:N1313)</f>
        <v>0</v>
      </c>
      <c r="V1308" s="317">
        <f>SUM(M1314:M1315)</f>
        <v>0</v>
      </c>
      <c r="W1308" s="317">
        <f>SUM(N1314:N1315)</f>
        <v>0</v>
      </c>
      <c r="X1308" s="317">
        <f>P1308+R1308+T1308+V1308</f>
        <v>120</v>
      </c>
      <c r="Y1308" s="317">
        <f>Q1308+S1308+U1308+W1308</f>
        <v>120</v>
      </c>
      <c r="Z1308" s="317">
        <f>G1308-X1308</f>
        <v>0</v>
      </c>
      <c r="AA1308" s="317">
        <f>G1308-Y1308</f>
        <v>0</v>
      </c>
      <c r="AB1308" s="317">
        <f>X1308*100/G1308</f>
        <v>100</v>
      </c>
      <c r="AC1308" s="317"/>
    </row>
    <row r="1309" spans="1:29" ht="15.75" customHeight="1">
      <c r="A1309" s="322"/>
      <c r="B1309" s="309"/>
      <c r="C1309" s="309"/>
      <c r="D1309" s="309"/>
      <c r="E1309" s="319"/>
      <c r="F1309" s="360"/>
      <c r="G1309" s="317"/>
      <c r="H1309" s="320"/>
      <c r="I1309" s="320"/>
      <c r="J1309" s="320"/>
      <c r="K1309" s="346"/>
      <c r="L1309" s="341"/>
      <c r="M1309" s="209"/>
      <c r="N1309" s="209"/>
      <c r="O1309" s="341"/>
      <c r="P1309" s="317"/>
      <c r="Q1309" s="317"/>
      <c r="R1309" s="317"/>
      <c r="S1309" s="317"/>
      <c r="T1309" s="317"/>
      <c r="U1309" s="317"/>
      <c r="V1309" s="317"/>
      <c r="W1309" s="317"/>
      <c r="X1309" s="317"/>
      <c r="Y1309" s="317"/>
      <c r="Z1309" s="317"/>
      <c r="AA1309" s="317"/>
      <c r="AB1309" s="317"/>
      <c r="AC1309" s="317"/>
    </row>
    <row r="1310" spans="1:29" ht="15.75" customHeight="1">
      <c r="A1310" s="322"/>
      <c r="B1310" s="309"/>
      <c r="C1310" s="309"/>
      <c r="D1310" s="309"/>
      <c r="E1310" s="319"/>
      <c r="F1310" s="360"/>
      <c r="G1310" s="317"/>
      <c r="H1310" s="320"/>
      <c r="I1310" s="320"/>
      <c r="J1310" s="320" t="s">
        <v>370</v>
      </c>
      <c r="K1310" s="346"/>
      <c r="L1310" s="341"/>
      <c r="M1310" s="209"/>
      <c r="N1310" s="209"/>
      <c r="O1310" s="346"/>
      <c r="P1310" s="317"/>
      <c r="Q1310" s="317"/>
      <c r="R1310" s="317"/>
      <c r="S1310" s="317"/>
      <c r="T1310" s="317"/>
      <c r="U1310" s="317"/>
      <c r="V1310" s="317"/>
      <c r="W1310" s="317"/>
      <c r="X1310" s="317"/>
      <c r="Y1310" s="317"/>
      <c r="Z1310" s="317"/>
      <c r="AA1310" s="317"/>
      <c r="AB1310" s="317"/>
      <c r="AC1310" s="317"/>
    </row>
    <row r="1311" spans="1:29" ht="15.75" customHeight="1">
      <c r="A1311" s="322"/>
      <c r="B1311" s="309"/>
      <c r="C1311" s="309"/>
      <c r="D1311" s="309"/>
      <c r="E1311" s="319"/>
      <c r="F1311" s="360"/>
      <c r="G1311" s="317"/>
      <c r="H1311" s="320"/>
      <c r="I1311" s="320"/>
      <c r="J1311" s="320"/>
      <c r="K1311" s="346"/>
      <c r="L1311" s="341"/>
      <c r="M1311" s="209"/>
      <c r="N1311" s="209"/>
      <c r="O1311" s="346"/>
      <c r="P1311" s="317"/>
      <c r="Q1311" s="317"/>
      <c r="R1311" s="317"/>
      <c r="S1311" s="317"/>
      <c r="T1311" s="317"/>
      <c r="U1311" s="317"/>
      <c r="V1311" s="317"/>
      <c r="W1311" s="317"/>
      <c r="X1311" s="317"/>
      <c r="Y1311" s="317"/>
      <c r="Z1311" s="317"/>
      <c r="AA1311" s="317"/>
      <c r="AB1311" s="317"/>
      <c r="AC1311" s="317"/>
    </row>
    <row r="1312" spans="1:29" ht="15.75" customHeight="1">
      <c r="A1312" s="322"/>
      <c r="B1312" s="309"/>
      <c r="C1312" s="309"/>
      <c r="D1312" s="309"/>
      <c r="E1312" s="319"/>
      <c r="F1312" s="360"/>
      <c r="G1312" s="317"/>
      <c r="H1312" s="320"/>
      <c r="I1312" s="320"/>
      <c r="J1312" s="320" t="s">
        <v>289</v>
      </c>
      <c r="K1312" s="346"/>
      <c r="L1312" s="341"/>
      <c r="M1312" s="209"/>
      <c r="N1312" s="214"/>
      <c r="O1312" s="346"/>
      <c r="P1312" s="317"/>
      <c r="Q1312" s="317"/>
      <c r="R1312" s="317"/>
      <c r="S1312" s="317"/>
      <c r="T1312" s="317"/>
      <c r="U1312" s="317"/>
      <c r="V1312" s="317"/>
      <c r="W1312" s="317"/>
      <c r="X1312" s="317"/>
      <c r="Y1312" s="317"/>
      <c r="Z1312" s="317"/>
      <c r="AA1312" s="317"/>
      <c r="AB1312" s="317"/>
      <c r="AC1312" s="317"/>
    </row>
    <row r="1313" spans="1:29" ht="15.75" customHeight="1">
      <c r="A1313" s="322"/>
      <c r="B1313" s="309"/>
      <c r="C1313" s="309"/>
      <c r="D1313" s="309"/>
      <c r="E1313" s="319"/>
      <c r="F1313" s="360"/>
      <c r="G1313" s="317"/>
      <c r="H1313" s="320"/>
      <c r="I1313" s="320"/>
      <c r="J1313" s="320"/>
      <c r="K1313" s="346"/>
      <c r="L1313" s="341"/>
      <c r="M1313" s="209"/>
      <c r="N1313" s="209"/>
      <c r="O1313" s="346"/>
      <c r="P1313" s="317"/>
      <c r="Q1313" s="317"/>
      <c r="R1313" s="317"/>
      <c r="S1313" s="317"/>
      <c r="T1313" s="317"/>
      <c r="U1313" s="317"/>
      <c r="V1313" s="317"/>
      <c r="W1313" s="317"/>
      <c r="X1313" s="317"/>
      <c r="Y1313" s="317"/>
      <c r="Z1313" s="317"/>
      <c r="AA1313" s="317"/>
      <c r="AB1313" s="317"/>
      <c r="AC1313" s="317"/>
    </row>
    <row r="1314" spans="1:29" ht="15.75" customHeight="1">
      <c r="A1314" s="322"/>
      <c r="B1314" s="309"/>
      <c r="C1314" s="309"/>
      <c r="D1314" s="309"/>
      <c r="E1314" s="319"/>
      <c r="F1314" s="360"/>
      <c r="G1314" s="317"/>
      <c r="H1314" s="320"/>
      <c r="I1314" s="320"/>
      <c r="J1314" s="320" t="s">
        <v>371</v>
      </c>
      <c r="K1314" s="346"/>
      <c r="L1314" s="341"/>
      <c r="M1314" s="209"/>
      <c r="N1314" s="214"/>
      <c r="O1314" s="346"/>
      <c r="P1314" s="317"/>
      <c r="Q1314" s="317"/>
      <c r="R1314" s="317"/>
      <c r="S1314" s="317"/>
      <c r="T1314" s="317"/>
      <c r="U1314" s="317"/>
      <c r="V1314" s="317"/>
      <c r="W1314" s="317"/>
      <c r="X1314" s="317"/>
      <c r="Y1314" s="317"/>
      <c r="Z1314" s="317"/>
      <c r="AA1314" s="317"/>
      <c r="AB1314" s="317"/>
      <c r="AC1314" s="317"/>
    </row>
    <row r="1315" spans="1:29" ht="15.75" customHeight="1">
      <c r="A1315" s="323"/>
      <c r="B1315" s="310"/>
      <c r="C1315" s="310"/>
      <c r="D1315" s="310"/>
      <c r="E1315" s="319"/>
      <c r="F1315" s="360"/>
      <c r="G1315" s="317"/>
      <c r="H1315" s="320"/>
      <c r="I1315" s="320"/>
      <c r="J1315" s="320"/>
      <c r="K1315" s="346"/>
      <c r="L1315" s="346"/>
      <c r="M1315" s="214"/>
      <c r="N1315" s="214"/>
      <c r="O1315" s="346"/>
      <c r="P1315" s="317"/>
      <c r="Q1315" s="317"/>
      <c r="R1315" s="317"/>
      <c r="S1315" s="317"/>
      <c r="T1315" s="317"/>
      <c r="U1315" s="317"/>
      <c r="V1315" s="317"/>
      <c r="W1315" s="317"/>
      <c r="X1315" s="317"/>
      <c r="Y1315" s="317"/>
      <c r="Z1315" s="317"/>
      <c r="AA1315" s="317"/>
      <c r="AB1315" s="317"/>
      <c r="AC1315" s="317"/>
    </row>
    <row r="1316" spans="1:29" ht="15.75" customHeight="1">
      <c r="A1316" s="321">
        <v>50300000</v>
      </c>
      <c r="B1316" s="308" t="s">
        <v>1078</v>
      </c>
      <c r="C1316" s="308" t="s">
        <v>495</v>
      </c>
      <c r="D1316" s="308" t="s">
        <v>1079</v>
      </c>
      <c r="E1316" s="319" t="s">
        <v>1084</v>
      </c>
      <c r="F1316" s="360" t="s">
        <v>844</v>
      </c>
      <c r="G1316" s="317">
        <v>119</v>
      </c>
      <c r="H1316" s="320" t="s">
        <v>506</v>
      </c>
      <c r="I1316" s="320" t="s">
        <v>1080</v>
      </c>
      <c r="J1316" s="320" t="s">
        <v>281</v>
      </c>
      <c r="K1316" s="346" t="s">
        <v>798</v>
      </c>
      <c r="L1316" s="341" t="s">
        <v>896</v>
      </c>
      <c r="M1316" s="209">
        <v>119</v>
      </c>
      <c r="N1316" s="214">
        <v>119</v>
      </c>
      <c r="O1316" s="346" t="s">
        <v>684</v>
      </c>
      <c r="P1316" s="317">
        <f>SUM(M1316:M1317)</f>
        <v>119</v>
      </c>
      <c r="Q1316" s="317">
        <f>SUM(N1316:N1317)</f>
        <v>119</v>
      </c>
      <c r="R1316" s="317">
        <f>SUM(M1318:M1319)</f>
        <v>0</v>
      </c>
      <c r="S1316" s="317">
        <f>SUM(N1318:N1319)</f>
        <v>0</v>
      </c>
      <c r="T1316" s="317">
        <f>SUM(M1320:M1321)</f>
        <v>0</v>
      </c>
      <c r="U1316" s="317">
        <f>SUM(N1320:N1321)</f>
        <v>0</v>
      </c>
      <c r="V1316" s="317">
        <f>SUM(M1322:M1323)</f>
        <v>0</v>
      </c>
      <c r="W1316" s="317">
        <f>SUM(N1322:N1323)</f>
        <v>0</v>
      </c>
      <c r="X1316" s="317">
        <f>P1316+R1316+T1316+V1316</f>
        <v>119</v>
      </c>
      <c r="Y1316" s="317">
        <f>Q1316+S1316+U1316+W1316</f>
        <v>119</v>
      </c>
      <c r="Z1316" s="317">
        <f>G1316-X1316</f>
        <v>0</v>
      </c>
      <c r="AA1316" s="317">
        <f>G1316-Y1316</f>
        <v>0</v>
      </c>
      <c r="AB1316" s="317">
        <f>X1316*100/G1316</f>
        <v>100</v>
      </c>
      <c r="AC1316" s="317" t="s">
        <v>707</v>
      </c>
    </row>
    <row r="1317" spans="1:29" ht="15.75" customHeight="1">
      <c r="A1317" s="322"/>
      <c r="B1317" s="309"/>
      <c r="C1317" s="309"/>
      <c r="D1317" s="309"/>
      <c r="E1317" s="319"/>
      <c r="F1317" s="360"/>
      <c r="G1317" s="317"/>
      <c r="H1317" s="320"/>
      <c r="I1317" s="320"/>
      <c r="J1317" s="320"/>
      <c r="K1317" s="346"/>
      <c r="L1317" s="341"/>
      <c r="M1317" s="209"/>
      <c r="N1317" s="209"/>
      <c r="O1317" s="341"/>
      <c r="P1317" s="317"/>
      <c r="Q1317" s="317"/>
      <c r="R1317" s="317"/>
      <c r="S1317" s="317"/>
      <c r="T1317" s="317"/>
      <c r="U1317" s="317"/>
      <c r="V1317" s="317"/>
      <c r="W1317" s="317"/>
      <c r="X1317" s="317"/>
      <c r="Y1317" s="317"/>
      <c r="Z1317" s="317"/>
      <c r="AA1317" s="317"/>
      <c r="AB1317" s="317"/>
      <c r="AC1317" s="317"/>
    </row>
    <row r="1318" spans="1:29" ht="15.75" customHeight="1">
      <c r="A1318" s="322"/>
      <c r="B1318" s="309"/>
      <c r="C1318" s="309"/>
      <c r="D1318" s="309"/>
      <c r="E1318" s="319"/>
      <c r="F1318" s="360"/>
      <c r="G1318" s="317"/>
      <c r="H1318" s="320"/>
      <c r="I1318" s="320"/>
      <c r="J1318" s="320" t="s">
        <v>370</v>
      </c>
      <c r="K1318" s="346"/>
      <c r="L1318" s="341"/>
      <c r="M1318" s="209"/>
      <c r="N1318" s="209"/>
      <c r="O1318" s="346"/>
      <c r="P1318" s="317"/>
      <c r="Q1318" s="317"/>
      <c r="R1318" s="317"/>
      <c r="S1318" s="317"/>
      <c r="T1318" s="317"/>
      <c r="U1318" s="317"/>
      <c r="V1318" s="317"/>
      <c r="W1318" s="317"/>
      <c r="X1318" s="317"/>
      <c r="Y1318" s="317"/>
      <c r="Z1318" s="317"/>
      <c r="AA1318" s="317"/>
      <c r="AB1318" s="317"/>
      <c r="AC1318" s="317"/>
    </row>
    <row r="1319" spans="1:29" ht="15.75" customHeight="1">
      <c r="A1319" s="322"/>
      <c r="B1319" s="309"/>
      <c r="C1319" s="309"/>
      <c r="D1319" s="309"/>
      <c r="E1319" s="319"/>
      <c r="F1319" s="360"/>
      <c r="G1319" s="317"/>
      <c r="H1319" s="320"/>
      <c r="I1319" s="320"/>
      <c r="J1319" s="320"/>
      <c r="K1319" s="346"/>
      <c r="L1319" s="341"/>
      <c r="M1319" s="209"/>
      <c r="N1319" s="209"/>
      <c r="O1319" s="346"/>
      <c r="P1319" s="317"/>
      <c r="Q1319" s="317"/>
      <c r="R1319" s="317"/>
      <c r="S1319" s="317"/>
      <c r="T1319" s="317"/>
      <c r="U1319" s="317"/>
      <c r="V1319" s="317"/>
      <c r="W1319" s="317"/>
      <c r="X1319" s="317"/>
      <c r="Y1319" s="317"/>
      <c r="Z1319" s="317"/>
      <c r="AA1319" s="317"/>
      <c r="AB1319" s="317"/>
      <c r="AC1319" s="317"/>
    </row>
    <row r="1320" spans="1:29" ht="15.75" customHeight="1">
      <c r="A1320" s="322"/>
      <c r="B1320" s="309"/>
      <c r="C1320" s="309"/>
      <c r="D1320" s="309"/>
      <c r="E1320" s="319"/>
      <c r="F1320" s="360"/>
      <c r="G1320" s="317"/>
      <c r="H1320" s="320"/>
      <c r="I1320" s="320"/>
      <c r="J1320" s="320" t="s">
        <v>289</v>
      </c>
      <c r="K1320" s="346"/>
      <c r="L1320" s="341"/>
      <c r="M1320" s="209"/>
      <c r="N1320" s="214"/>
      <c r="O1320" s="346"/>
      <c r="P1320" s="317"/>
      <c r="Q1320" s="317"/>
      <c r="R1320" s="317"/>
      <c r="S1320" s="317"/>
      <c r="T1320" s="317"/>
      <c r="U1320" s="317"/>
      <c r="V1320" s="317"/>
      <c r="W1320" s="317"/>
      <c r="X1320" s="317"/>
      <c r="Y1320" s="317"/>
      <c r="Z1320" s="317"/>
      <c r="AA1320" s="317"/>
      <c r="AB1320" s="317"/>
      <c r="AC1320" s="317"/>
    </row>
    <row r="1321" spans="1:29" ht="15.75" customHeight="1">
      <c r="A1321" s="322"/>
      <c r="B1321" s="309"/>
      <c r="C1321" s="309"/>
      <c r="D1321" s="309"/>
      <c r="E1321" s="319"/>
      <c r="F1321" s="360"/>
      <c r="G1321" s="317"/>
      <c r="H1321" s="320"/>
      <c r="I1321" s="320"/>
      <c r="J1321" s="320"/>
      <c r="K1321" s="346"/>
      <c r="L1321" s="341"/>
      <c r="M1321" s="209"/>
      <c r="N1321" s="209"/>
      <c r="O1321" s="346"/>
      <c r="P1321" s="317"/>
      <c r="Q1321" s="317"/>
      <c r="R1321" s="317"/>
      <c r="S1321" s="317"/>
      <c r="T1321" s="317"/>
      <c r="U1321" s="317"/>
      <c r="V1321" s="317"/>
      <c r="W1321" s="317"/>
      <c r="X1321" s="317"/>
      <c r="Y1321" s="317"/>
      <c r="Z1321" s="317"/>
      <c r="AA1321" s="317"/>
      <c r="AB1321" s="317"/>
      <c r="AC1321" s="317"/>
    </row>
    <row r="1322" spans="1:29" ht="15.75" customHeight="1">
      <c r="A1322" s="322"/>
      <c r="B1322" s="309"/>
      <c r="C1322" s="309"/>
      <c r="D1322" s="309"/>
      <c r="E1322" s="319"/>
      <c r="F1322" s="360"/>
      <c r="G1322" s="317"/>
      <c r="H1322" s="320"/>
      <c r="I1322" s="320"/>
      <c r="J1322" s="320" t="s">
        <v>371</v>
      </c>
      <c r="K1322" s="346"/>
      <c r="L1322" s="341"/>
      <c r="M1322" s="209"/>
      <c r="N1322" s="214"/>
      <c r="O1322" s="346"/>
      <c r="P1322" s="317"/>
      <c r="Q1322" s="317"/>
      <c r="R1322" s="317"/>
      <c r="S1322" s="317"/>
      <c r="T1322" s="317"/>
      <c r="U1322" s="317"/>
      <c r="V1322" s="317"/>
      <c r="W1322" s="317"/>
      <c r="X1322" s="317"/>
      <c r="Y1322" s="317"/>
      <c r="Z1322" s="317"/>
      <c r="AA1322" s="317"/>
      <c r="AB1322" s="317"/>
      <c r="AC1322" s="317"/>
    </row>
    <row r="1323" spans="1:29" ht="15.75" customHeight="1">
      <c r="A1323" s="323"/>
      <c r="B1323" s="310"/>
      <c r="C1323" s="310"/>
      <c r="D1323" s="310"/>
      <c r="E1323" s="319"/>
      <c r="F1323" s="360"/>
      <c r="G1323" s="317"/>
      <c r="H1323" s="320"/>
      <c r="I1323" s="320"/>
      <c r="J1323" s="320"/>
      <c r="K1323" s="346"/>
      <c r="L1323" s="346"/>
      <c r="M1323" s="214"/>
      <c r="N1323" s="214"/>
      <c r="O1323" s="346"/>
      <c r="P1323" s="317"/>
      <c r="Q1323" s="317"/>
      <c r="R1323" s="317"/>
      <c r="S1323" s="317"/>
      <c r="T1323" s="317"/>
      <c r="U1323" s="317"/>
      <c r="V1323" s="317"/>
      <c r="W1323" s="317"/>
      <c r="X1323" s="317"/>
      <c r="Y1323" s="317"/>
      <c r="Z1323" s="317"/>
      <c r="AA1323" s="317"/>
      <c r="AB1323" s="317"/>
      <c r="AC1323" s="317"/>
    </row>
    <row r="1324" spans="1:29" ht="15.75" customHeight="1">
      <c r="A1324" s="321">
        <v>72400000</v>
      </c>
      <c r="B1324" s="308" t="s">
        <v>501</v>
      </c>
      <c r="C1324" s="308" t="s">
        <v>451</v>
      </c>
      <c r="D1324" s="308" t="s">
        <v>935</v>
      </c>
      <c r="E1324" s="319" t="s">
        <v>447</v>
      </c>
      <c r="F1324" s="360" t="s">
        <v>933</v>
      </c>
      <c r="G1324" s="317">
        <v>999.6</v>
      </c>
      <c r="H1324" s="320" t="s">
        <v>934</v>
      </c>
      <c r="I1324" s="320" t="s">
        <v>527</v>
      </c>
      <c r="J1324" s="320" t="s">
        <v>281</v>
      </c>
      <c r="K1324" s="346" t="s">
        <v>1027</v>
      </c>
      <c r="L1324" s="341" t="s">
        <v>684</v>
      </c>
      <c r="M1324" s="209">
        <v>83.3</v>
      </c>
      <c r="N1324" s="214">
        <v>83.3</v>
      </c>
      <c r="O1324" s="346" t="s">
        <v>684</v>
      </c>
      <c r="P1324" s="317">
        <f>SUM(M1324:M1325)</f>
        <v>83.3</v>
      </c>
      <c r="Q1324" s="317">
        <f>SUM(N1324:N1325)</f>
        <v>83.3</v>
      </c>
      <c r="R1324" s="317">
        <f>SUM(M1326:M1328)</f>
        <v>0</v>
      </c>
      <c r="S1324" s="317">
        <f>SUM(N1326:N1328)</f>
        <v>0</v>
      </c>
      <c r="T1324" s="317">
        <f>SUM(M1329:M1331)</f>
        <v>0</v>
      </c>
      <c r="U1324" s="317">
        <f>SUM(N1329:N1331)</f>
        <v>0</v>
      </c>
      <c r="V1324" s="317">
        <f>SUM(M1332:M1335)</f>
        <v>0</v>
      </c>
      <c r="W1324" s="317">
        <f>SUM(N1332:N1335)</f>
        <v>0</v>
      </c>
      <c r="X1324" s="317">
        <f>P1324+R1324+T1324+V1324</f>
        <v>83.3</v>
      </c>
      <c r="Y1324" s="317">
        <f>Q1324+S1324+U1324+W1324</f>
        <v>83.3</v>
      </c>
      <c r="Z1324" s="317">
        <f>G1324-X1324</f>
        <v>916.30000000000007</v>
      </c>
      <c r="AA1324" s="317">
        <f>G1324-Y1324</f>
        <v>916.30000000000007</v>
      </c>
      <c r="AB1324" s="317">
        <f>X1324*100/G1324</f>
        <v>8.3333333333333339</v>
      </c>
      <c r="AC1324" s="317"/>
    </row>
    <row r="1325" spans="1:29" ht="15.75" customHeight="1">
      <c r="A1325" s="322"/>
      <c r="B1325" s="309"/>
      <c r="C1325" s="309"/>
      <c r="D1325" s="309"/>
      <c r="E1325" s="319"/>
      <c r="F1325" s="360"/>
      <c r="G1325" s="317"/>
      <c r="H1325" s="320"/>
      <c r="I1325" s="320"/>
      <c r="J1325" s="320"/>
      <c r="K1325" s="346"/>
      <c r="L1325" s="341"/>
      <c r="M1325" s="209"/>
      <c r="N1325" s="209"/>
      <c r="O1325" s="341"/>
      <c r="P1325" s="317"/>
      <c r="Q1325" s="317"/>
      <c r="R1325" s="317"/>
      <c r="S1325" s="317"/>
      <c r="T1325" s="317"/>
      <c r="U1325" s="317"/>
      <c r="V1325" s="317"/>
      <c r="W1325" s="317"/>
      <c r="X1325" s="317"/>
      <c r="Y1325" s="317"/>
      <c r="Z1325" s="317"/>
      <c r="AA1325" s="317"/>
      <c r="AB1325" s="317"/>
      <c r="AC1325" s="317"/>
    </row>
    <row r="1326" spans="1:29" ht="15.75" customHeight="1">
      <c r="A1326" s="322"/>
      <c r="B1326" s="309"/>
      <c r="C1326" s="309"/>
      <c r="D1326" s="309"/>
      <c r="E1326" s="319"/>
      <c r="F1326" s="360"/>
      <c r="G1326" s="317"/>
      <c r="H1326" s="320"/>
      <c r="I1326" s="320"/>
      <c r="J1326" s="320" t="s">
        <v>370</v>
      </c>
      <c r="K1326" s="346"/>
      <c r="L1326" s="341"/>
      <c r="M1326" s="209"/>
      <c r="N1326" s="209"/>
      <c r="O1326" s="346"/>
      <c r="P1326" s="317"/>
      <c r="Q1326" s="317"/>
      <c r="R1326" s="317"/>
      <c r="S1326" s="317"/>
      <c r="T1326" s="317"/>
      <c r="U1326" s="317"/>
      <c r="V1326" s="317"/>
      <c r="W1326" s="317"/>
      <c r="X1326" s="317"/>
      <c r="Y1326" s="317"/>
      <c r="Z1326" s="317"/>
      <c r="AA1326" s="317"/>
      <c r="AB1326" s="317"/>
      <c r="AC1326" s="317"/>
    </row>
    <row r="1327" spans="1:29" ht="15.75" customHeight="1">
      <c r="A1327" s="322"/>
      <c r="B1327" s="309"/>
      <c r="C1327" s="309"/>
      <c r="D1327" s="309"/>
      <c r="E1327" s="319"/>
      <c r="F1327" s="360"/>
      <c r="G1327" s="317"/>
      <c r="H1327" s="320"/>
      <c r="I1327" s="320"/>
      <c r="J1327" s="320"/>
      <c r="K1327" s="346"/>
      <c r="L1327" s="341"/>
      <c r="M1327" s="209"/>
      <c r="N1327" s="209"/>
      <c r="O1327" s="346"/>
      <c r="P1327" s="317"/>
      <c r="Q1327" s="317"/>
      <c r="R1327" s="317"/>
      <c r="S1327" s="317"/>
      <c r="T1327" s="317"/>
      <c r="U1327" s="317"/>
      <c r="V1327" s="317"/>
      <c r="W1327" s="317"/>
      <c r="X1327" s="317"/>
      <c r="Y1327" s="317"/>
      <c r="Z1327" s="317"/>
      <c r="AA1327" s="317"/>
      <c r="AB1327" s="317"/>
      <c r="AC1327" s="317"/>
    </row>
    <row r="1328" spans="1:29" ht="15.75" customHeight="1">
      <c r="A1328" s="322"/>
      <c r="B1328" s="309"/>
      <c r="C1328" s="309"/>
      <c r="D1328" s="309"/>
      <c r="E1328" s="319"/>
      <c r="F1328" s="360"/>
      <c r="G1328" s="317"/>
      <c r="H1328" s="320"/>
      <c r="I1328" s="320"/>
      <c r="J1328" s="320"/>
      <c r="K1328" s="346"/>
      <c r="L1328" s="341"/>
      <c r="M1328" s="209"/>
      <c r="N1328" s="209"/>
      <c r="O1328" s="346"/>
      <c r="P1328" s="317"/>
      <c r="Q1328" s="317"/>
      <c r="R1328" s="317"/>
      <c r="S1328" s="317"/>
      <c r="T1328" s="317"/>
      <c r="U1328" s="317"/>
      <c r="V1328" s="317"/>
      <c r="W1328" s="317"/>
      <c r="X1328" s="317"/>
      <c r="Y1328" s="317"/>
      <c r="Z1328" s="317"/>
      <c r="AA1328" s="317"/>
      <c r="AB1328" s="317"/>
      <c r="AC1328" s="317"/>
    </row>
    <row r="1329" spans="1:29" ht="15.75" customHeight="1">
      <c r="A1329" s="322"/>
      <c r="B1329" s="309"/>
      <c r="C1329" s="309"/>
      <c r="D1329" s="309"/>
      <c r="E1329" s="319"/>
      <c r="F1329" s="360"/>
      <c r="G1329" s="317"/>
      <c r="H1329" s="320"/>
      <c r="I1329" s="320"/>
      <c r="J1329" s="320" t="s">
        <v>289</v>
      </c>
      <c r="K1329" s="346"/>
      <c r="L1329" s="341"/>
      <c r="M1329" s="209"/>
      <c r="N1329" s="214"/>
      <c r="O1329" s="346"/>
      <c r="P1329" s="317"/>
      <c r="Q1329" s="317"/>
      <c r="R1329" s="317"/>
      <c r="S1329" s="317"/>
      <c r="T1329" s="317"/>
      <c r="U1329" s="317"/>
      <c r="V1329" s="317"/>
      <c r="W1329" s="317"/>
      <c r="X1329" s="317"/>
      <c r="Y1329" s="317"/>
      <c r="Z1329" s="317"/>
      <c r="AA1329" s="317"/>
      <c r="AB1329" s="317"/>
      <c r="AC1329" s="317"/>
    </row>
    <row r="1330" spans="1:29" ht="14.25" customHeight="1">
      <c r="A1330" s="322"/>
      <c r="B1330" s="309"/>
      <c r="C1330" s="309"/>
      <c r="D1330" s="309"/>
      <c r="E1330" s="319"/>
      <c r="F1330" s="360"/>
      <c r="G1330" s="317"/>
      <c r="H1330" s="320"/>
      <c r="I1330" s="320"/>
      <c r="J1330" s="320"/>
      <c r="K1330" s="346"/>
      <c r="L1330" s="341"/>
      <c r="M1330" s="209"/>
      <c r="N1330" s="214"/>
      <c r="O1330" s="346"/>
      <c r="P1330" s="317"/>
      <c r="Q1330" s="317"/>
      <c r="R1330" s="317"/>
      <c r="S1330" s="317"/>
      <c r="T1330" s="317"/>
      <c r="U1330" s="317"/>
      <c r="V1330" s="317"/>
      <c r="W1330" s="317"/>
      <c r="X1330" s="317"/>
      <c r="Y1330" s="317"/>
      <c r="Z1330" s="317"/>
      <c r="AA1330" s="317"/>
      <c r="AB1330" s="317"/>
      <c r="AC1330" s="317"/>
    </row>
    <row r="1331" spans="1:29" ht="15.75" hidden="1" customHeight="1">
      <c r="A1331" s="322"/>
      <c r="B1331" s="309"/>
      <c r="C1331" s="309"/>
      <c r="D1331" s="309"/>
      <c r="E1331" s="319"/>
      <c r="F1331" s="360"/>
      <c r="G1331" s="317"/>
      <c r="H1331" s="320"/>
      <c r="I1331" s="320"/>
      <c r="J1331" s="320"/>
      <c r="K1331" s="346"/>
      <c r="L1331" s="341"/>
      <c r="M1331" s="209"/>
      <c r="N1331" s="209"/>
      <c r="O1331" s="346"/>
      <c r="P1331" s="317"/>
      <c r="Q1331" s="317"/>
      <c r="R1331" s="317"/>
      <c r="S1331" s="317"/>
      <c r="T1331" s="317"/>
      <c r="U1331" s="317"/>
      <c r="V1331" s="317"/>
      <c r="W1331" s="317"/>
      <c r="X1331" s="317"/>
      <c r="Y1331" s="317"/>
      <c r="Z1331" s="317"/>
      <c r="AA1331" s="317"/>
      <c r="AB1331" s="317"/>
      <c r="AC1331" s="317"/>
    </row>
    <row r="1332" spans="1:29" ht="15.75" hidden="1" customHeight="1">
      <c r="A1332" s="322"/>
      <c r="B1332" s="309"/>
      <c r="C1332" s="309"/>
      <c r="D1332" s="309"/>
      <c r="E1332" s="319"/>
      <c r="F1332" s="360"/>
      <c r="G1332" s="317"/>
      <c r="H1332" s="320"/>
      <c r="I1332" s="320"/>
      <c r="J1332" s="320" t="s">
        <v>371</v>
      </c>
      <c r="K1332" s="346"/>
      <c r="L1332" s="341"/>
      <c r="M1332" s="209"/>
      <c r="N1332" s="214"/>
      <c r="O1332" s="346"/>
      <c r="P1332" s="317"/>
      <c r="Q1332" s="317"/>
      <c r="R1332" s="317"/>
      <c r="S1332" s="317"/>
      <c r="T1332" s="317"/>
      <c r="U1332" s="317"/>
      <c r="V1332" s="317"/>
      <c r="W1332" s="317"/>
      <c r="X1332" s="317"/>
      <c r="Y1332" s="317"/>
      <c r="Z1332" s="317"/>
      <c r="AA1332" s="317"/>
      <c r="AB1332" s="317"/>
      <c r="AC1332" s="317"/>
    </row>
    <row r="1333" spans="1:29" ht="15.75" hidden="1" customHeight="1">
      <c r="A1333" s="322"/>
      <c r="B1333" s="309"/>
      <c r="C1333" s="309"/>
      <c r="D1333" s="309"/>
      <c r="E1333" s="319"/>
      <c r="F1333" s="360"/>
      <c r="G1333" s="317"/>
      <c r="H1333" s="320"/>
      <c r="I1333" s="320"/>
      <c r="J1333" s="320"/>
      <c r="K1333" s="346"/>
      <c r="L1333" s="341"/>
      <c r="M1333" s="209"/>
      <c r="N1333" s="214"/>
      <c r="O1333" s="346"/>
      <c r="P1333" s="317"/>
      <c r="Q1333" s="317"/>
      <c r="R1333" s="317"/>
      <c r="S1333" s="317"/>
      <c r="T1333" s="317"/>
      <c r="U1333" s="317"/>
      <c r="V1333" s="317"/>
      <c r="W1333" s="317"/>
      <c r="X1333" s="317"/>
      <c r="Y1333" s="317"/>
      <c r="Z1333" s="317"/>
      <c r="AA1333" s="317"/>
      <c r="AB1333" s="317"/>
      <c r="AC1333" s="317"/>
    </row>
    <row r="1334" spans="1:29" ht="15.75" hidden="1" customHeight="1">
      <c r="A1334" s="322"/>
      <c r="B1334" s="309"/>
      <c r="C1334" s="309"/>
      <c r="D1334" s="309"/>
      <c r="E1334" s="319"/>
      <c r="F1334" s="360"/>
      <c r="G1334" s="317"/>
      <c r="H1334" s="320"/>
      <c r="I1334" s="320"/>
      <c r="J1334" s="320"/>
      <c r="K1334" s="346"/>
      <c r="L1334" s="341"/>
      <c r="M1334" s="209"/>
      <c r="N1334" s="214"/>
      <c r="O1334" s="346"/>
      <c r="P1334" s="317"/>
      <c r="Q1334" s="317"/>
      <c r="R1334" s="317"/>
      <c r="S1334" s="317"/>
      <c r="T1334" s="317"/>
      <c r="U1334" s="317"/>
      <c r="V1334" s="317"/>
      <c r="W1334" s="317"/>
      <c r="X1334" s="317"/>
      <c r="Y1334" s="317"/>
      <c r="Z1334" s="317"/>
      <c r="AA1334" s="317"/>
      <c r="AB1334" s="317"/>
      <c r="AC1334" s="317"/>
    </row>
    <row r="1335" spans="1:29" ht="15.75" hidden="1" customHeight="1">
      <c r="A1335" s="323"/>
      <c r="B1335" s="310"/>
      <c r="C1335" s="310"/>
      <c r="D1335" s="310"/>
      <c r="E1335" s="319"/>
      <c r="F1335" s="360"/>
      <c r="G1335" s="317"/>
      <c r="H1335" s="320"/>
      <c r="I1335" s="320"/>
      <c r="J1335" s="320"/>
      <c r="K1335" s="346"/>
      <c r="L1335" s="346"/>
      <c r="M1335" s="214"/>
      <c r="N1335" s="214"/>
      <c r="O1335" s="346"/>
      <c r="P1335" s="317"/>
      <c r="Q1335" s="317"/>
      <c r="R1335" s="317"/>
      <c r="S1335" s="317"/>
      <c r="T1335" s="317"/>
      <c r="U1335" s="317"/>
      <c r="V1335" s="317"/>
      <c r="W1335" s="317"/>
      <c r="X1335" s="317"/>
      <c r="Y1335" s="317"/>
      <c r="Z1335" s="317"/>
      <c r="AA1335" s="317"/>
      <c r="AB1335" s="317"/>
      <c r="AC1335" s="317"/>
    </row>
    <row r="1336" spans="1:29" ht="15.75" customHeight="1">
      <c r="A1336" s="321">
        <v>72400000</v>
      </c>
      <c r="B1336" s="308" t="s">
        <v>502</v>
      </c>
      <c r="C1336" s="308" t="s">
        <v>451</v>
      </c>
      <c r="D1336" s="308" t="s">
        <v>954</v>
      </c>
      <c r="E1336" s="319" t="s">
        <v>457</v>
      </c>
      <c r="F1336" s="360" t="s">
        <v>953</v>
      </c>
      <c r="G1336" s="317">
        <v>948</v>
      </c>
      <c r="H1336" s="320" t="s">
        <v>955</v>
      </c>
      <c r="I1336" s="320" t="s">
        <v>527</v>
      </c>
      <c r="J1336" s="320" t="s">
        <v>281</v>
      </c>
      <c r="K1336" s="346" t="s">
        <v>1051</v>
      </c>
      <c r="L1336" s="341" t="s">
        <v>698</v>
      </c>
      <c r="M1336" s="209">
        <v>79</v>
      </c>
      <c r="N1336" s="214">
        <v>79</v>
      </c>
      <c r="O1336" s="346" t="s">
        <v>880</v>
      </c>
      <c r="P1336" s="317">
        <f>SUM(M1336:M1337)</f>
        <v>79</v>
      </c>
      <c r="Q1336" s="317">
        <f>SUM(N1336:N1337)</f>
        <v>79</v>
      </c>
      <c r="R1336" s="317">
        <f>SUM(M1338:M1340)</f>
        <v>0</v>
      </c>
      <c r="S1336" s="317">
        <f>SUM(N1338:N1340)</f>
        <v>0</v>
      </c>
      <c r="T1336" s="317">
        <f>SUM(M1341:M1343)</f>
        <v>0</v>
      </c>
      <c r="U1336" s="317">
        <f>SUM(N1341:N1343)</f>
        <v>0</v>
      </c>
      <c r="V1336" s="317">
        <f>SUM(M1344:M1347)</f>
        <v>0</v>
      </c>
      <c r="W1336" s="317">
        <f>SUM(N1344:N1347)</f>
        <v>0</v>
      </c>
      <c r="X1336" s="317">
        <f>P1336+R1336+T1336+V1336</f>
        <v>79</v>
      </c>
      <c r="Y1336" s="317">
        <f>Q1336+S1336+U1336+W1336</f>
        <v>79</v>
      </c>
      <c r="Z1336" s="317">
        <f>G1336-X1336</f>
        <v>869</v>
      </c>
      <c r="AA1336" s="317">
        <f>G1336-Y1336</f>
        <v>869</v>
      </c>
      <c r="AB1336" s="317">
        <f>X1336*100/G1336</f>
        <v>8.3333333333333339</v>
      </c>
      <c r="AC1336" s="317"/>
    </row>
    <row r="1337" spans="1:29" ht="15.75" customHeight="1">
      <c r="A1337" s="322"/>
      <c r="B1337" s="309"/>
      <c r="C1337" s="309"/>
      <c r="D1337" s="309"/>
      <c r="E1337" s="319"/>
      <c r="F1337" s="360"/>
      <c r="G1337" s="317"/>
      <c r="H1337" s="320"/>
      <c r="I1337" s="320"/>
      <c r="J1337" s="320"/>
      <c r="K1337" s="346"/>
      <c r="L1337" s="341"/>
      <c r="M1337" s="209"/>
      <c r="N1337" s="209"/>
      <c r="O1337" s="341"/>
      <c r="P1337" s="317"/>
      <c r="Q1337" s="317"/>
      <c r="R1337" s="317"/>
      <c r="S1337" s="317"/>
      <c r="T1337" s="317"/>
      <c r="U1337" s="317"/>
      <c r="V1337" s="317"/>
      <c r="W1337" s="317"/>
      <c r="X1337" s="317"/>
      <c r="Y1337" s="317"/>
      <c r="Z1337" s="317"/>
      <c r="AA1337" s="317"/>
      <c r="AB1337" s="317"/>
      <c r="AC1337" s="317"/>
    </row>
    <row r="1338" spans="1:29" ht="15.75" customHeight="1">
      <c r="A1338" s="322"/>
      <c r="B1338" s="309"/>
      <c r="C1338" s="309"/>
      <c r="D1338" s="309"/>
      <c r="E1338" s="319"/>
      <c r="F1338" s="360"/>
      <c r="G1338" s="317"/>
      <c r="H1338" s="320"/>
      <c r="I1338" s="320"/>
      <c r="J1338" s="320" t="s">
        <v>370</v>
      </c>
      <c r="K1338" s="346"/>
      <c r="L1338" s="341"/>
      <c r="M1338" s="209"/>
      <c r="N1338" s="209"/>
      <c r="O1338" s="346"/>
      <c r="P1338" s="317"/>
      <c r="Q1338" s="317"/>
      <c r="R1338" s="317"/>
      <c r="S1338" s="317"/>
      <c r="T1338" s="317"/>
      <c r="U1338" s="317"/>
      <c r="V1338" s="317"/>
      <c r="W1338" s="317"/>
      <c r="X1338" s="317"/>
      <c r="Y1338" s="317"/>
      <c r="Z1338" s="317"/>
      <c r="AA1338" s="317"/>
      <c r="AB1338" s="317"/>
      <c r="AC1338" s="317"/>
    </row>
    <row r="1339" spans="1:29" ht="15.75" customHeight="1">
      <c r="A1339" s="322"/>
      <c r="B1339" s="309"/>
      <c r="C1339" s="309"/>
      <c r="D1339" s="309"/>
      <c r="E1339" s="319"/>
      <c r="F1339" s="360"/>
      <c r="G1339" s="317"/>
      <c r="H1339" s="320"/>
      <c r="I1339" s="320"/>
      <c r="J1339" s="320"/>
      <c r="K1339" s="346"/>
      <c r="L1339" s="341"/>
      <c r="M1339" s="209"/>
      <c r="N1339" s="209"/>
      <c r="O1339" s="346"/>
      <c r="P1339" s="317"/>
      <c r="Q1339" s="317"/>
      <c r="R1339" s="317"/>
      <c r="S1339" s="317"/>
      <c r="T1339" s="317"/>
      <c r="U1339" s="317"/>
      <c r="V1339" s="317"/>
      <c r="W1339" s="317"/>
      <c r="X1339" s="317"/>
      <c r="Y1339" s="317"/>
      <c r="Z1339" s="317"/>
      <c r="AA1339" s="317"/>
      <c r="AB1339" s="317"/>
      <c r="AC1339" s="317"/>
    </row>
    <row r="1340" spans="1:29" ht="15.75" customHeight="1">
      <c r="A1340" s="322"/>
      <c r="B1340" s="309"/>
      <c r="C1340" s="309"/>
      <c r="D1340" s="309"/>
      <c r="E1340" s="319"/>
      <c r="F1340" s="360"/>
      <c r="G1340" s="317"/>
      <c r="H1340" s="320"/>
      <c r="I1340" s="320"/>
      <c r="J1340" s="320"/>
      <c r="K1340" s="346"/>
      <c r="L1340" s="341"/>
      <c r="M1340" s="209"/>
      <c r="N1340" s="209"/>
      <c r="O1340" s="346"/>
      <c r="P1340" s="317"/>
      <c r="Q1340" s="317"/>
      <c r="R1340" s="317"/>
      <c r="S1340" s="317"/>
      <c r="T1340" s="317"/>
      <c r="U1340" s="317"/>
      <c r="V1340" s="317"/>
      <c r="W1340" s="317"/>
      <c r="X1340" s="317"/>
      <c r="Y1340" s="317"/>
      <c r="Z1340" s="317"/>
      <c r="AA1340" s="317"/>
      <c r="AB1340" s="317"/>
      <c r="AC1340" s="317"/>
    </row>
    <row r="1341" spans="1:29" ht="15.75" customHeight="1">
      <c r="A1341" s="322"/>
      <c r="B1341" s="309"/>
      <c r="C1341" s="309"/>
      <c r="D1341" s="309"/>
      <c r="E1341" s="319"/>
      <c r="F1341" s="360"/>
      <c r="G1341" s="317"/>
      <c r="H1341" s="320"/>
      <c r="I1341" s="320"/>
      <c r="J1341" s="320" t="s">
        <v>289</v>
      </c>
      <c r="K1341" s="346"/>
      <c r="L1341" s="341"/>
      <c r="M1341" s="209"/>
      <c r="N1341" s="214"/>
      <c r="O1341" s="346"/>
      <c r="P1341" s="317"/>
      <c r="Q1341" s="317"/>
      <c r="R1341" s="317"/>
      <c r="S1341" s="317"/>
      <c r="T1341" s="317"/>
      <c r="U1341" s="317"/>
      <c r="V1341" s="317"/>
      <c r="W1341" s="317"/>
      <c r="X1341" s="317"/>
      <c r="Y1341" s="317"/>
      <c r="Z1341" s="317"/>
      <c r="AA1341" s="317"/>
      <c r="AB1341" s="317"/>
      <c r="AC1341" s="317"/>
    </row>
    <row r="1342" spans="1:29" ht="11.25" customHeight="1">
      <c r="A1342" s="322"/>
      <c r="B1342" s="309"/>
      <c r="C1342" s="309"/>
      <c r="D1342" s="309"/>
      <c r="E1342" s="319"/>
      <c r="F1342" s="360"/>
      <c r="G1342" s="317"/>
      <c r="H1342" s="320"/>
      <c r="I1342" s="320"/>
      <c r="J1342" s="320"/>
      <c r="K1342" s="346"/>
      <c r="L1342" s="341"/>
      <c r="M1342" s="209"/>
      <c r="N1342" s="214"/>
      <c r="O1342" s="346"/>
      <c r="P1342" s="317"/>
      <c r="Q1342" s="317"/>
      <c r="R1342" s="317"/>
      <c r="S1342" s="317"/>
      <c r="T1342" s="317"/>
      <c r="U1342" s="317"/>
      <c r="V1342" s="317"/>
      <c r="W1342" s="317"/>
      <c r="X1342" s="317"/>
      <c r="Y1342" s="317"/>
      <c r="Z1342" s="317"/>
      <c r="AA1342" s="317"/>
      <c r="AB1342" s="317"/>
      <c r="AC1342" s="317"/>
    </row>
    <row r="1343" spans="1:29" ht="15.75" hidden="1" customHeight="1">
      <c r="A1343" s="322"/>
      <c r="B1343" s="309"/>
      <c r="C1343" s="309"/>
      <c r="D1343" s="309"/>
      <c r="E1343" s="319"/>
      <c r="F1343" s="360"/>
      <c r="G1343" s="317"/>
      <c r="H1343" s="320"/>
      <c r="I1343" s="320"/>
      <c r="J1343" s="320"/>
      <c r="K1343" s="346"/>
      <c r="L1343" s="341"/>
      <c r="M1343" s="209"/>
      <c r="N1343" s="209"/>
      <c r="O1343" s="346"/>
      <c r="P1343" s="317"/>
      <c r="Q1343" s="317"/>
      <c r="R1343" s="317"/>
      <c r="S1343" s="317"/>
      <c r="T1343" s="317"/>
      <c r="U1343" s="317"/>
      <c r="V1343" s="317"/>
      <c r="W1343" s="317"/>
      <c r="X1343" s="317"/>
      <c r="Y1343" s="317"/>
      <c r="Z1343" s="317"/>
      <c r="AA1343" s="317"/>
      <c r="AB1343" s="317"/>
      <c r="AC1343" s="317"/>
    </row>
    <row r="1344" spans="1:29" ht="15.75" hidden="1" customHeight="1">
      <c r="A1344" s="322"/>
      <c r="B1344" s="309"/>
      <c r="C1344" s="309"/>
      <c r="D1344" s="309"/>
      <c r="E1344" s="319"/>
      <c r="F1344" s="360"/>
      <c r="G1344" s="317"/>
      <c r="H1344" s="320"/>
      <c r="I1344" s="320"/>
      <c r="J1344" s="320" t="s">
        <v>371</v>
      </c>
      <c r="K1344" s="346"/>
      <c r="L1344" s="341"/>
      <c r="M1344" s="209"/>
      <c r="N1344" s="214"/>
      <c r="O1344" s="346"/>
      <c r="P1344" s="317"/>
      <c r="Q1344" s="317"/>
      <c r="R1344" s="317"/>
      <c r="S1344" s="317"/>
      <c r="T1344" s="317"/>
      <c r="U1344" s="317"/>
      <c r="V1344" s="317"/>
      <c r="W1344" s="317"/>
      <c r="X1344" s="317"/>
      <c r="Y1344" s="317"/>
      <c r="Z1344" s="317"/>
      <c r="AA1344" s="317"/>
      <c r="AB1344" s="317"/>
      <c r="AC1344" s="317"/>
    </row>
    <row r="1345" spans="1:29" ht="15.75" hidden="1" customHeight="1">
      <c r="A1345" s="322"/>
      <c r="B1345" s="309"/>
      <c r="C1345" s="309"/>
      <c r="D1345" s="309"/>
      <c r="E1345" s="319"/>
      <c r="F1345" s="360"/>
      <c r="G1345" s="317"/>
      <c r="H1345" s="320"/>
      <c r="I1345" s="320"/>
      <c r="J1345" s="320"/>
      <c r="K1345" s="346"/>
      <c r="L1345" s="341"/>
      <c r="M1345" s="209"/>
      <c r="N1345" s="214"/>
      <c r="O1345" s="346"/>
      <c r="P1345" s="317"/>
      <c r="Q1345" s="317"/>
      <c r="R1345" s="317"/>
      <c r="S1345" s="317"/>
      <c r="T1345" s="317"/>
      <c r="U1345" s="317"/>
      <c r="V1345" s="317"/>
      <c r="W1345" s="317"/>
      <c r="X1345" s="317"/>
      <c r="Y1345" s="317"/>
      <c r="Z1345" s="317"/>
      <c r="AA1345" s="317"/>
      <c r="AB1345" s="317"/>
      <c r="AC1345" s="317"/>
    </row>
    <row r="1346" spans="1:29" ht="15.75" hidden="1" customHeight="1">
      <c r="A1346" s="322"/>
      <c r="B1346" s="309"/>
      <c r="C1346" s="309"/>
      <c r="D1346" s="309"/>
      <c r="E1346" s="319"/>
      <c r="F1346" s="360"/>
      <c r="G1346" s="317"/>
      <c r="H1346" s="320"/>
      <c r="I1346" s="320"/>
      <c r="J1346" s="320"/>
      <c r="K1346" s="346"/>
      <c r="L1346" s="341"/>
      <c r="M1346" s="209"/>
      <c r="N1346" s="214"/>
      <c r="O1346" s="346"/>
      <c r="P1346" s="317"/>
      <c r="Q1346" s="317"/>
      <c r="R1346" s="317"/>
      <c r="S1346" s="317"/>
      <c r="T1346" s="317"/>
      <c r="U1346" s="317"/>
      <c r="V1346" s="317"/>
      <c r="W1346" s="317"/>
      <c r="X1346" s="317"/>
      <c r="Y1346" s="317"/>
      <c r="Z1346" s="317"/>
      <c r="AA1346" s="317"/>
      <c r="AB1346" s="317"/>
      <c r="AC1346" s="317"/>
    </row>
    <row r="1347" spans="1:29" ht="15.75" hidden="1" customHeight="1">
      <c r="A1347" s="323"/>
      <c r="B1347" s="310"/>
      <c r="C1347" s="310"/>
      <c r="D1347" s="310"/>
      <c r="E1347" s="319"/>
      <c r="F1347" s="360"/>
      <c r="G1347" s="317"/>
      <c r="H1347" s="320"/>
      <c r="I1347" s="320"/>
      <c r="J1347" s="320"/>
      <c r="K1347" s="346"/>
      <c r="L1347" s="346"/>
      <c r="M1347" s="214"/>
      <c r="N1347" s="214"/>
      <c r="O1347" s="346"/>
      <c r="P1347" s="317"/>
      <c r="Q1347" s="317"/>
      <c r="R1347" s="317"/>
      <c r="S1347" s="317"/>
      <c r="T1347" s="317"/>
      <c r="U1347" s="317"/>
      <c r="V1347" s="317"/>
      <c r="W1347" s="317"/>
      <c r="X1347" s="317"/>
      <c r="Y1347" s="317"/>
      <c r="Z1347" s="317"/>
      <c r="AA1347" s="317"/>
      <c r="AB1347" s="317"/>
      <c r="AC1347" s="317"/>
    </row>
    <row r="1348" spans="1:29" ht="15.75" customHeight="1">
      <c r="A1348" s="321">
        <v>92200000</v>
      </c>
      <c r="B1348" s="308" t="s">
        <v>504</v>
      </c>
      <c r="C1348" s="308" t="s">
        <v>495</v>
      </c>
      <c r="D1348" s="308" t="s">
        <v>1085</v>
      </c>
      <c r="E1348" s="319" t="s">
        <v>1086</v>
      </c>
      <c r="F1348" s="360" t="s">
        <v>1162</v>
      </c>
      <c r="G1348" s="338">
        <v>960</v>
      </c>
      <c r="H1348" s="320" t="s">
        <v>503</v>
      </c>
      <c r="I1348" s="320" t="s">
        <v>527</v>
      </c>
      <c r="J1348" s="320" t="s">
        <v>281</v>
      </c>
      <c r="K1348" s="346" t="s">
        <v>1087</v>
      </c>
      <c r="L1348" s="341" t="s">
        <v>825</v>
      </c>
      <c r="M1348" s="209">
        <v>80</v>
      </c>
      <c r="N1348" s="214">
        <v>80</v>
      </c>
      <c r="O1348" s="346" t="s">
        <v>880</v>
      </c>
      <c r="P1348" s="317">
        <f>SUM(M1348:M1349)</f>
        <v>160</v>
      </c>
      <c r="Q1348" s="317">
        <f>SUM(N1348:N1349)</f>
        <v>160</v>
      </c>
      <c r="R1348" s="317">
        <f>SUM(M1350:M1352)</f>
        <v>0</v>
      </c>
      <c r="S1348" s="317">
        <f>SUM(N1350:N1352)</f>
        <v>0</v>
      </c>
      <c r="T1348" s="317">
        <f>SUM(M1353:M1356)</f>
        <v>0</v>
      </c>
      <c r="U1348" s="317">
        <f>SUM(N1353:N1356)</f>
        <v>0</v>
      </c>
      <c r="V1348" s="317">
        <f>SUM(M1357:M1360)</f>
        <v>0</v>
      </c>
      <c r="W1348" s="317">
        <f>SUM(N1357:N1360)</f>
        <v>0</v>
      </c>
      <c r="X1348" s="317">
        <f>P1348+R1348+T1348+V1348</f>
        <v>160</v>
      </c>
      <c r="Y1348" s="317">
        <f>Q1348+S1348+U1348+W1348</f>
        <v>160</v>
      </c>
      <c r="Z1348" s="317">
        <f>G1348-X1348</f>
        <v>800</v>
      </c>
      <c r="AA1348" s="317">
        <f>G1348-Y1348</f>
        <v>800</v>
      </c>
      <c r="AB1348" s="317">
        <f>X1348*100/G1348</f>
        <v>16.666666666666668</v>
      </c>
      <c r="AC1348" s="317"/>
    </row>
    <row r="1349" spans="1:29" ht="15.75" customHeight="1">
      <c r="A1349" s="322"/>
      <c r="B1349" s="309"/>
      <c r="C1349" s="309"/>
      <c r="D1349" s="309"/>
      <c r="E1349" s="319"/>
      <c r="F1349" s="360"/>
      <c r="G1349" s="339"/>
      <c r="H1349" s="320"/>
      <c r="I1349" s="320"/>
      <c r="J1349" s="320"/>
      <c r="K1349" s="346" t="s">
        <v>1088</v>
      </c>
      <c r="L1349" s="341" t="s">
        <v>718</v>
      </c>
      <c r="M1349" s="209">
        <v>80</v>
      </c>
      <c r="N1349" s="209">
        <v>80</v>
      </c>
      <c r="O1349" s="341" t="s">
        <v>603</v>
      </c>
      <c r="P1349" s="317"/>
      <c r="Q1349" s="317"/>
      <c r="R1349" s="317"/>
      <c r="S1349" s="317"/>
      <c r="T1349" s="317"/>
      <c r="U1349" s="317"/>
      <c r="V1349" s="317"/>
      <c r="W1349" s="317"/>
      <c r="X1349" s="317"/>
      <c r="Y1349" s="317"/>
      <c r="Z1349" s="317"/>
      <c r="AA1349" s="317"/>
      <c r="AB1349" s="317"/>
      <c r="AC1349" s="317"/>
    </row>
    <row r="1350" spans="1:29" ht="15.75" customHeight="1">
      <c r="A1350" s="322"/>
      <c r="B1350" s="309"/>
      <c r="C1350" s="309"/>
      <c r="D1350" s="309"/>
      <c r="E1350" s="319"/>
      <c r="F1350" s="360"/>
      <c r="G1350" s="339"/>
      <c r="H1350" s="320"/>
      <c r="I1350" s="320"/>
      <c r="J1350" s="320" t="s">
        <v>370</v>
      </c>
      <c r="K1350" s="346"/>
      <c r="L1350" s="341"/>
      <c r="M1350" s="209"/>
      <c r="N1350" s="209"/>
      <c r="O1350" s="346"/>
      <c r="P1350" s="317"/>
      <c r="Q1350" s="317"/>
      <c r="R1350" s="317"/>
      <c r="S1350" s="317"/>
      <c r="T1350" s="317"/>
      <c r="U1350" s="317"/>
      <c r="V1350" s="317"/>
      <c r="W1350" s="317"/>
      <c r="X1350" s="317"/>
      <c r="Y1350" s="317"/>
      <c r="Z1350" s="317"/>
      <c r="AA1350" s="317"/>
      <c r="AB1350" s="317"/>
      <c r="AC1350" s="317"/>
    </row>
    <row r="1351" spans="1:29" ht="15.75" customHeight="1">
      <c r="A1351" s="322"/>
      <c r="B1351" s="309"/>
      <c r="C1351" s="309"/>
      <c r="D1351" s="309"/>
      <c r="E1351" s="319"/>
      <c r="F1351" s="360"/>
      <c r="G1351" s="339"/>
      <c r="H1351" s="320"/>
      <c r="I1351" s="320"/>
      <c r="J1351" s="320"/>
      <c r="K1351" s="346"/>
      <c r="L1351" s="341"/>
      <c r="M1351" s="209"/>
      <c r="N1351" s="209"/>
      <c r="O1351" s="346"/>
      <c r="P1351" s="317"/>
      <c r="Q1351" s="317"/>
      <c r="R1351" s="317"/>
      <c r="S1351" s="317"/>
      <c r="T1351" s="317"/>
      <c r="U1351" s="317"/>
      <c r="V1351" s="317"/>
      <c r="W1351" s="317"/>
      <c r="X1351" s="317"/>
      <c r="Y1351" s="317"/>
      <c r="Z1351" s="317"/>
      <c r="AA1351" s="317"/>
      <c r="AB1351" s="317"/>
      <c r="AC1351" s="317"/>
    </row>
    <row r="1352" spans="1:29" ht="15.75" customHeight="1">
      <c r="A1352" s="322"/>
      <c r="B1352" s="309"/>
      <c r="C1352" s="309"/>
      <c r="D1352" s="309"/>
      <c r="E1352" s="319"/>
      <c r="F1352" s="360"/>
      <c r="G1352" s="339"/>
      <c r="H1352" s="320"/>
      <c r="I1352" s="320"/>
      <c r="J1352" s="320"/>
      <c r="K1352" s="346"/>
      <c r="L1352" s="341"/>
      <c r="M1352" s="209"/>
      <c r="N1352" s="209"/>
      <c r="O1352" s="346"/>
      <c r="P1352" s="317"/>
      <c r="Q1352" s="317"/>
      <c r="R1352" s="317"/>
      <c r="S1352" s="317"/>
      <c r="T1352" s="317"/>
      <c r="U1352" s="317"/>
      <c r="V1352" s="317"/>
      <c r="W1352" s="317"/>
      <c r="X1352" s="317"/>
      <c r="Y1352" s="317"/>
      <c r="Z1352" s="317"/>
      <c r="AA1352" s="317"/>
      <c r="AB1352" s="317"/>
      <c r="AC1352" s="317"/>
    </row>
    <row r="1353" spans="1:29" ht="15.75" customHeight="1">
      <c r="A1353" s="322"/>
      <c r="B1353" s="309"/>
      <c r="C1353" s="309"/>
      <c r="D1353" s="309"/>
      <c r="E1353" s="319"/>
      <c r="F1353" s="360"/>
      <c r="G1353" s="339"/>
      <c r="H1353" s="320"/>
      <c r="I1353" s="320"/>
      <c r="J1353" s="320" t="s">
        <v>289</v>
      </c>
      <c r="K1353" s="346"/>
      <c r="L1353" s="341"/>
      <c r="M1353" s="209"/>
      <c r="N1353" s="214"/>
      <c r="O1353" s="346"/>
      <c r="P1353" s="317"/>
      <c r="Q1353" s="317"/>
      <c r="R1353" s="317"/>
      <c r="S1353" s="317"/>
      <c r="T1353" s="317"/>
      <c r="U1353" s="317"/>
      <c r="V1353" s="317"/>
      <c r="W1353" s="317"/>
      <c r="X1353" s="317"/>
      <c r="Y1353" s="317"/>
      <c r="Z1353" s="317"/>
      <c r="AA1353" s="317"/>
      <c r="AB1353" s="317"/>
      <c r="AC1353" s="317"/>
    </row>
    <row r="1354" spans="1:29" ht="15.75" customHeight="1">
      <c r="A1354" s="322"/>
      <c r="B1354" s="309"/>
      <c r="C1354" s="309"/>
      <c r="D1354" s="309"/>
      <c r="E1354" s="319"/>
      <c r="F1354" s="360"/>
      <c r="G1354" s="339"/>
      <c r="H1354" s="320"/>
      <c r="I1354" s="320"/>
      <c r="J1354" s="320"/>
      <c r="K1354" s="346"/>
      <c r="L1354" s="341"/>
      <c r="M1354" s="209"/>
      <c r="N1354" s="214"/>
      <c r="O1354" s="346"/>
      <c r="P1354" s="317"/>
      <c r="Q1354" s="317"/>
      <c r="R1354" s="317"/>
      <c r="S1354" s="317"/>
      <c r="T1354" s="317"/>
      <c r="U1354" s="317"/>
      <c r="V1354" s="317"/>
      <c r="W1354" s="317"/>
      <c r="X1354" s="317"/>
      <c r="Y1354" s="317"/>
      <c r="Z1354" s="317"/>
      <c r="AA1354" s="317"/>
      <c r="AB1354" s="317"/>
      <c r="AC1354" s="317"/>
    </row>
    <row r="1355" spans="1:29" ht="15.75" customHeight="1">
      <c r="A1355" s="322"/>
      <c r="B1355" s="309"/>
      <c r="C1355" s="309"/>
      <c r="D1355" s="309"/>
      <c r="E1355" s="319"/>
      <c r="F1355" s="360"/>
      <c r="G1355" s="339"/>
      <c r="H1355" s="320"/>
      <c r="I1355" s="320"/>
      <c r="J1355" s="320"/>
      <c r="K1355" s="346"/>
      <c r="L1355" s="341"/>
      <c r="M1355" s="209"/>
      <c r="N1355" s="214"/>
      <c r="O1355" s="346"/>
      <c r="P1355" s="317"/>
      <c r="Q1355" s="317"/>
      <c r="R1355" s="317"/>
      <c r="S1355" s="317"/>
      <c r="T1355" s="317"/>
      <c r="U1355" s="317"/>
      <c r="V1355" s="317"/>
      <c r="W1355" s="317"/>
      <c r="X1355" s="317"/>
      <c r="Y1355" s="317"/>
      <c r="Z1355" s="317"/>
      <c r="AA1355" s="317"/>
      <c r="AB1355" s="317"/>
      <c r="AC1355" s="317"/>
    </row>
    <row r="1356" spans="1:29" ht="1.5" customHeight="1">
      <c r="A1356" s="322"/>
      <c r="B1356" s="309"/>
      <c r="C1356" s="309"/>
      <c r="D1356" s="309"/>
      <c r="E1356" s="319"/>
      <c r="F1356" s="360"/>
      <c r="G1356" s="339"/>
      <c r="H1356" s="320"/>
      <c r="I1356" s="320"/>
      <c r="J1356" s="320"/>
      <c r="K1356" s="346"/>
      <c r="L1356" s="341"/>
      <c r="M1356" s="209"/>
      <c r="N1356" s="209"/>
      <c r="O1356" s="346"/>
      <c r="P1356" s="317"/>
      <c r="Q1356" s="317"/>
      <c r="R1356" s="317"/>
      <c r="S1356" s="317"/>
      <c r="T1356" s="317"/>
      <c r="U1356" s="317"/>
      <c r="V1356" s="317"/>
      <c r="W1356" s="317"/>
      <c r="X1356" s="317"/>
      <c r="Y1356" s="317"/>
      <c r="Z1356" s="317"/>
      <c r="AA1356" s="317"/>
      <c r="AB1356" s="317"/>
      <c r="AC1356" s="317"/>
    </row>
    <row r="1357" spans="1:29" ht="15.75" hidden="1" customHeight="1">
      <c r="A1357" s="322"/>
      <c r="B1357" s="309"/>
      <c r="C1357" s="309"/>
      <c r="D1357" s="309"/>
      <c r="E1357" s="319"/>
      <c r="F1357" s="360"/>
      <c r="G1357" s="339"/>
      <c r="H1357" s="320"/>
      <c r="I1357" s="320"/>
      <c r="J1357" s="320" t="s">
        <v>371</v>
      </c>
      <c r="K1357" s="346"/>
      <c r="L1357" s="341"/>
      <c r="M1357" s="209"/>
      <c r="N1357" s="214"/>
      <c r="O1357" s="346"/>
      <c r="P1357" s="317"/>
      <c r="Q1357" s="317"/>
      <c r="R1357" s="317"/>
      <c r="S1357" s="317"/>
      <c r="T1357" s="317"/>
      <c r="U1357" s="317"/>
      <c r="V1357" s="317"/>
      <c r="W1357" s="317"/>
      <c r="X1357" s="317"/>
      <c r="Y1357" s="317"/>
      <c r="Z1357" s="317"/>
      <c r="AA1357" s="317"/>
      <c r="AB1357" s="317"/>
      <c r="AC1357" s="317"/>
    </row>
    <row r="1358" spans="1:29" ht="15.75" hidden="1" customHeight="1">
      <c r="A1358" s="322"/>
      <c r="B1358" s="309"/>
      <c r="C1358" s="309"/>
      <c r="D1358" s="309"/>
      <c r="E1358" s="319"/>
      <c r="F1358" s="360"/>
      <c r="G1358" s="339"/>
      <c r="H1358" s="320"/>
      <c r="I1358" s="320"/>
      <c r="J1358" s="320"/>
      <c r="K1358" s="346"/>
      <c r="L1358" s="341"/>
      <c r="M1358" s="209"/>
      <c r="N1358" s="214"/>
      <c r="O1358" s="346"/>
      <c r="P1358" s="317"/>
      <c r="Q1358" s="317"/>
      <c r="R1358" s="317"/>
      <c r="S1358" s="317"/>
      <c r="T1358" s="317"/>
      <c r="U1358" s="317"/>
      <c r="V1358" s="317"/>
      <c r="W1358" s="317"/>
      <c r="X1358" s="317"/>
      <c r="Y1358" s="317"/>
      <c r="Z1358" s="317"/>
      <c r="AA1358" s="317"/>
      <c r="AB1358" s="317"/>
      <c r="AC1358" s="317"/>
    </row>
    <row r="1359" spans="1:29" ht="15.75" hidden="1" customHeight="1">
      <c r="A1359" s="322"/>
      <c r="B1359" s="309"/>
      <c r="C1359" s="309"/>
      <c r="D1359" s="309"/>
      <c r="E1359" s="319"/>
      <c r="F1359" s="360"/>
      <c r="G1359" s="339"/>
      <c r="H1359" s="320"/>
      <c r="I1359" s="320"/>
      <c r="J1359" s="320"/>
      <c r="K1359" s="346"/>
      <c r="L1359" s="341"/>
      <c r="M1359" s="209"/>
      <c r="N1359" s="214"/>
      <c r="O1359" s="346"/>
      <c r="P1359" s="317"/>
      <c r="Q1359" s="317"/>
      <c r="R1359" s="317"/>
      <c r="S1359" s="317"/>
      <c r="T1359" s="317"/>
      <c r="U1359" s="317"/>
      <c r="V1359" s="317"/>
      <c r="W1359" s="317"/>
      <c r="X1359" s="317"/>
      <c r="Y1359" s="317"/>
      <c r="Z1359" s="317"/>
      <c r="AA1359" s="317"/>
      <c r="AB1359" s="317"/>
      <c r="AC1359" s="317"/>
    </row>
    <row r="1360" spans="1:29" ht="15.75" hidden="1" customHeight="1">
      <c r="A1360" s="323"/>
      <c r="B1360" s="310"/>
      <c r="C1360" s="310"/>
      <c r="D1360" s="310"/>
      <c r="E1360" s="319"/>
      <c r="F1360" s="360"/>
      <c r="G1360" s="340"/>
      <c r="H1360" s="320"/>
      <c r="I1360" s="320"/>
      <c r="J1360" s="320"/>
      <c r="K1360" s="346"/>
      <c r="L1360" s="346"/>
      <c r="M1360" s="214"/>
      <c r="N1360" s="214"/>
      <c r="O1360" s="346"/>
      <c r="P1360" s="317"/>
      <c r="Q1360" s="317"/>
      <c r="R1360" s="317"/>
      <c r="S1360" s="317"/>
      <c r="T1360" s="317"/>
      <c r="U1360" s="317"/>
      <c r="V1360" s="317"/>
      <c r="W1360" s="317"/>
      <c r="X1360" s="317"/>
      <c r="Y1360" s="317"/>
      <c r="Z1360" s="317"/>
      <c r="AA1360" s="317"/>
      <c r="AB1360" s="317"/>
      <c r="AC1360" s="317"/>
    </row>
    <row r="1361" spans="1:29" ht="15.75" customHeight="1">
      <c r="A1361" s="321">
        <v>64200000</v>
      </c>
      <c r="B1361" s="308" t="s">
        <v>514</v>
      </c>
      <c r="C1361" s="308" t="s">
        <v>451</v>
      </c>
      <c r="D1361" s="308" t="s">
        <v>1089</v>
      </c>
      <c r="E1361" s="319" t="s">
        <v>1091</v>
      </c>
      <c r="F1361" s="360" t="s">
        <v>1164</v>
      </c>
      <c r="G1361" s="317">
        <v>1000</v>
      </c>
      <c r="H1361" s="320" t="s">
        <v>515</v>
      </c>
      <c r="I1361" s="320" t="s">
        <v>527</v>
      </c>
      <c r="J1361" s="320" t="s">
        <v>281</v>
      </c>
      <c r="K1361" s="346" t="s">
        <v>1093</v>
      </c>
      <c r="L1361" s="341" t="s">
        <v>1009</v>
      </c>
      <c r="M1361" s="209">
        <v>5.05</v>
      </c>
      <c r="N1361" s="209">
        <v>5.05</v>
      </c>
      <c r="O1361" s="346" t="s">
        <v>880</v>
      </c>
      <c r="P1361" s="317">
        <f>SUM(M1361:M1362)</f>
        <v>5.05</v>
      </c>
      <c r="Q1361" s="317">
        <f>SUM(N1361:N1362)</f>
        <v>5.05</v>
      </c>
      <c r="R1361" s="317">
        <f>SUM(M1363:M1365)</f>
        <v>0</v>
      </c>
      <c r="S1361" s="317">
        <f>SUM(N1363:N1365)</f>
        <v>0</v>
      </c>
      <c r="T1361" s="317">
        <f>SUM(M1366:M1369)</f>
        <v>0</v>
      </c>
      <c r="U1361" s="317">
        <f>SUM(N1366:N1369)</f>
        <v>0</v>
      </c>
      <c r="V1361" s="317">
        <f>SUM(M1370:M1373)</f>
        <v>0</v>
      </c>
      <c r="W1361" s="317">
        <f>SUM(N1370:N1373)</f>
        <v>0</v>
      </c>
      <c r="X1361" s="317">
        <f>P1361+R1361+T1361+V1361</f>
        <v>5.05</v>
      </c>
      <c r="Y1361" s="317">
        <f>Q1361+S1361+U1361+W1361</f>
        <v>5.05</v>
      </c>
      <c r="Z1361" s="317">
        <f>G1361-X1361</f>
        <v>994.95</v>
      </c>
      <c r="AA1361" s="317">
        <f>G1361-Y1361</f>
        <v>994.95</v>
      </c>
      <c r="AB1361" s="317">
        <f>X1361*100/G1361</f>
        <v>0.505</v>
      </c>
      <c r="AC1361" s="317"/>
    </row>
    <row r="1362" spans="1:29" ht="15.75" customHeight="1">
      <c r="A1362" s="322"/>
      <c r="B1362" s="309"/>
      <c r="C1362" s="309"/>
      <c r="D1362" s="309"/>
      <c r="E1362" s="319"/>
      <c r="F1362" s="360"/>
      <c r="G1362" s="317"/>
      <c r="H1362" s="320"/>
      <c r="I1362" s="320"/>
      <c r="J1362" s="320"/>
      <c r="K1362" s="346"/>
      <c r="L1362" s="341"/>
      <c r="M1362" s="209"/>
      <c r="N1362" s="209"/>
      <c r="O1362" s="341"/>
      <c r="P1362" s="317"/>
      <c r="Q1362" s="317"/>
      <c r="R1362" s="317"/>
      <c r="S1362" s="317"/>
      <c r="T1362" s="317"/>
      <c r="U1362" s="317"/>
      <c r="V1362" s="317"/>
      <c r="W1362" s="317"/>
      <c r="X1362" s="317"/>
      <c r="Y1362" s="317"/>
      <c r="Z1362" s="317"/>
      <c r="AA1362" s="317"/>
      <c r="AB1362" s="317"/>
      <c r="AC1362" s="317"/>
    </row>
    <row r="1363" spans="1:29" ht="15.75" customHeight="1">
      <c r="A1363" s="322"/>
      <c r="B1363" s="309"/>
      <c r="C1363" s="309"/>
      <c r="D1363" s="309"/>
      <c r="E1363" s="319"/>
      <c r="F1363" s="360"/>
      <c r="G1363" s="317"/>
      <c r="H1363" s="320"/>
      <c r="I1363" s="320"/>
      <c r="J1363" s="320" t="s">
        <v>370</v>
      </c>
      <c r="K1363" s="346"/>
      <c r="L1363" s="341"/>
      <c r="M1363" s="209"/>
      <c r="N1363" s="209"/>
      <c r="O1363" s="346"/>
      <c r="P1363" s="317"/>
      <c r="Q1363" s="317"/>
      <c r="R1363" s="317"/>
      <c r="S1363" s="317"/>
      <c r="T1363" s="317"/>
      <c r="U1363" s="317"/>
      <c r="V1363" s="317"/>
      <c r="W1363" s="317"/>
      <c r="X1363" s="317"/>
      <c r="Y1363" s="317"/>
      <c r="Z1363" s="317"/>
      <c r="AA1363" s="317"/>
      <c r="AB1363" s="317"/>
      <c r="AC1363" s="317"/>
    </row>
    <row r="1364" spans="1:29" ht="15.75" customHeight="1">
      <c r="A1364" s="322"/>
      <c r="B1364" s="309"/>
      <c r="C1364" s="309"/>
      <c r="D1364" s="309"/>
      <c r="E1364" s="319"/>
      <c r="F1364" s="360"/>
      <c r="G1364" s="317"/>
      <c r="H1364" s="320"/>
      <c r="I1364" s="320"/>
      <c r="J1364" s="320"/>
      <c r="K1364" s="346"/>
      <c r="L1364" s="341"/>
      <c r="M1364" s="209"/>
      <c r="N1364" s="209"/>
      <c r="O1364" s="346"/>
      <c r="P1364" s="317"/>
      <c r="Q1364" s="317"/>
      <c r="R1364" s="317"/>
      <c r="S1364" s="317"/>
      <c r="T1364" s="317"/>
      <c r="U1364" s="317"/>
      <c r="V1364" s="317"/>
      <c r="W1364" s="317"/>
      <c r="X1364" s="317"/>
      <c r="Y1364" s="317"/>
      <c r="Z1364" s="317"/>
      <c r="AA1364" s="317"/>
      <c r="AB1364" s="317"/>
      <c r="AC1364" s="317"/>
    </row>
    <row r="1365" spans="1:29" ht="15.75" customHeight="1">
      <c r="A1365" s="322"/>
      <c r="B1365" s="309"/>
      <c r="C1365" s="309"/>
      <c r="D1365" s="309"/>
      <c r="E1365" s="319"/>
      <c r="F1365" s="360"/>
      <c r="G1365" s="317"/>
      <c r="H1365" s="320"/>
      <c r="I1365" s="320"/>
      <c r="J1365" s="320"/>
      <c r="K1365" s="346"/>
      <c r="L1365" s="341"/>
      <c r="M1365" s="209"/>
      <c r="N1365" s="209"/>
      <c r="O1365" s="346"/>
      <c r="P1365" s="317"/>
      <c r="Q1365" s="317"/>
      <c r="R1365" s="317"/>
      <c r="S1365" s="317"/>
      <c r="T1365" s="317"/>
      <c r="U1365" s="317"/>
      <c r="V1365" s="317"/>
      <c r="W1365" s="317"/>
      <c r="X1365" s="317"/>
      <c r="Y1365" s="317"/>
      <c r="Z1365" s="317"/>
      <c r="AA1365" s="317"/>
      <c r="AB1365" s="317"/>
      <c r="AC1365" s="317"/>
    </row>
    <row r="1366" spans="1:29" ht="15.75" customHeight="1">
      <c r="A1366" s="322"/>
      <c r="B1366" s="309"/>
      <c r="C1366" s="309"/>
      <c r="D1366" s="309"/>
      <c r="E1366" s="319"/>
      <c r="F1366" s="360"/>
      <c r="G1366" s="317"/>
      <c r="H1366" s="320"/>
      <c r="I1366" s="320"/>
      <c r="J1366" s="320" t="s">
        <v>289</v>
      </c>
      <c r="K1366" s="346"/>
      <c r="L1366" s="341"/>
      <c r="M1366" s="209"/>
      <c r="N1366" s="214"/>
      <c r="O1366" s="346"/>
      <c r="P1366" s="317"/>
      <c r="Q1366" s="317"/>
      <c r="R1366" s="317"/>
      <c r="S1366" s="317"/>
      <c r="T1366" s="317"/>
      <c r="U1366" s="317"/>
      <c r="V1366" s="317"/>
      <c r="W1366" s="317"/>
      <c r="X1366" s="317"/>
      <c r="Y1366" s="317"/>
      <c r="Z1366" s="317"/>
      <c r="AA1366" s="317"/>
      <c r="AB1366" s="317"/>
      <c r="AC1366" s="317"/>
    </row>
    <row r="1367" spans="1:29" ht="12" customHeight="1">
      <c r="A1367" s="322"/>
      <c r="B1367" s="309"/>
      <c r="C1367" s="309"/>
      <c r="D1367" s="309"/>
      <c r="E1367" s="319"/>
      <c r="F1367" s="360"/>
      <c r="G1367" s="317"/>
      <c r="H1367" s="320"/>
      <c r="I1367" s="320"/>
      <c r="J1367" s="320"/>
      <c r="K1367" s="346"/>
      <c r="L1367" s="341"/>
      <c r="M1367" s="209"/>
      <c r="N1367" s="214"/>
      <c r="O1367" s="346"/>
      <c r="P1367" s="317"/>
      <c r="Q1367" s="317"/>
      <c r="R1367" s="317"/>
      <c r="S1367" s="317"/>
      <c r="T1367" s="317"/>
      <c r="U1367" s="317"/>
      <c r="V1367" s="317"/>
      <c r="W1367" s="317"/>
      <c r="X1367" s="317"/>
      <c r="Y1367" s="317"/>
      <c r="Z1367" s="317"/>
      <c r="AA1367" s="317"/>
      <c r="AB1367" s="317"/>
      <c r="AC1367" s="317"/>
    </row>
    <row r="1368" spans="1:29" ht="15.75" hidden="1" customHeight="1">
      <c r="A1368" s="322"/>
      <c r="B1368" s="309"/>
      <c r="C1368" s="309"/>
      <c r="D1368" s="309"/>
      <c r="E1368" s="319"/>
      <c r="F1368" s="360"/>
      <c r="G1368" s="317"/>
      <c r="H1368" s="320"/>
      <c r="I1368" s="320"/>
      <c r="J1368" s="320"/>
      <c r="K1368" s="346"/>
      <c r="L1368" s="341"/>
      <c r="M1368" s="209"/>
      <c r="N1368" s="214"/>
      <c r="O1368" s="346"/>
      <c r="P1368" s="317"/>
      <c r="Q1368" s="317"/>
      <c r="R1368" s="317"/>
      <c r="S1368" s="317"/>
      <c r="T1368" s="317"/>
      <c r="U1368" s="317"/>
      <c r="V1368" s="317"/>
      <c r="W1368" s="317"/>
      <c r="X1368" s="317"/>
      <c r="Y1368" s="317"/>
      <c r="Z1368" s="317"/>
      <c r="AA1368" s="317"/>
      <c r="AB1368" s="317"/>
      <c r="AC1368" s="317"/>
    </row>
    <row r="1369" spans="1:29" ht="15.75" hidden="1" customHeight="1">
      <c r="A1369" s="322"/>
      <c r="B1369" s="309"/>
      <c r="C1369" s="309"/>
      <c r="D1369" s="309"/>
      <c r="E1369" s="319"/>
      <c r="F1369" s="360"/>
      <c r="G1369" s="317"/>
      <c r="H1369" s="320"/>
      <c r="I1369" s="320"/>
      <c r="J1369" s="320"/>
      <c r="K1369" s="346"/>
      <c r="L1369" s="341"/>
      <c r="M1369" s="209"/>
      <c r="N1369" s="209"/>
      <c r="O1369" s="346"/>
      <c r="P1369" s="317"/>
      <c r="Q1369" s="317"/>
      <c r="R1369" s="317"/>
      <c r="S1369" s="317"/>
      <c r="T1369" s="317"/>
      <c r="U1369" s="317"/>
      <c r="V1369" s="317"/>
      <c r="W1369" s="317"/>
      <c r="X1369" s="317"/>
      <c r="Y1369" s="317"/>
      <c r="Z1369" s="317"/>
      <c r="AA1369" s="317"/>
      <c r="AB1369" s="317"/>
      <c r="AC1369" s="317"/>
    </row>
    <row r="1370" spans="1:29" ht="15.75" hidden="1" customHeight="1">
      <c r="A1370" s="322"/>
      <c r="B1370" s="309"/>
      <c r="C1370" s="309"/>
      <c r="D1370" s="309"/>
      <c r="E1370" s="319"/>
      <c r="F1370" s="360"/>
      <c r="G1370" s="317"/>
      <c r="H1370" s="320"/>
      <c r="I1370" s="320"/>
      <c r="J1370" s="320" t="s">
        <v>371</v>
      </c>
      <c r="K1370" s="346"/>
      <c r="L1370" s="341"/>
      <c r="M1370" s="209"/>
      <c r="N1370" s="214"/>
      <c r="O1370" s="346"/>
      <c r="P1370" s="317"/>
      <c r="Q1370" s="317"/>
      <c r="R1370" s="317"/>
      <c r="S1370" s="317"/>
      <c r="T1370" s="317"/>
      <c r="U1370" s="317"/>
      <c r="V1370" s="317"/>
      <c r="W1370" s="317"/>
      <c r="X1370" s="317"/>
      <c r="Y1370" s="317"/>
      <c r="Z1370" s="317"/>
      <c r="AA1370" s="317"/>
      <c r="AB1370" s="317"/>
      <c r="AC1370" s="317"/>
    </row>
    <row r="1371" spans="1:29" ht="15.75" hidden="1" customHeight="1">
      <c r="A1371" s="322"/>
      <c r="B1371" s="309"/>
      <c r="C1371" s="309"/>
      <c r="D1371" s="309"/>
      <c r="E1371" s="319"/>
      <c r="F1371" s="360"/>
      <c r="G1371" s="317"/>
      <c r="H1371" s="320"/>
      <c r="I1371" s="320"/>
      <c r="J1371" s="320"/>
      <c r="K1371" s="346"/>
      <c r="L1371" s="341"/>
      <c r="M1371" s="209"/>
      <c r="N1371" s="214"/>
      <c r="O1371" s="346"/>
      <c r="P1371" s="317"/>
      <c r="Q1371" s="317"/>
      <c r="R1371" s="317"/>
      <c r="S1371" s="317"/>
      <c r="T1371" s="317"/>
      <c r="U1371" s="317"/>
      <c r="V1371" s="317"/>
      <c r="W1371" s="317"/>
      <c r="X1371" s="317"/>
      <c r="Y1371" s="317"/>
      <c r="Z1371" s="317"/>
      <c r="AA1371" s="317"/>
      <c r="AB1371" s="317"/>
      <c r="AC1371" s="317"/>
    </row>
    <row r="1372" spans="1:29" ht="15.75" hidden="1" customHeight="1">
      <c r="A1372" s="322"/>
      <c r="B1372" s="309"/>
      <c r="C1372" s="309"/>
      <c r="D1372" s="309"/>
      <c r="E1372" s="319"/>
      <c r="F1372" s="360"/>
      <c r="G1372" s="317"/>
      <c r="H1372" s="320"/>
      <c r="I1372" s="320"/>
      <c r="J1372" s="320"/>
      <c r="K1372" s="346"/>
      <c r="L1372" s="341"/>
      <c r="M1372" s="209"/>
      <c r="N1372" s="214"/>
      <c r="O1372" s="346"/>
      <c r="P1372" s="317"/>
      <c r="Q1372" s="317"/>
      <c r="R1372" s="317"/>
      <c r="S1372" s="317"/>
      <c r="T1372" s="317"/>
      <c r="U1372" s="317"/>
      <c r="V1372" s="317"/>
      <c r="W1372" s="317"/>
      <c r="X1372" s="317"/>
      <c r="Y1372" s="317"/>
      <c r="Z1372" s="317"/>
      <c r="AA1372" s="317"/>
      <c r="AB1372" s="317"/>
      <c r="AC1372" s="317"/>
    </row>
    <row r="1373" spans="1:29" ht="15.75" hidden="1" customHeight="1">
      <c r="A1373" s="323"/>
      <c r="B1373" s="310"/>
      <c r="C1373" s="310"/>
      <c r="D1373" s="310"/>
      <c r="E1373" s="319"/>
      <c r="F1373" s="360"/>
      <c r="G1373" s="317"/>
      <c r="H1373" s="320"/>
      <c r="I1373" s="320"/>
      <c r="J1373" s="320"/>
      <c r="K1373" s="346"/>
      <c r="L1373" s="346"/>
      <c r="M1373" s="214"/>
      <c r="N1373" s="214"/>
      <c r="O1373" s="346"/>
      <c r="P1373" s="317"/>
      <c r="Q1373" s="317"/>
      <c r="R1373" s="317"/>
      <c r="S1373" s="317"/>
      <c r="T1373" s="317"/>
      <c r="U1373" s="317"/>
      <c r="V1373" s="317"/>
      <c r="W1373" s="317"/>
      <c r="X1373" s="317"/>
      <c r="Y1373" s="317"/>
      <c r="Z1373" s="317"/>
      <c r="AA1373" s="317"/>
      <c r="AB1373" s="317"/>
      <c r="AC1373" s="317"/>
    </row>
    <row r="1374" spans="1:29" ht="15.75" customHeight="1">
      <c r="A1374" s="321">
        <v>64200000</v>
      </c>
      <c r="B1374" s="308" t="s">
        <v>514</v>
      </c>
      <c r="C1374" s="308" t="s">
        <v>451</v>
      </c>
      <c r="D1374" s="308" t="s">
        <v>1090</v>
      </c>
      <c r="E1374" s="319" t="s">
        <v>1092</v>
      </c>
      <c r="F1374" s="360" t="s">
        <v>1163</v>
      </c>
      <c r="G1374" s="317">
        <v>1000</v>
      </c>
      <c r="H1374" s="320" t="s">
        <v>515</v>
      </c>
      <c r="I1374" s="320" t="s">
        <v>527</v>
      </c>
      <c r="J1374" s="320" t="s">
        <v>281</v>
      </c>
      <c r="K1374" s="346" t="s">
        <v>1094</v>
      </c>
      <c r="L1374" s="341" t="s">
        <v>1009</v>
      </c>
      <c r="M1374" s="209">
        <v>34.92</v>
      </c>
      <c r="N1374" s="209">
        <v>34.92</v>
      </c>
      <c r="O1374" s="346" t="s">
        <v>880</v>
      </c>
      <c r="P1374" s="317">
        <f>SUM(M1374:M1375)</f>
        <v>34.92</v>
      </c>
      <c r="Q1374" s="317">
        <f>SUM(N1374:N1375)</f>
        <v>34.92</v>
      </c>
      <c r="R1374" s="317">
        <f>SUM(M1376:M1378)</f>
        <v>0</v>
      </c>
      <c r="S1374" s="317">
        <f>SUM(N1376:N1378)</f>
        <v>0</v>
      </c>
      <c r="T1374" s="317">
        <f>SUM(M1379:M1382)</f>
        <v>0</v>
      </c>
      <c r="U1374" s="317">
        <f>SUM(N1379:N1382)</f>
        <v>0</v>
      </c>
      <c r="V1374" s="317">
        <f>SUM(M1383:M1386)</f>
        <v>0</v>
      </c>
      <c r="W1374" s="317">
        <f>SUM(N1383:N1386)</f>
        <v>0</v>
      </c>
      <c r="X1374" s="317">
        <f>P1374+R1374+T1374+V1374</f>
        <v>34.92</v>
      </c>
      <c r="Y1374" s="317">
        <f>Q1374+S1374+U1374+W1374</f>
        <v>34.92</v>
      </c>
      <c r="Z1374" s="317">
        <f>G1374-X1374</f>
        <v>965.08</v>
      </c>
      <c r="AA1374" s="317">
        <f>G1374-Y1374</f>
        <v>965.08</v>
      </c>
      <c r="AB1374" s="317">
        <f>X1374*100/G1374</f>
        <v>3.492</v>
      </c>
      <c r="AC1374" s="317"/>
    </row>
    <row r="1375" spans="1:29" ht="15.75" customHeight="1">
      <c r="A1375" s="322"/>
      <c r="B1375" s="309"/>
      <c r="C1375" s="309"/>
      <c r="D1375" s="309"/>
      <c r="E1375" s="319"/>
      <c r="F1375" s="360"/>
      <c r="G1375" s="317"/>
      <c r="H1375" s="320"/>
      <c r="I1375" s="320"/>
      <c r="J1375" s="320"/>
      <c r="K1375" s="346"/>
      <c r="L1375" s="341"/>
      <c r="M1375" s="209"/>
      <c r="N1375" s="209"/>
      <c r="O1375" s="341"/>
      <c r="P1375" s="317"/>
      <c r="Q1375" s="317"/>
      <c r="R1375" s="317"/>
      <c r="S1375" s="317"/>
      <c r="T1375" s="317"/>
      <c r="U1375" s="317"/>
      <c r="V1375" s="317"/>
      <c r="W1375" s="317"/>
      <c r="X1375" s="317"/>
      <c r="Y1375" s="317"/>
      <c r="Z1375" s="317"/>
      <c r="AA1375" s="317"/>
      <c r="AB1375" s="317"/>
      <c r="AC1375" s="317"/>
    </row>
    <row r="1376" spans="1:29" ht="15.75" customHeight="1">
      <c r="A1376" s="322"/>
      <c r="B1376" s="309"/>
      <c r="C1376" s="309"/>
      <c r="D1376" s="309"/>
      <c r="E1376" s="319"/>
      <c r="F1376" s="360"/>
      <c r="G1376" s="317"/>
      <c r="H1376" s="320"/>
      <c r="I1376" s="320"/>
      <c r="J1376" s="320" t="s">
        <v>370</v>
      </c>
      <c r="K1376" s="346"/>
      <c r="L1376" s="341"/>
      <c r="M1376" s="209"/>
      <c r="N1376" s="209"/>
      <c r="O1376" s="346"/>
      <c r="P1376" s="317"/>
      <c r="Q1376" s="317"/>
      <c r="R1376" s="317"/>
      <c r="S1376" s="317"/>
      <c r="T1376" s="317"/>
      <c r="U1376" s="317"/>
      <c r="V1376" s="317"/>
      <c r="W1376" s="317"/>
      <c r="X1376" s="317"/>
      <c r="Y1376" s="317"/>
      <c r="Z1376" s="317"/>
      <c r="AA1376" s="317"/>
      <c r="AB1376" s="317"/>
      <c r="AC1376" s="317"/>
    </row>
    <row r="1377" spans="1:29" ht="15.75" customHeight="1">
      <c r="A1377" s="322"/>
      <c r="B1377" s="309"/>
      <c r="C1377" s="309"/>
      <c r="D1377" s="309"/>
      <c r="E1377" s="319"/>
      <c r="F1377" s="360"/>
      <c r="G1377" s="317"/>
      <c r="H1377" s="320"/>
      <c r="I1377" s="320"/>
      <c r="J1377" s="320"/>
      <c r="K1377" s="346"/>
      <c r="L1377" s="341"/>
      <c r="M1377" s="209"/>
      <c r="N1377" s="209"/>
      <c r="O1377" s="346"/>
      <c r="P1377" s="317"/>
      <c r="Q1377" s="317"/>
      <c r="R1377" s="317"/>
      <c r="S1377" s="317"/>
      <c r="T1377" s="317"/>
      <c r="U1377" s="317"/>
      <c r="V1377" s="317"/>
      <c r="W1377" s="317"/>
      <c r="X1377" s="317"/>
      <c r="Y1377" s="317"/>
      <c r="Z1377" s="317"/>
      <c r="AA1377" s="317"/>
      <c r="AB1377" s="317"/>
      <c r="AC1377" s="317"/>
    </row>
    <row r="1378" spans="1:29" ht="15.75" customHeight="1">
      <c r="A1378" s="322"/>
      <c r="B1378" s="309"/>
      <c r="C1378" s="309"/>
      <c r="D1378" s="309"/>
      <c r="E1378" s="319"/>
      <c r="F1378" s="360"/>
      <c r="G1378" s="317"/>
      <c r="H1378" s="320"/>
      <c r="I1378" s="320"/>
      <c r="J1378" s="320"/>
      <c r="K1378" s="346"/>
      <c r="L1378" s="341"/>
      <c r="M1378" s="209"/>
      <c r="N1378" s="209"/>
      <c r="O1378" s="346"/>
      <c r="P1378" s="317"/>
      <c r="Q1378" s="317"/>
      <c r="R1378" s="317"/>
      <c r="S1378" s="317"/>
      <c r="T1378" s="317"/>
      <c r="U1378" s="317"/>
      <c r="V1378" s="317"/>
      <c r="W1378" s="317"/>
      <c r="X1378" s="317"/>
      <c r="Y1378" s="317"/>
      <c r="Z1378" s="317"/>
      <c r="AA1378" s="317"/>
      <c r="AB1378" s="317"/>
      <c r="AC1378" s="317"/>
    </row>
    <row r="1379" spans="1:29" ht="15.75" customHeight="1">
      <c r="A1379" s="322"/>
      <c r="B1379" s="309"/>
      <c r="C1379" s="309"/>
      <c r="D1379" s="309"/>
      <c r="E1379" s="319"/>
      <c r="F1379" s="360"/>
      <c r="G1379" s="317"/>
      <c r="H1379" s="320"/>
      <c r="I1379" s="320"/>
      <c r="J1379" s="320" t="s">
        <v>289</v>
      </c>
      <c r="K1379" s="346"/>
      <c r="L1379" s="341"/>
      <c r="M1379" s="209"/>
      <c r="N1379" s="214"/>
      <c r="O1379" s="346"/>
      <c r="P1379" s="317"/>
      <c r="Q1379" s="317"/>
      <c r="R1379" s="317"/>
      <c r="S1379" s="317"/>
      <c r="T1379" s="317"/>
      <c r="U1379" s="317"/>
      <c r="V1379" s="317"/>
      <c r="W1379" s="317"/>
      <c r="X1379" s="317"/>
      <c r="Y1379" s="317"/>
      <c r="Z1379" s="317"/>
      <c r="AA1379" s="317"/>
      <c r="AB1379" s="317"/>
      <c r="AC1379" s="317"/>
    </row>
    <row r="1380" spans="1:29" ht="15.75" customHeight="1">
      <c r="A1380" s="322"/>
      <c r="B1380" s="309"/>
      <c r="C1380" s="309"/>
      <c r="D1380" s="309"/>
      <c r="E1380" s="319"/>
      <c r="F1380" s="360"/>
      <c r="G1380" s="317"/>
      <c r="H1380" s="320"/>
      <c r="I1380" s="320"/>
      <c r="J1380" s="320"/>
      <c r="K1380" s="346"/>
      <c r="L1380" s="341"/>
      <c r="M1380" s="209"/>
      <c r="N1380" s="214"/>
      <c r="O1380" s="346"/>
      <c r="P1380" s="317"/>
      <c r="Q1380" s="317"/>
      <c r="R1380" s="317"/>
      <c r="S1380" s="317"/>
      <c r="T1380" s="317"/>
      <c r="U1380" s="317"/>
      <c r="V1380" s="317"/>
      <c r="W1380" s="317"/>
      <c r="X1380" s="317"/>
      <c r="Y1380" s="317"/>
      <c r="Z1380" s="317"/>
      <c r="AA1380" s="317"/>
      <c r="AB1380" s="317"/>
      <c r="AC1380" s="317"/>
    </row>
    <row r="1381" spans="1:29" ht="15.75" customHeight="1">
      <c r="A1381" s="322"/>
      <c r="B1381" s="309"/>
      <c r="C1381" s="309"/>
      <c r="D1381" s="309"/>
      <c r="E1381" s="319"/>
      <c r="F1381" s="360"/>
      <c r="G1381" s="317"/>
      <c r="H1381" s="320"/>
      <c r="I1381" s="320"/>
      <c r="J1381" s="320"/>
      <c r="K1381" s="346"/>
      <c r="L1381" s="341"/>
      <c r="M1381" s="209"/>
      <c r="N1381" s="214"/>
      <c r="O1381" s="346"/>
      <c r="P1381" s="317"/>
      <c r="Q1381" s="317"/>
      <c r="R1381" s="317"/>
      <c r="S1381" s="317"/>
      <c r="T1381" s="317"/>
      <c r="U1381" s="317"/>
      <c r="V1381" s="317"/>
      <c r="W1381" s="317"/>
      <c r="X1381" s="317"/>
      <c r="Y1381" s="317"/>
      <c r="Z1381" s="317"/>
      <c r="AA1381" s="317"/>
      <c r="AB1381" s="317"/>
      <c r="AC1381" s="317"/>
    </row>
    <row r="1382" spans="1:29" ht="1.5" customHeight="1">
      <c r="A1382" s="322"/>
      <c r="B1382" s="309"/>
      <c r="C1382" s="309"/>
      <c r="D1382" s="309"/>
      <c r="E1382" s="319"/>
      <c r="F1382" s="360"/>
      <c r="G1382" s="317"/>
      <c r="H1382" s="320"/>
      <c r="I1382" s="320"/>
      <c r="J1382" s="320"/>
      <c r="K1382" s="346"/>
      <c r="L1382" s="341"/>
      <c r="M1382" s="209"/>
      <c r="N1382" s="209"/>
      <c r="O1382" s="346"/>
      <c r="P1382" s="317"/>
      <c r="Q1382" s="317"/>
      <c r="R1382" s="317"/>
      <c r="S1382" s="317"/>
      <c r="T1382" s="317"/>
      <c r="U1382" s="317"/>
      <c r="V1382" s="317"/>
      <c r="W1382" s="317"/>
      <c r="X1382" s="317"/>
      <c r="Y1382" s="317"/>
      <c r="Z1382" s="317"/>
      <c r="AA1382" s="317"/>
      <c r="AB1382" s="317"/>
      <c r="AC1382" s="317"/>
    </row>
    <row r="1383" spans="1:29" ht="15.75" hidden="1" customHeight="1">
      <c r="A1383" s="322"/>
      <c r="B1383" s="309"/>
      <c r="C1383" s="309"/>
      <c r="D1383" s="309"/>
      <c r="E1383" s="319"/>
      <c r="F1383" s="360"/>
      <c r="G1383" s="317"/>
      <c r="H1383" s="320"/>
      <c r="I1383" s="320"/>
      <c r="J1383" s="320" t="s">
        <v>371</v>
      </c>
      <c r="K1383" s="346"/>
      <c r="L1383" s="341"/>
      <c r="M1383" s="209"/>
      <c r="N1383" s="214"/>
      <c r="O1383" s="346"/>
      <c r="P1383" s="317"/>
      <c r="Q1383" s="317"/>
      <c r="R1383" s="317"/>
      <c r="S1383" s="317"/>
      <c r="T1383" s="317"/>
      <c r="U1383" s="317"/>
      <c r="V1383" s="317"/>
      <c r="W1383" s="317"/>
      <c r="X1383" s="317"/>
      <c r="Y1383" s="317"/>
      <c r="Z1383" s="317"/>
      <c r="AA1383" s="317"/>
      <c r="AB1383" s="317"/>
      <c r="AC1383" s="317"/>
    </row>
    <row r="1384" spans="1:29" ht="15.75" hidden="1" customHeight="1">
      <c r="A1384" s="322"/>
      <c r="B1384" s="309"/>
      <c r="C1384" s="309"/>
      <c r="D1384" s="309"/>
      <c r="E1384" s="319"/>
      <c r="F1384" s="360"/>
      <c r="G1384" s="317"/>
      <c r="H1384" s="320"/>
      <c r="I1384" s="320"/>
      <c r="J1384" s="320"/>
      <c r="K1384" s="346"/>
      <c r="L1384" s="341"/>
      <c r="M1384" s="209"/>
      <c r="N1384" s="214"/>
      <c r="O1384" s="346"/>
      <c r="P1384" s="317"/>
      <c r="Q1384" s="317"/>
      <c r="R1384" s="317"/>
      <c r="S1384" s="317"/>
      <c r="T1384" s="317"/>
      <c r="U1384" s="317"/>
      <c r="V1384" s="317"/>
      <c r="W1384" s="317"/>
      <c r="X1384" s="317"/>
      <c r="Y1384" s="317"/>
      <c r="Z1384" s="317"/>
      <c r="AA1384" s="317"/>
      <c r="AB1384" s="317"/>
      <c r="AC1384" s="317"/>
    </row>
    <row r="1385" spans="1:29" ht="15.75" hidden="1" customHeight="1">
      <c r="A1385" s="322"/>
      <c r="B1385" s="309"/>
      <c r="C1385" s="309"/>
      <c r="D1385" s="309"/>
      <c r="E1385" s="319"/>
      <c r="F1385" s="360"/>
      <c r="G1385" s="317"/>
      <c r="H1385" s="320"/>
      <c r="I1385" s="320"/>
      <c r="J1385" s="320"/>
      <c r="K1385" s="346"/>
      <c r="L1385" s="341"/>
      <c r="M1385" s="209"/>
      <c r="N1385" s="214"/>
      <c r="O1385" s="346"/>
      <c r="P1385" s="317"/>
      <c r="Q1385" s="317"/>
      <c r="R1385" s="317"/>
      <c r="S1385" s="317"/>
      <c r="T1385" s="317"/>
      <c r="U1385" s="317"/>
      <c r="V1385" s="317"/>
      <c r="W1385" s="317"/>
      <c r="X1385" s="317"/>
      <c r="Y1385" s="317"/>
      <c r="Z1385" s="317"/>
      <c r="AA1385" s="317"/>
      <c r="AB1385" s="317"/>
      <c r="AC1385" s="317"/>
    </row>
    <row r="1386" spans="1:29" ht="15.75" hidden="1" customHeight="1">
      <c r="A1386" s="323"/>
      <c r="B1386" s="310"/>
      <c r="C1386" s="310"/>
      <c r="D1386" s="310"/>
      <c r="E1386" s="319"/>
      <c r="F1386" s="360"/>
      <c r="G1386" s="317"/>
      <c r="H1386" s="320"/>
      <c r="I1386" s="320"/>
      <c r="J1386" s="320"/>
      <c r="K1386" s="346"/>
      <c r="L1386" s="346"/>
      <c r="M1386" s="214"/>
      <c r="N1386" s="214"/>
      <c r="O1386" s="346"/>
      <c r="P1386" s="317"/>
      <c r="Q1386" s="317"/>
      <c r="R1386" s="317"/>
      <c r="S1386" s="317"/>
      <c r="T1386" s="317"/>
      <c r="U1386" s="317"/>
      <c r="V1386" s="317"/>
      <c r="W1386" s="317"/>
      <c r="X1386" s="317"/>
      <c r="Y1386" s="317"/>
      <c r="Z1386" s="317"/>
      <c r="AA1386" s="317"/>
      <c r="AB1386" s="317"/>
      <c r="AC1386" s="317"/>
    </row>
    <row r="1387" spans="1:29" ht="15.75" customHeight="1">
      <c r="A1387" s="319" t="s">
        <v>491</v>
      </c>
      <c r="B1387" s="318" t="s">
        <v>492</v>
      </c>
      <c r="C1387" s="308" t="s">
        <v>489</v>
      </c>
      <c r="D1387" s="360" t="s">
        <v>1016</v>
      </c>
      <c r="E1387" s="319" t="s">
        <v>493</v>
      </c>
      <c r="F1387" s="360" t="s">
        <v>508</v>
      </c>
      <c r="G1387" s="317">
        <v>8460</v>
      </c>
      <c r="H1387" s="318" t="s">
        <v>494</v>
      </c>
      <c r="I1387" s="320" t="s">
        <v>527</v>
      </c>
      <c r="J1387" s="320" t="s">
        <v>281</v>
      </c>
      <c r="K1387" s="346" t="s">
        <v>1015</v>
      </c>
      <c r="L1387" s="341" t="s">
        <v>653</v>
      </c>
      <c r="M1387" s="209">
        <v>669.68</v>
      </c>
      <c r="N1387" s="214">
        <v>669.68</v>
      </c>
      <c r="O1387" s="346" t="s">
        <v>594</v>
      </c>
      <c r="P1387" s="317">
        <f>SUM(M1387:M1388)</f>
        <v>902.4</v>
      </c>
      <c r="Q1387" s="317">
        <f>SUM(N1387:N1388)</f>
        <v>902.4</v>
      </c>
      <c r="R1387" s="317">
        <f>SUM(M1389:M1390)</f>
        <v>0</v>
      </c>
      <c r="S1387" s="317">
        <f>SUM(N1389:N1390)</f>
        <v>0</v>
      </c>
      <c r="T1387" s="317">
        <f>SUM(M1391:M1392)</f>
        <v>0</v>
      </c>
      <c r="U1387" s="317">
        <f>SUM(N1391:N1392)</f>
        <v>0</v>
      </c>
      <c r="V1387" s="317">
        <f>SUM(M1393:M1394)</f>
        <v>0</v>
      </c>
      <c r="W1387" s="317">
        <f>SUM(N1393:N1394)</f>
        <v>0</v>
      </c>
      <c r="X1387" s="317">
        <f>P1387+R1387+T1387+V1387</f>
        <v>902.4</v>
      </c>
      <c r="Y1387" s="317">
        <f>Q1387+S1387+U1387+W1387</f>
        <v>902.4</v>
      </c>
      <c r="Z1387" s="317">
        <f>G1387-X1387</f>
        <v>7557.6</v>
      </c>
      <c r="AA1387" s="317">
        <f>G1387-Y1387</f>
        <v>7557.6</v>
      </c>
      <c r="AB1387" s="317">
        <f>X1387*100/G1387</f>
        <v>10.666666666666666</v>
      </c>
      <c r="AC1387" s="317"/>
    </row>
    <row r="1388" spans="1:29" ht="15.75" customHeight="1">
      <c r="A1388" s="319"/>
      <c r="B1388" s="318"/>
      <c r="C1388" s="309"/>
      <c r="D1388" s="360"/>
      <c r="E1388" s="319"/>
      <c r="F1388" s="360"/>
      <c r="G1388" s="317"/>
      <c r="H1388" s="318"/>
      <c r="I1388" s="320"/>
      <c r="J1388" s="320"/>
      <c r="K1388" s="346" t="s">
        <v>1015</v>
      </c>
      <c r="L1388" s="341" t="s">
        <v>653</v>
      </c>
      <c r="M1388" s="209">
        <v>232.72</v>
      </c>
      <c r="N1388" s="214">
        <v>232.72</v>
      </c>
      <c r="O1388" s="346" t="s">
        <v>594</v>
      </c>
      <c r="P1388" s="317"/>
      <c r="Q1388" s="317"/>
      <c r="R1388" s="317"/>
      <c r="S1388" s="317"/>
      <c r="T1388" s="317"/>
      <c r="U1388" s="317"/>
      <c r="V1388" s="317"/>
      <c r="W1388" s="317"/>
      <c r="X1388" s="317"/>
      <c r="Y1388" s="317"/>
      <c r="Z1388" s="317"/>
      <c r="AA1388" s="317"/>
      <c r="AB1388" s="317"/>
      <c r="AC1388" s="317"/>
    </row>
    <row r="1389" spans="1:29" ht="15.75" customHeight="1">
      <c r="A1389" s="319"/>
      <c r="B1389" s="318"/>
      <c r="C1389" s="309"/>
      <c r="D1389" s="360"/>
      <c r="E1389" s="319"/>
      <c r="F1389" s="360"/>
      <c r="G1389" s="317"/>
      <c r="H1389" s="318"/>
      <c r="I1389" s="320"/>
      <c r="J1389" s="320" t="s">
        <v>370</v>
      </c>
      <c r="K1389" s="346"/>
      <c r="L1389" s="341"/>
      <c r="M1389" s="209"/>
      <c r="N1389" s="209"/>
      <c r="O1389" s="346"/>
      <c r="P1389" s="317"/>
      <c r="Q1389" s="317"/>
      <c r="R1389" s="317"/>
      <c r="S1389" s="317"/>
      <c r="T1389" s="317"/>
      <c r="U1389" s="317"/>
      <c r="V1389" s="317"/>
      <c r="W1389" s="317"/>
      <c r="X1389" s="317"/>
      <c r="Y1389" s="317"/>
      <c r="Z1389" s="317"/>
      <c r="AA1389" s="317"/>
      <c r="AB1389" s="317"/>
      <c r="AC1389" s="317"/>
    </row>
    <row r="1390" spans="1:29" ht="15.75" customHeight="1">
      <c r="A1390" s="319"/>
      <c r="B1390" s="318"/>
      <c r="C1390" s="309"/>
      <c r="D1390" s="360"/>
      <c r="E1390" s="319"/>
      <c r="F1390" s="360"/>
      <c r="G1390" s="317"/>
      <c r="H1390" s="318"/>
      <c r="I1390" s="320"/>
      <c r="J1390" s="320"/>
      <c r="K1390" s="346"/>
      <c r="L1390" s="341"/>
      <c r="M1390" s="209"/>
      <c r="N1390" s="209"/>
      <c r="O1390" s="346"/>
      <c r="P1390" s="317"/>
      <c r="Q1390" s="317"/>
      <c r="R1390" s="317"/>
      <c r="S1390" s="317"/>
      <c r="T1390" s="317"/>
      <c r="U1390" s="317"/>
      <c r="V1390" s="317"/>
      <c r="W1390" s="317"/>
      <c r="X1390" s="317"/>
      <c r="Y1390" s="317"/>
      <c r="Z1390" s="317"/>
      <c r="AA1390" s="317"/>
      <c r="AB1390" s="317"/>
      <c r="AC1390" s="317"/>
    </row>
    <row r="1391" spans="1:29" ht="15.75" customHeight="1">
      <c r="A1391" s="319"/>
      <c r="B1391" s="318"/>
      <c r="C1391" s="309"/>
      <c r="D1391" s="360"/>
      <c r="E1391" s="319"/>
      <c r="F1391" s="360"/>
      <c r="G1391" s="317"/>
      <c r="H1391" s="318"/>
      <c r="I1391" s="320"/>
      <c r="J1391" s="320" t="s">
        <v>289</v>
      </c>
      <c r="K1391" s="346"/>
      <c r="L1391" s="341"/>
      <c r="M1391" s="209"/>
      <c r="N1391" s="214"/>
      <c r="O1391" s="346"/>
      <c r="P1391" s="317"/>
      <c r="Q1391" s="317"/>
      <c r="R1391" s="317"/>
      <c r="S1391" s="317"/>
      <c r="T1391" s="317"/>
      <c r="U1391" s="317"/>
      <c r="V1391" s="317"/>
      <c r="W1391" s="317"/>
      <c r="X1391" s="317"/>
      <c r="Y1391" s="317"/>
      <c r="Z1391" s="317"/>
      <c r="AA1391" s="317"/>
      <c r="AB1391" s="317"/>
      <c r="AC1391" s="317"/>
    </row>
    <row r="1392" spans="1:29" ht="15.75" customHeight="1">
      <c r="A1392" s="319"/>
      <c r="B1392" s="318"/>
      <c r="C1392" s="309"/>
      <c r="D1392" s="360"/>
      <c r="E1392" s="319"/>
      <c r="F1392" s="360"/>
      <c r="G1392" s="317"/>
      <c r="H1392" s="318"/>
      <c r="I1392" s="320"/>
      <c r="J1392" s="320"/>
      <c r="K1392" s="346"/>
      <c r="L1392" s="341"/>
      <c r="M1392" s="209"/>
      <c r="N1392" s="209"/>
      <c r="O1392" s="341"/>
      <c r="P1392" s="317"/>
      <c r="Q1392" s="317"/>
      <c r="R1392" s="317"/>
      <c r="S1392" s="317"/>
      <c r="T1392" s="317"/>
      <c r="U1392" s="317"/>
      <c r="V1392" s="317"/>
      <c r="W1392" s="317"/>
      <c r="X1392" s="317"/>
      <c r="Y1392" s="317"/>
      <c r="Z1392" s="317"/>
      <c r="AA1392" s="317"/>
      <c r="AB1392" s="317"/>
      <c r="AC1392" s="317"/>
    </row>
    <row r="1393" spans="1:29" ht="15.75" customHeight="1">
      <c r="A1393" s="319"/>
      <c r="B1393" s="318"/>
      <c r="C1393" s="309"/>
      <c r="D1393" s="360"/>
      <c r="E1393" s="319"/>
      <c r="F1393" s="360"/>
      <c r="G1393" s="317"/>
      <c r="H1393" s="318"/>
      <c r="I1393" s="320"/>
      <c r="J1393" s="320" t="s">
        <v>371</v>
      </c>
      <c r="K1393" s="346"/>
      <c r="L1393" s="341"/>
      <c r="M1393" s="209"/>
      <c r="N1393" s="209"/>
      <c r="O1393" s="346"/>
      <c r="P1393" s="317"/>
      <c r="Q1393" s="317"/>
      <c r="R1393" s="317"/>
      <c r="S1393" s="317"/>
      <c r="T1393" s="317"/>
      <c r="U1393" s="317"/>
      <c r="V1393" s="317"/>
      <c r="W1393" s="317"/>
      <c r="X1393" s="317"/>
      <c r="Y1393" s="317"/>
      <c r="Z1393" s="317"/>
      <c r="AA1393" s="317"/>
      <c r="AB1393" s="317"/>
      <c r="AC1393" s="317"/>
    </row>
    <row r="1394" spans="1:29" ht="15.75" customHeight="1">
      <c r="A1394" s="319"/>
      <c r="B1394" s="318"/>
      <c r="C1394" s="310"/>
      <c r="D1394" s="360"/>
      <c r="E1394" s="319"/>
      <c r="F1394" s="360"/>
      <c r="G1394" s="317"/>
      <c r="H1394" s="318"/>
      <c r="I1394" s="320"/>
      <c r="J1394" s="320"/>
      <c r="K1394" s="346"/>
      <c r="L1394" s="346"/>
      <c r="M1394" s="214"/>
      <c r="N1394" s="209"/>
      <c r="O1394" s="346"/>
      <c r="P1394" s="317"/>
      <c r="Q1394" s="317"/>
      <c r="R1394" s="317"/>
      <c r="S1394" s="317"/>
      <c r="T1394" s="317"/>
      <c r="U1394" s="317"/>
      <c r="V1394" s="317"/>
      <c r="W1394" s="317"/>
      <c r="X1394" s="317"/>
      <c r="Y1394" s="317"/>
      <c r="Z1394" s="317"/>
      <c r="AA1394" s="317"/>
      <c r="AB1394" s="317"/>
      <c r="AC1394" s="317"/>
    </row>
    <row r="1395" spans="1:29" ht="15.75" customHeight="1">
      <c r="A1395" s="318">
        <v>31400000</v>
      </c>
      <c r="B1395" s="318" t="s">
        <v>892</v>
      </c>
      <c r="C1395" s="308" t="s">
        <v>495</v>
      </c>
      <c r="D1395" s="360"/>
      <c r="E1395" s="319" t="s">
        <v>912</v>
      </c>
      <c r="F1395" s="360" t="s">
        <v>896</v>
      </c>
      <c r="G1395" s="317">
        <v>2547</v>
      </c>
      <c r="H1395" s="318" t="s">
        <v>913</v>
      </c>
      <c r="I1395" s="320" t="s">
        <v>911</v>
      </c>
      <c r="J1395" s="320" t="s">
        <v>281</v>
      </c>
      <c r="K1395" s="346"/>
      <c r="L1395" s="341"/>
      <c r="M1395" s="209"/>
      <c r="N1395" s="214"/>
      <c r="O1395" s="346"/>
      <c r="P1395" s="317">
        <f>SUM(M1395:M1396)</f>
        <v>0</v>
      </c>
      <c r="Q1395" s="317">
        <f>SUM(N1395:N1396)</f>
        <v>0</v>
      </c>
      <c r="R1395" s="317">
        <f>SUM(M1397:M1398)</f>
        <v>0</v>
      </c>
      <c r="S1395" s="317">
        <f>SUM(N1397:N1398)</f>
        <v>0</v>
      </c>
      <c r="T1395" s="317">
        <f>SUM(M1399:M1400)</f>
        <v>0</v>
      </c>
      <c r="U1395" s="317">
        <f>SUM(N1399:N1400)</f>
        <v>0</v>
      </c>
      <c r="V1395" s="317">
        <f>SUM(M1401:M1402)</f>
        <v>0</v>
      </c>
      <c r="W1395" s="317">
        <f>SUM(N1401:N1402)</f>
        <v>0</v>
      </c>
      <c r="X1395" s="317">
        <f>P1395+R1395+T1395+V1395</f>
        <v>0</v>
      </c>
      <c r="Y1395" s="317">
        <f>Q1395+S1395+U1395+W1395</f>
        <v>0</v>
      </c>
      <c r="Z1395" s="317">
        <f>G1395-X1395</f>
        <v>2547</v>
      </c>
      <c r="AA1395" s="317">
        <f>G1395-Y1395</f>
        <v>2547</v>
      </c>
      <c r="AB1395" s="317">
        <f>X1395*100/G1395</f>
        <v>0</v>
      </c>
      <c r="AC1395" s="317"/>
    </row>
    <row r="1396" spans="1:29" ht="15.75" customHeight="1">
      <c r="A1396" s="318"/>
      <c r="B1396" s="318"/>
      <c r="C1396" s="309"/>
      <c r="D1396" s="360"/>
      <c r="E1396" s="319"/>
      <c r="F1396" s="360"/>
      <c r="G1396" s="317"/>
      <c r="H1396" s="318"/>
      <c r="I1396" s="320"/>
      <c r="J1396" s="320"/>
      <c r="K1396" s="346"/>
      <c r="L1396" s="341"/>
      <c r="M1396" s="209"/>
      <c r="N1396" s="214"/>
      <c r="O1396" s="346"/>
      <c r="P1396" s="317"/>
      <c r="Q1396" s="317"/>
      <c r="R1396" s="317"/>
      <c r="S1396" s="317"/>
      <c r="T1396" s="317"/>
      <c r="U1396" s="317"/>
      <c r="V1396" s="317"/>
      <c r="W1396" s="317"/>
      <c r="X1396" s="317"/>
      <c r="Y1396" s="317"/>
      <c r="Z1396" s="317"/>
      <c r="AA1396" s="317"/>
      <c r="AB1396" s="317"/>
      <c r="AC1396" s="317"/>
    </row>
    <row r="1397" spans="1:29" ht="15.75" customHeight="1">
      <c r="A1397" s="318"/>
      <c r="B1397" s="318"/>
      <c r="C1397" s="309"/>
      <c r="D1397" s="360"/>
      <c r="E1397" s="319"/>
      <c r="F1397" s="360"/>
      <c r="G1397" s="317"/>
      <c r="H1397" s="318"/>
      <c r="I1397" s="320"/>
      <c r="J1397" s="320" t="s">
        <v>370</v>
      </c>
      <c r="K1397" s="346"/>
      <c r="L1397" s="341"/>
      <c r="M1397" s="209"/>
      <c r="N1397" s="209"/>
      <c r="O1397" s="346"/>
      <c r="P1397" s="317"/>
      <c r="Q1397" s="317"/>
      <c r="R1397" s="317"/>
      <c r="S1397" s="317"/>
      <c r="T1397" s="317"/>
      <c r="U1397" s="317"/>
      <c r="V1397" s="317"/>
      <c r="W1397" s="317"/>
      <c r="X1397" s="317"/>
      <c r="Y1397" s="317"/>
      <c r="Z1397" s="317"/>
      <c r="AA1397" s="317"/>
      <c r="AB1397" s="317"/>
      <c r="AC1397" s="317"/>
    </row>
    <row r="1398" spans="1:29" ht="15.75" customHeight="1">
      <c r="A1398" s="318"/>
      <c r="B1398" s="318"/>
      <c r="C1398" s="309"/>
      <c r="D1398" s="360"/>
      <c r="E1398" s="319"/>
      <c r="F1398" s="360"/>
      <c r="G1398" s="317"/>
      <c r="H1398" s="318"/>
      <c r="I1398" s="320"/>
      <c r="J1398" s="320"/>
      <c r="K1398" s="346"/>
      <c r="L1398" s="341"/>
      <c r="M1398" s="209"/>
      <c r="N1398" s="209"/>
      <c r="O1398" s="346"/>
      <c r="P1398" s="317"/>
      <c r="Q1398" s="317"/>
      <c r="R1398" s="317"/>
      <c r="S1398" s="317"/>
      <c r="T1398" s="317"/>
      <c r="U1398" s="317"/>
      <c r="V1398" s="317"/>
      <c r="W1398" s="317"/>
      <c r="X1398" s="317"/>
      <c r="Y1398" s="317"/>
      <c r="Z1398" s="317"/>
      <c r="AA1398" s="317"/>
      <c r="AB1398" s="317"/>
      <c r="AC1398" s="317"/>
    </row>
    <row r="1399" spans="1:29" ht="15.75" customHeight="1">
      <c r="A1399" s="318"/>
      <c r="B1399" s="318"/>
      <c r="C1399" s="309"/>
      <c r="D1399" s="360"/>
      <c r="E1399" s="319"/>
      <c r="F1399" s="360"/>
      <c r="G1399" s="317"/>
      <c r="H1399" s="318"/>
      <c r="I1399" s="320"/>
      <c r="J1399" s="320" t="s">
        <v>289</v>
      </c>
      <c r="K1399" s="346"/>
      <c r="L1399" s="341"/>
      <c r="M1399" s="209"/>
      <c r="N1399" s="214"/>
      <c r="O1399" s="346"/>
      <c r="P1399" s="317"/>
      <c r="Q1399" s="317"/>
      <c r="R1399" s="317"/>
      <c r="S1399" s="317"/>
      <c r="T1399" s="317"/>
      <c r="U1399" s="317"/>
      <c r="V1399" s="317"/>
      <c r="W1399" s="317"/>
      <c r="X1399" s="317"/>
      <c r="Y1399" s="317"/>
      <c r="Z1399" s="317"/>
      <c r="AA1399" s="317"/>
      <c r="AB1399" s="317"/>
      <c r="AC1399" s="317"/>
    </row>
    <row r="1400" spans="1:29" ht="15.75" customHeight="1">
      <c r="A1400" s="318"/>
      <c r="B1400" s="318"/>
      <c r="C1400" s="309"/>
      <c r="D1400" s="360"/>
      <c r="E1400" s="319"/>
      <c r="F1400" s="360"/>
      <c r="G1400" s="317"/>
      <c r="H1400" s="318"/>
      <c r="I1400" s="320"/>
      <c r="J1400" s="320"/>
      <c r="K1400" s="346"/>
      <c r="L1400" s="341"/>
      <c r="M1400" s="209"/>
      <c r="N1400" s="209"/>
      <c r="O1400" s="341"/>
      <c r="P1400" s="317"/>
      <c r="Q1400" s="317"/>
      <c r="R1400" s="317"/>
      <c r="S1400" s="317"/>
      <c r="T1400" s="317"/>
      <c r="U1400" s="317"/>
      <c r="V1400" s="317"/>
      <c r="W1400" s="317"/>
      <c r="X1400" s="317"/>
      <c r="Y1400" s="317"/>
      <c r="Z1400" s="317"/>
      <c r="AA1400" s="317"/>
      <c r="AB1400" s="317"/>
      <c r="AC1400" s="317"/>
    </row>
    <row r="1401" spans="1:29" ht="15.75" customHeight="1">
      <c r="A1401" s="318"/>
      <c r="B1401" s="318"/>
      <c r="C1401" s="309"/>
      <c r="D1401" s="360"/>
      <c r="E1401" s="319"/>
      <c r="F1401" s="360"/>
      <c r="G1401" s="317"/>
      <c r="H1401" s="318"/>
      <c r="I1401" s="320"/>
      <c r="J1401" s="320" t="s">
        <v>371</v>
      </c>
      <c r="K1401" s="346"/>
      <c r="L1401" s="341"/>
      <c r="M1401" s="209"/>
      <c r="N1401" s="209"/>
      <c r="O1401" s="346"/>
      <c r="P1401" s="317"/>
      <c r="Q1401" s="317"/>
      <c r="R1401" s="317"/>
      <c r="S1401" s="317"/>
      <c r="T1401" s="317"/>
      <c r="U1401" s="317"/>
      <c r="V1401" s="317"/>
      <c r="W1401" s="317"/>
      <c r="X1401" s="317"/>
      <c r="Y1401" s="317"/>
      <c r="Z1401" s="317"/>
      <c r="AA1401" s="317"/>
      <c r="AB1401" s="317"/>
      <c r="AC1401" s="317"/>
    </row>
    <row r="1402" spans="1:29" ht="15.75" customHeight="1">
      <c r="A1402" s="318"/>
      <c r="B1402" s="318"/>
      <c r="C1402" s="310"/>
      <c r="D1402" s="360"/>
      <c r="E1402" s="319"/>
      <c r="F1402" s="360"/>
      <c r="G1402" s="317"/>
      <c r="H1402" s="318"/>
      <c r="I1402" s="320"/>
      <c r="J1402" s="320"/>
      <c r="K1402" s="346"/>
      <c r="L1402" s="346"/>
      <c r="M1402" s="214"/>
      <c r="N1402" s="209"/>
      <c r="O1402" s="346"/>
      <c r="P1402" s="317"/>
      <c r="Q1402" s="317"/>
      <c r="R1402" s="317"/>
      <c r="S1402" s="317"/>
      <c r="T1402" s="317"/>
      <c r="U1402" s="317"/>
      <c r="V1402" s="317"/>
      <c r="W1402" s="317"/>
      <c r="X1402" s="317"/>
      <c r="Y1402" s="317"/>
      <c r="Z1402" s="317"/>
      <c r="AA1402" s="317"/>
      <c r="AB1402" s="317"/>
      <c r="AC1402" s="317"/>
    </row>
    <row r="1403" spans="1:29" ht="15.75" customHeight="1">
      <c r="A1403" s="321">
        <v>50300000</v>
      </c>
      <c r="B1403" s="308" t="s">
        <v>516</v>
      </c>
      <c r="C1403" s="308" t="s">
        <v>451</v>
      </c>
      <c r="D1403" s="308" t="s">
        <v>1165</v>
      </c>
      <c r="E1403" s="319" t="s">
        <v>1167</v>
      </c>
      <c r="F1403" s="360" t="s">
        <v>511</v>
      </c>
      <c r="G1403" s="317">
        <v>8000</v>
      </c>
      <c r="H1403" s="320" t="s">
        <v>1166</v>
      </c>
      <c r="I1403" s="320" t="s">
        <v>527</v>
      </c>
      <c r="J1403" s="320" t="s">
        <v>281</v>
      </c>
      <c r="K1403" s="347"/>
      <c r="L1403" s="348"/>
      <c r="M1403" s="210"/>
      <c r="N1403" s="211"/>
      <c r="O1403" s="347"/>
      <c r="P1403" s="338">
        <f>SUM(M1403:M1405)</f>
        <v>0</v>
      </c>
      <c r="Q1403" s="338">
        <f>SUM(N1403:N1405)</f>
        <v>0</v>
      </c>
      <c r="R1403" s="338">
        <f>SUM(M1406:M1415)</f>
        <v>0</v>
      </c>
      <c r="S1403" s="338">
        <f>SUM(N1406:N1415)</f>
        <v>0</v>
      </c>
      <c r="T1403" s="338">
        <f>SUM(M1416:M1420)</f>
        <v>0</v>
      </c>
      <c r="U1403" s="338">
        <f>SUM(N1416:N1420)</f>
        <v>0</v>
      </c>
      <c r="V1403" s="338">
        <f>SUM(M1421:M1432)</f>
        <v>0</v>
      </c>
      <c r="W1403" s="338">
        <f>SUM(N1421:N1432)</f>
        <v>0</v>
      </c>
      <c r="X1403" s="338">
        <f>P1403+R1403+T1403+V1403</f>
        <v>0</v>
      </c>
      <c r="Y1403" s="338">
        <f>Q1403+S1403+U1403+W1403</f>
        <v>0</v>
      </c>
      <c r="Z1403" s="338">
        <f>G1403-X1403</f>
        <v>8000</v>
      </c>
      <c r="AA1403" s="338">
        <f>G1403-Y1403</f>
        <v>8000</v>
      </c>
      <c r="AB1403" s="338">
        <f>X1403*100/G1403</f>
        <v>0</v>
      </c>
      <c r="AC1403" s="338"/>
    </row>
    <row r="1404" spans="1:29" ht="15.75" customHeight="1">
      <c r="A1404" s="322"/>
      <c r="B1404" s="309"/>
      <c r="C1404" s="309"/>
      <c r="D1404" s="309"/>
      <c r="E1404" s="319"/>
      <c r="F1404" s="360"/>
      <c r="G1404" s="317"/>
      <c r="H1404" s="320"/>
      <c r="I1404" s="320"/>
      <c r="J1404" s="320"/>
      <c r="K1404" s="347"/>
      <c r="L1404" s="348"/>
      <c r="M1404" s="210"/>
      <c r="N1404" s="211"/>
      <c r="O1404" s="347"/>
      <c r="P1404" s="339"/>
      <c r="Q1404" s="339"/>
      <c r="R1404" s="339"/>
      <c r="S1404" s="339"/>
      <c r="T1404" s="339"/>
      <c r="U1404" s="339"/>
      <c r="V1404" s="339"/>
      <c r="W1404" s="339"/>
      <c r="X1404" s="339"/>
      <c r="Y1404" s="339"/>
      <c r="Z1404" s="339"/>
      <c r="AA1404" s="339"/>
      <c r="AB1404" s="339"/>
      <c r="AC1404" s="339"/>
    </row>
    <row r="1405" spans="1:29" ht="15.75" customHeight="1">
      <c r="A1405" s="322"/>
      <c r="B1405" s="309"/>
      <c r="C1405" s="309"/>
      <c r="D1405" s="309"/>
      <c r="E1405" s="319"/>
      <c r="F1405" s="360"/>
      <c r="G1405" s="317"/>
      <c r="H1405" s="320"/>
      <c r="I1405" s="320"/>
      <c r="J1405" s="320"/>
      <c r="K1405" s="347"/>
      <c r="L1405" s="348"/>
      <c r="M1405" s="210"/>
      <c r="N1405" s="210"/>
      <c r="O1405" s="348"/>
      <c r="P1405" s="339"/>
      <c r="Q1405" s="339"/>
      <c r="R1405" s="339"/>
      <c r="S1405" s="339"/>
      <c r="T1405" s="339"/>
      <c r="U1405" s="339"/>
      <c r="V1405" s="339"/>
      <c r="W1405" s="339"/>
      <c r="X1405" s="339"/>
      <c r="Y1405" s="339"/>
      <c r="Z1405" s="339"/>
      <c r="AA1405" s="339"/>
      <c r="AB1405" s="339"/>
      <c r="AC1405" s="339"/>
    </row>
    <row r="1406" spans="1:29" ht="15.75" customHeight="1">
      <c r="A1406" s="322"/>
      <c r="B1406" s="309"/>
      <c r="C1406" s="309"/>
      <c r="D1406" s="309"/>
      <c r="E1406" s="319"/>
      <c r="F1406" s="360"/>
      <c r="G1406" s="317"/>
      <c r="H1406" s="320"/>
      <c r="I1406" s="320"/>
      <c r="J1406" s="320" t="s">
        <v>370</v>
      </c>
      <c r="K1406" s="346"/>
      <c r="L1406" s="341"/>
      <c r="M1406" s="209"/>
      <c r="N1406" s="209"/>
      <c r="O1406" s="346"/>
      <c r="P1406" s="339"/>
      <c r="Q1406" s="339"/>
      <c r="R1406" s="339"/>
      <c r="S1406" s="339"/>
      <c r="T1406" s="339"/>
      <c r="U1406" s="339"/>
      <c r="V1406" s="339"/>
      <c r="W1406" s="339"/>
      <c r="X1406" s="339"/>
      <c r="Y1406" s="339"/>
      <c r="Z1406" s="339"/>
      <c r="AA1406" s="339"/>
      <c r="AB1406" s="339"/>
      <c r="AC1406" s="339"/>
    </row>
    <row r="1407" spans="1:29" ht="15.75" customHeight="1">
      <c r="A1407" s="322"/>
      <c r="B1407" s="309"/>
      <c r="C1407" s="309"/>
      <c r="D1407" s="309"/>
      <c r="E1407" s="319"/>
      <c r="F1407" s="360"/>
      <c r="G1407" s="317"/>
      <c r="H1407" s="320"/>
      <c r="I1407" s="320"/>
      <c r="J1407" s="320"/>
      <c r="K1407" s="346"/>
      <c r="L1407" s="341"/>
      <c r="M1407" s="209"/>
      <c r="N1407" s="209"/>
      <c r="O1407" s="346"/>
      <c r="P1407" s="339"/>
      <c r="Q1407" s="339"/>
      <c r="R1407" s="339"/>
      <c r="S1407" s="339"/>
      <c r="T1407" s="339"/>
      <c r="U1407" s="339"/>
      <c r="V1407" s="339"/>
      <c r="W1407" s="339"/>
      <c r="X1407" s="339"/>
      <c r="Y1407" s="339"/>
      <c r="Z1407" s="339"/>
      <c r="AA1407" s="339"/>
      <c r="AB1407" s="339"/>
      <c r="AC1407" s="339"/>
    </row>
    <row r="1408" spans="1:29" ht="15.75" customHeight="1">
      <c r="A1408" s="322"/>
      <c r="B1408" s="309"/>
      <c r="C1408" s="309"/>
      <c r="D1408" s="309"/>
      <c r="E1408" s="319"/>
      <c r="F1408" s="360"/>
      <c r="G1408" s="317"/>
      <c r="H1408" s="320"/>
      <c r="I1408" s="320"/>
      <c r="J1408" s="320"/>
      <c r="K1408" s="346"/>
      <c r="L1408" s="341"/>
      <c r="M1408" s="209"/>
      <c r="N1408" s="209"/>
      <c r="O1408" s="346"/>
      <c r="P1408" s="339"/>
      <c r="Q1408" s="339"/>
      <c r="R1408" s="339"/>
      <c r="S1408" s="339"/>
      <c r="T1408" s="339"/>
      <c r="U1408" s="339"/>
      <c r="V1408" s="339"/>
      <c r="W1408" s="339"/>
      <c r="X1408" s="339"/>
      <c r="Y1408" s="339"/>
      <c r="Z1408" s="339"/>
      <c r="AA1408" s="339"/>
      <c r="AB1408" s="339"/>
      <c r="AC1408" s="339"/>
    </row>
    <row r="1409" spans="1:29" ht="15.75" hidden="1" customHeight="1">
      <c r="A1409" s="322"/>
      <c r="B1409" s="309"/>
      <c r="C1409" s="309"/>
      <c r="D1409" s="309"/>
      <c r="E1409" s="319"/>
      <c r="F1409" s="360"/>
      <c r="G1409" s="317"/>
      <c r="H1409" s="320"/>
      <c r="I1409" s="320"/>
      <c r="J1409" s="320"/>
      <c r="K1409" s="346"/>
      <c r="L1409" s="341"/>
      <c r="M1409" s="209"/>
      <c r="N1409" s="209"/>
      <c r="O1409" s="346"/>
      <c r="P1409" s="339"/>
      <c r="Q1409" s="339"/>
      <c r="R1409" s="339"/>
      <c r="S1409" s="339"/>
      <c r="T1409" s="339"/>
      <c r="U1409" s="339"/>
      <c r="V1409" s="339"/>
      <c r="W1409" s="339"/>
      <c r="X1409" s="339"/>
      <c r="Y1409" s="339"/>
      <c r="Z1409" s="339"/>
      <c r="AA1409" s="339"/>
      <c r="AB1409" s="339"/>
      <c r="AC1409" s="339"/>
    </row>
    <row r="1410" spans="1:29" ht="15.75" hidden="1" customHeight="1">
      <c r="A1410" s="322"/>
      <c r="B1410" s="309"/>
      <c r="C1410" s="309"/>
      <c r="D1410" s="309"/>
      <c r="E1410" s="319"/>
      <c r="F1410" s="360"/>
      <c r="G1410" s="317"/>
      <c r="H1410" s="320"/>
      <c r="I1410" s="320"/>
      <c r="J1410" s="320"/>
      <c r="K1410" s="346"/>
      <c r="L1410" s="341"/>
      <c r="M1410" s="209"/>
      <c r="N1410" s="209"/>
      <c r="O1410" s="346"/>
      <c r="P1410" s="339"/>
      <c r="Q1410" s="339"/>
      <c r="R1410" s="339"/>
      <c r="S1410" s="339"/>
      <c r="T1410" s="339"/>
      <c r="U1410" s="339"/>
      <c r="V1410" s="339"/>
      <c r="W1410" s="339"/>
      <c r="X1410" s="339"/>
      <c r="Y1410" s="339"/>
      <c r="Z1410" s="339"/>
      <c r="AA1410" s="339"/>
      <c r="AB1410" s="339"/>
      <c r="AC1410" s="339"/>
    </row>
    <row r="1411" spans="1:29" ht="15.75" hidden="1" customHeight="1">
      <c r="A1411" s="322"/>
      <c r="B1411" s="309"/>
      <c r="C1411" s="309"/>
      <c r="D1411" s="309"/>
      <c r="E1411" s="319"/>
      <c r="F1411" s="360"/>
      <c r="G1411" s="317"/>
      <c r="H1411" s="320"/>
      <c r="I1411" s="320"/>
      <c r="J1411" s="320"/>
      <c r="K1411" s="346"/>
      <c r="L1411" s="341"/>
      <c r="M1411" s="209"/>
      <c r="N1411" s="209"/>
      <c r="O1411" s="346"/>
      <c r="P1411" s="339"/>
      <c r="Q1411" s="339"/>
      <c r="R1411" s="339"/>
      <c r="S1411" s="339"/>
      <c r="T1411" s="339"/>
      <c r="U1411" s="339"/>
      <c r="V1411" s="339"/>
      <c r="W1411" s="339"/>
      <c r="X1411" s="339"/>
      <c r="Y1411" s="339"/>
      <c r="Z1411" s="339"/>
      <c r="AA1411" s="339"/>
      <c r="AB1411" s="339"/>
      <c r="AC1411" s="339"/>
    </row>
    <row r="1412" spans="1:29" ht="15.75" hidden="1" customHeight="1">
      <c r="A1412" s="322"/>
      <c r="B1412" s="309"/>
      <c r="C1412" s="309"/>
      <c r="D1412" s="309"/>
      <c r="E1412" s="319"/>
      <c r="F1412" s="360"/>
      <c r="G1412" s="317"/>
      <c r="H1412" s="320"/>
      <c r="I1412" s="320"/>
      <c r="J1412" s="320"/>
      <c r="K1412" s="346"/>
      <c r="L1412" s="341"/>
      <c r="M1412" s="209"/>
      <c r="N1412" s="209"/>
      <c r="O1412" s="346"/>
      <c r="P1412" s="339"/>
      <c r="Q1412" s="339"/>
      <c r="R1412" s="339"/>
      <c r="S1412" s="339"/>
      <c r="T1412" s="339"/>
      <c r="U1412" s="339"/>
      <c r="V1412" s="339"/>
      <c r="W1412" s="339"/>
      <c r="X1412" s="339"/>
      <c r="Y1412" s="339"/>
      <c r="Z1412" s="339"/>
      <c r="AA1412" s="339"/>
      <c r="AB1412" s="339"/>
      <c r="AC1412" s="339"/>
    </row>
    <row r="1413" spans="1:29" ht="15.75" hidden="1" customHeight="1">
      <c r="A1413" s="322"/>
      <c r="B1413" s="309"/>
      <c r="C1413" s="309"/>
      <c r="D1413" s="309"/>
      <c r="E1413" s="319"/>
      <c r="F1413" s="360"/>
      <c r="G1413" s="317"/>
      <c r="H1413" s="320"/>
      <c r="I1413" s="320"/>
      <c r="J1413" s="320"/>
      <c r="K1413" s="346"/>
      <c r="L1413" s="341"/>
      <c r="M1413" s="209"/>
      <c r="N1413" s="209"/>
      <c r="O1413" s="346"/>
      <c r="P1413" s="339"/>
      <c r="Q1413" s="339"/>
      <c r="R1413" s="339"/>
      <c r="S1413" s="339"/>
      <c r="T1413" s="339"/>
      <c r="U1413" s="339"/>
      <c r="V1413" s="339"/>
      <c r="W1413" s="339"/>
      <c r="X1413" s="339"/>
      <c r="Y1413" s="339"/>
      <c r="Z1413" s="339"/>
      <c r="AA1413" s="339"/>
      <c r="AB1413" s="339"/>
      <c r="AC1413" s="339"/>
    </row>
    <row r="1414" spans="1:29" ht="15.75" hidden="1" customHeight="1">
      <c r="A1414" s="322"/>
      <c r="B1414" s="309"/>
      <c r="C1414" s="309"/>
      <c r="D1414" s="309"/>
      <c r="E1414" s="319"/>
      <c r="F1414" s="360"/>
      <c r="G1414" s="317"/>
      <c r="H1414" s="320"/>
      <c r="I1414" s="320"/>
      <c r="J1414" s="320"/>
      <c r="K1414" s="346"/>
      <c r="L1414" s="341"/>
      <c r="M1414" s="209"/>
      <c r="N1414" s="209"/>
      <c r="O1414" s="346"/>
      <c r="P1414" s="339"/>
      <c r="Q1414" s="339"/>
      <c r="R1414" s="339"/>
      <c r="S1414" s="339"/>
      <c r="T1414" s="339"/>
      <c r="U1414" s="339"/>
      <c r="V1414" s="339"/>
      <c r="W1414" s="339"/>
      <c r="X1414" s="339"/>
      <c r="Y1414" s="339"/>
      <c r="Z1414" s="339"/>
      <c r="AA1414" s="339"/>
      <c r="AB1414" s="339"/>
      <c r="AC1414" s="339"/>
    </row>
    <row r="1415" spans="1:29" ht="15.75" hidden="1" customHeight="1">
      <c r="A1415" s="322"/>
      <c r="B1415" s="309"/>
      <c r="C1415" s="309"/>
      <c r="D1415" s="309"/>
      <c r="E1415" s="319"/>
      <c r="F1415" s="360"/>
      <c r="G1415" s="317"/>
      <c r="H1415" s="320"/>
      <c r="I1415" s="320"/>
      <c r="J1415" s="320"/>
      <c r="K1415" s="346"/>
      <c r="L1415" s="341"/>
      <c r="M1415" s="209"/>
      <c r="N1415" s="209"/>
      <c r="O1415" s="346"/>
      <c r="P1415" s="339"/>
      <c r="Q1415" s="339"/>
      <c r="R1415" s="339"/>
      <c r="S1415" s="339"/>
      <c r="T1415" s="339"/>
      <c r="U1415" s="339"/>
      <c r="V1415" s="339"/>
      <c r="W1415" s="339"/>
      <c r="X1415" s="339"/>
      <c r="Y1415" s="339"/>
      <c r="Z1415" s="339"/>
      <c r="AA1415" s="339"/>
      <c r="AB1415" s="339"/>
      <c r="AC1415" s="339"/>
    </row>
    <row r="1416" spans="1:29" ht="15.75" hidden="1" customHeight="1">
      <c r="A1416" s="322"/>
      <c r="B1416" s="309"/>
      <c r="C1416" s="309"/>
      <c r="D1416" s="309"/>
      <c r="E1416" s="319"/>
      <c r="F1416" s="360"/>
      <c r="G1416" s="317"/>
      <c r="H1416" s="320"/>
      <c r="I1416" s="320"/>
      <c r="J1416" s="320" t="s">
        <v>289</v>
      </c>
      <c r="K1416" s="346"/>
      <c r="L1416" s="341"/>
      <c r="M1416" s="209"/>
      <c r="N1416" s="214"/>
      <c r="O1416" s="346"/>
      <c r="P1416" s="339"/>
      <c r="Q1416" s="339"/>
      <c r="R1416" s="339"/>
      <c r="S1416" s="339"/>
      <c r="T1416" s="339"/>
      <c r="U1416" s="339"/>
      <c r="V1416" s="339"/>
      <c r="W1416" s="339"/>
      <c r="X1416" s="339"/>
      <c r="Y1416" s="339"/>
      <c r="Z1416" s="339"/>
      <c r="AA1416" s="339"/>
      <c r="AB1416" s="339"/>
      <c r="AC1416" s="339"/>
    </row>
    <row r="1417" spans="1:29" ht="15.75" hidden="1" customHeight="1">
      <c r="A1417" s="322"/>
      <c r="B1417" s="309"/>
      <c r="C1417" s="309"/>
      <c r="D1417" s="309"/>
      <c r="E1417" s="319"/>
      <c r="F1417" s="360"/>
      <c r="G1417" s="317"/>
      <c r="H1417" s="320"/>
      <c r="I1417" s="320"/>
      <c r="J1417" s="320"/>
      <c r="K1417" s="346"/>
      <c r="L1417" s="341"/>
      <c r="M1417" s="209"/>
      <c r="N1417" s="214"/>
      <c r="O1417" s="346"/>
      <c r="P1417" s="339"/>
      <c r="Q1417" s="339"/>
      <c r="R1417" s="339"/>
      <c r="S1417" s="339"/>
      <c r="T1417" s="339"/>
      <c r="U1417" s="339"/>
      <c r="V1417" s="339"/>
      <c r="W1417" s="339"/>
      <c r="X1417" s="339"/>
      <c r="Y1417" s="339"/>
      <c r="Z1417" s="339"/>
      <c r="AA1417" s="339"/>
      <c r="AB1417" s="339"/>
      <c r="AC1417" s="339"/>
    </row>
    <row r="1418" spans="1:29" ht="15.75" hidden="1" customHeight="1">
      <c r="A1418" s="322"/>
      <c r="B1418" s="309"/>
      <c r="C1418" s="309"/>
      <c r="D1418" s="309"/>
      <c r="E1418" s="319"/>
      <c r="F1418" s="360"/>
      <c r="G1418" s="317"/>
      <c r="H1418" s="320"/>
      <c r="I1418" s="320"/>
      <c r="J1418" s="320"/>
      <c r="K1418" s="346"/>
      <c r="L1418" s="341"/>
      <c r="M1418" s="209"/>
      <c r="N1418" s="214"/>
      <c r="O1418" s="346"/>
      <c r="P1418" s="339"/>
      <c r="Q1418" s="339"/>
      <c r="R1418" s="339"/>
      <c r="S1418" s="339"/>
      <c r="T1418" s="339"/>
      <c r="U1418" s="339"/>
      <c r="V1418" s="339"/>
      <c r="W1418" s="339"/>
      <c r="X1418" s="339"/>
      <c r="Y1418" s="339"/>
      <c r="Z1418" s="339"/>
      <c r="AA1418" s="339"/>
      <c r="AB1418" s="339"/>
      <c r="AC1418" s="339"/>
    </row>
    <row r="1419" spans="1:29" ht="15.75" hidden="1" customHeight="1">
      <c r="A1419" s="322"/>
      <c r="B1419" s="309"/>
      <c r="C1419" s="309"/>
      <c r="D1419" s="309"/>
      <c r="E1419" s="319"/>
      <c r="F1419" s="360"/>
      <c r="G1419" s="317"/>
      <c r="H1419" s="320"/>
      <c r="I1419" s="320"/>
      <c r="J1419" s="320"/>
      <c r="K1419" s="346"/>
      <c r="L1419" s="341"/>
      <c r="M1419" s="209"/>
      <c r="N1419" s="214"/>
      <c r="O1419" s="346"/>
      <c r="P1419" s="339"/>
      <c r="Q1419" s="339"/>
      <c r="R1419" s="339"/>
      <c r="S1419" s="339"/>
      <c r="T1419" s="339"/>
      <c r="U1419" s="339"/>
      <c r="V1419" s="339"/>
      <c r="W1419" s="339"/>
      <c r="X1419" s="339"/>
      <c r="Y1419" s="339"/>
      <c r="Z1419" s="339"/>
      <c r="AA1419" s="339"/>
      <c r="AB1419" s="339"/>
      <c r="AC1419" s="339"/>
    </row>
    <row r="1420" spans="1:29" ht="15.75" hidden="1" customHeight="1">
      <c r="A1420" s="322"/>
      <c r="B1420" s="309"/>
      <c r="C1420" s="309"/>
      <c r="D1420" s="309"/>
      <c r="E1420" s="319"/>
      <c r="F1420" s="360"/>
      <c r="G1420" s="317"/>
      <c r="H1420" s="320"/>
      <c r="I1420" s="320"/>
      <c r="J1420" s="320"/>
      <c r="K1420" s="346"/>
      <c r="L1420" s="341"/>
      <c r="M1420" s="209"/>
      <c r="N1420" s="209"/>
      <c r="O1420" s="346"/>
      <c r="P1420" s="339"/>
      <c r="Q1420" s="339"/>
      <c r="R1420" s="339"/>
      <c r="S1420" s="339"/>
      <c r="T1420" s="339"/>
      <c r="U1420" s="339"/>
      <c r="V1420" s="339"/>
      <c r="W1420" s="339"/>
      <c r="X1420" s="339"/>
      <c r="Y1420" s="339"/>
      <c r="Z1420" s="339"/>
      <c r="AA1420" s="339"/>
      <c r="AB1420" s="339"/>
      <c r="AC1420" s="339"/>
    </row>
    <row r="1421" spans="1:29" ht="15.75" hidden="1" customHeight="1">
      <c r="A1421" s="322"/>
      <c r="B1421" s="309"/>
      <c r="C1421" s="309"/>
      <c r="D1421" s="309"/>
      <c r="E1421" s="319"/>
      <c r="F1421" s="360"/>
      <c r="G1421" s="317"/>
      <c r="H1421" s="320"/>
      <c r="I1421" s="320"/>
      <c r="J1421" s="311" t="s">
        <v>371</v>
      </c>
      <c r="K1421" s="346"/>
      <c r="L1421" s="341"/>
      <c r="M1421" s="209"/>
      <c r="N1421" s="214"/>
      <c r="O1421" s="346"/>
      <c r="P1421" s="339"/>
      <c r="Q1421" s="339"/>
      <c r="R1421" s="339"/>
      <c r="S1421" s="339"/>
      <c r="T1421" s="339"/>
      <c r="U1421" s="339"/>
      <c r="V1421" s="339"/>
      <c r="W1421" s="339"/>
      <c r="X1421" s="339"/>
      <c r="Y1421" s="339"/>
      <c r="Z1421" s="339"/>
      <c r="AA1421" s="339"/>
      <c r="AB1421" s="339"/>
      <c r="AC1421" s="339"/>
    </row>
    <row r="1422" spans="1:29" ht="15.75" hidden="1" customHeight="1">
      <c r="A1422" s="322"/>
      <c r="B1422" s="309"/>
      <c r="C1422" s="309"/>
      <c r="D1422" s="309"/>
      <c r="E1422" s="319"/>
      <c r="F1422" s="360"/>
      <c r="G1422" s="317"/>
      <c r="H1422" s="320"/>
      <c r="I1422" s="320"/>
      <c r="J1422" s="312"/>
      <c r="K1422" s="346"/>
      <c r="L1422" s="341"/>
      <c r="M1422" s="209"/>
      <c r="N1422" s="214"/>
      <c r="O1422" s="346"/>
      <c r="P1422" s="339"/>
      <c r="Q1422" s="339"/>
      <c r="R1422" s="339"/>
      <c r="S1422" s="339"/>
      <c r="T1422" s="339"/>
      <c r="U1422" s="339"/>
      <c r="V1422" s="339"/>
      <c r="W1422" s="339"/>
      <c r="X1422" s="339"/>
      <c r="Y1422" s="339"/>
      <c r="Z1422" s="339"/>
      <c r="AA1422" s="339"/>
      <c r="AB1422" s="339"/>
      <c r="AC1422" s="339"/>
    </row>
    <row r="1423" spans="1:29" ht="15.75" hidden="1" customHeight="1">
      <c r="A1423" s="322"/>
      <c r="B1423" s="309"/>
      <c r="C1423" s="309"/>
      <c r="D1423" s="309"/>
      <c r="E1423" s="319"/>
      <c r="F1423" s="360"/>
      <c r="G1423" s="317"/>
      <c r="H1423" s="320"/>
      <c r="I1423" s="320"/>
      <c r="J1423" s="312"/>
      <c r="K1423" s="346"/>
      <c r="L1423" s="341"/>
      <c r="M1423" s="209"/>
      <c r="N1423" s="214"/>
      <c r="O1423" s="346"/>
      <c r="P1423" s="339"/>
      <c r="Q1423" s="339"/>
      <c r="R1423" s="339"/>
      <c r="S1423" s="339"/>
      <c r="T1423" s="339"/>
      <c r="U1423" s="339"/>
      <c r="V1423" s="339"/>
      <c r="W1423" s="339"/>
      <c r="X1423" s="339"/>
      <c r="Y1423" s="339"/>
      <c r="Z1423" s="339"/>
      <c r="AA1423" s="339"/>
      <c r="AB1423" s="339"/>
      <c r="AC1423" s="339"/>
    </row>
    <row r="1424" spans="1:29" ht="15.75" hidden="1" customHeight="1">
      <c r="A1424" s="322"/>
      <c r="B1424" s="309"/>
      <c r="C1424" s="309"/>
      <c r="D1424" s="309"/>
      <c r="E1424" s="319"/>
      <c r="F1424" s="360"/>
      <c r="G1424" s="317"/>
      <c r="H1424" s="320"/>
      <c r="I1424" s="320"/>
      <c r="J1424" s="312"/>
      <c r="K1424" s="346"/>
      <c r="L1424" s="341"/>
      <c r="M1424" s="209"/>
      <c r="N1424" s="214"/>
      <c r="O1424" s="346"/>
      <c r="P1424" s="339"/>
      <c r="Q1424" s="339"/>
      <c r="R1424" s="339"/>
      <c r="S1424" s="339"/>
      <c r="T1424" s="339"/>
      <c r="U1424" s="339"/>
      <c r="V1424" s="339"/>
      <c r="W1424" s="339"/>
      <c r="X1424" s="339"/>
      <c r="Y1424" s="339"/>
      <c r="Z1424" s="339"/>
      <c r="AA1424" s="339"/>
      <c r="AB1424" s="339"/>
      <c r="AC1424" s="339"/>
    </row>
    <row r="1425" spans="1:29" ht="15.75" hidden="1" customHeight="1">
      <c r="A1425" s="322"/>
      <c r="B1425" s="309"/>
      <c r="C1425" s="309"/>
      <c r="D1425" s="309"/>
      <c r="E1425" s="319"/>
      <c r="F1425" s="360"/>
      <c r="G1425" s="317"/>
      <c r="H1425" s="320"/>
      <c r="I1425" s="320"/>
      <c r="J1425" s="312"/>
      <c r="K1425" s="346"/>
      <c r="L1425" s="341"/>
      <c r="M1425" s="209"/>
      <c r="N1425" s="214"/>
      <c r="O1425" s="346"/>
      <c r="P1425" s="339"/>
      <c r="Q1425" s="339"/>
      <c r="R1425" s="339"/>
      <c r="S1425" s="339"/>
      <c r="T1425" s="339"/>
      <c r="U1425" s="339"/>
      <c r="V1425" s="339"/>
      <c r="W1425" s="339"/>
      <c r="X1425" s="339"/>
      <c r="Y1425" s="339"/>
      <c r="Z1425" s="339"/>
      <c r="AA1425" s="339"/>
      <c r="AB1425" s="339"/>
      <c r="AC1425" s="339"/>
    </row>
    <row r="1426" spans="1:29" ht="15.75" hidden="1" customHeight="1">
      <c r="A1426" s="322"/>
      <c r="B1426" s="309"/>
      <c r="C1426" s="309"/>
      <c r="D1426" s="309"/>
      <c r="E1426" s="319"/>
      <c r="F1426" s="360"/>
      <c r="G1426" s="317"/>
      <c r="H1426" s="320"/>
      <c r="I1426" s="320"/>
      <c r="J1426" s="312"/>
      <c r="K1426" s="346"/>
      <c r="L1426" s="341"/>
      <c r="M1426" s="209"/>
      <c r="N1426" s="214"/>
      <c r="O1426" s="346"/>
      <c r="P1426" s="339"/>
      <c r="Q1426" s="339"/>
      <c r="R1426" s="339"/>
      <c r="S1426" s="339"/>
      <c r="T1426" s="339"/>
      <c r="U1426" s="339"/>
      <c r="V1426" s="339"/>
      <c r="W1426" s="339"/>
      <c r="X1426" s="339"/>
      <c r="Y1426" s="339"/>
      <c r="Z1426" s="339"/>
      <c r="AA1426" s="339"/>
      <c r="AB1426" s="339"/>
      <c r="AC1426" s="339"/>
    </row>
    <row r="1427" spans="1:29" ht="15.75" hidden="1" customHeight="1">
      <c r="A1427" s="322"/>
      <c r="B1427" s="309"/>
      <c r="C1427" s="309"/>
      <c r="D1427" s="309"/>
      <c r="E1427" s="319"/>
      <c r="F1427" s="360"/>
      <c r="G1427" s="317"/>
      <c r="H1427" s="320"/>
      <c r="I1427" s="320"/>
      <c r="J1427" s="312"/>
      <c r="K1427" s="346"/>
      <c r="L1427" s="341"/>
      <c r="M1427" s="209"/>
      <c r="N1427" s="214"/>
      <c r="O1427" s="346"/>
      <c r="P1427" s="339"/>
      <c r="Q1427" s="339"/>
      <c r="R1427" s="339"/>
      <c r="S1427" s="339"/>
      <c r="T1427" s="339"/>
      <c r="U1427" s="339"/>
      <c r="V1427" s="339"/>
      <c r="W1427" s="339"/>
      <c r="X1427" s="339"/>
      <c r="Y1427" s="339"/>
      <c r="Z1427" s="339"/>
      <c r="AA1427" s="339"/>
      <c r="AB1427" s="339"/>
      <c r="AC1427" s="339"/>
    </row>
    <row r="1428" spans="1:29" ht="15.75" hidden="1" customHeight="1">
      <c r="A1428" s="322"/>
      <c r="B1428" s="309"/>
      <c r="C1428" s="309"/>
      <c r="D1428" s="309"/>
      <c r="E1428" s="319"/>
      <c r="F1428" s="360"/>
      <c r="G1428" s="317"/>
      <c r="H1428" s="320"/>
      <c r="I1428" s="320"/>
      <c r="J1428" s="312"/>
      <c r="K1428" s="346"/>
      <c r="L1428" s="341"/>
      <c r="M1428" s="209"/>
      <c r="N1428" s="214"/>
      <c r="O1428" s="346"/>
      <c r="P1428" s="339"/>
      <c r="Q1428" s="339"/>
      <c r="R1428" s="339"/>
      <c r="S1428" s="339"/>
      <c r="T1428" s="339"/>
      <c r="U1428" s="339"/>
      <c r="V1428" s="339"/>
      <c r="W1428" s="339"/>
      <c r="X1428" s="339"/>
      <c r="Y1428" s="339"/>
      <c r="Z1428" s="339"/>
      <c r="AA1428" s="339"/>
      <c r="AB1428" s="339"/>
      <c r="AC1428" s="339"/>
    </row>
    <row r="1429" spans="1:29" ht="15.75" hidden="1" customHeight="1">
      <c r="A1429" s="322"/>
      <c r="B1429" s="309"/>
      <c r="C1429" s="309"/>
      <c r="D1429" s="309"/>
      <c r="E1429" s="319"/>
      <c r="F1429" s="360"/>
      <c r="G1429" s="317"/>
      <c r="H1429" s="320"/>
      <c r="I1429" s="320"/>
      <c r="J1429" s="312"/>
      <c r="K1429" s="346"/>
      <c r="L1429" s="341"/>
      <c r="M1429" s="209"/>
      <c r="N1429" s="214"/>
      <c r="O1429" s="346"/>
      <c r="P1429" s="339"/>
      <c r="Q1429" s="339"/>
      <c r="R1429" s="339"/>
      <c r="S1429" s="339"/>
      <c r="T1429" s="339"/>
      <c r="U1429" s="339"/>
      <c r="V1429" s="339"/>
      <c r="W1429" s="339"/>
      <c r="X1429" s="339"/>
      <c r="Y1429" s="339"/>
      <c r="Z1429" s="339"/>
      <c r="AA1429" s="339"/>
      <c r="AB1429" s="339"/>
      <c r="AC1429" s="339"/>
    </row>
    <row r="1430" spans="1:29" ht="15.75" hidden="1" customHeight="1">
      <c r="A1430" s="322"/>
      <c r="B1430" s="309"/>
      <c r="C1430" s="309"/>
      <c r="D1430" s="309"/>
      <c r="E1430" s="319"/>
      <c r="F1430" s="360"/>
      <c r="G1430" s="317"/>
      <c r="H1430" s="320"/>
      <c r="I1430" s="320"/>
      <c r="J1430" s="312"/>
      <c r="K1430" s="346"/>
      <c r="L1430" s="341"/>
      <c r="M1430" s="209"/>
      <c r="N1430" s="214"/>
      <c r="O1430" s="346"/>
      <c r="P1430" s="339"/>
      <c r="Q1430" s="339"/>
      <c r="R1430" s="339"/>
      <c r="S1430" s="339"/>
      <c r="T1430" s="339"/>
      <c r="U1430" s="339"/>
      <c r="V1430" s="339"/>
      <c r="W1430" s="339"/>
      <c r="X1430" s="339"/>
      <c r="Y1430" s="339"/>
      <c r="Z1430" s="339"/>
      <c r="AA1430" s="339"/>
      <c r="AB1430" s="339"/>
      <c r="AC1430" s="339"/>
    </row>
    <row r="1431" spans="1:29" ht="15.75" hidden="1" customHeight="1">
      <c r="A1431" s="322"/>
      <c r="B1431" s="309"/>
      <c r="C1431" s="309"/>
      <c r="D1431" s="309"/>
      <c r="E1431" s="319"/>
      <c r="F1431" s="360"/>
      <c r="G1431" s="317"/>
      <c r="H1431" s="320"/>
      <c r="I1431" s="320"/>
      <c r="J1431" s="312"/>
      <c r="K1431" s="346"/>
      <c r="L1431" s="341"/>
      <c r="M1431" s="209"/>
      <c r="N1431" s="214"/>
      <c r="O1431" s="346"/>
      <c r="P1431" s="339"/>
      <c r="Q1431" s="339"/>
      <c r="R1431" s="339"/>
      <c r="S1431" s="339"/>
      <c r="T1431" s="339"/>
      <c r="U1431" s="339"/>
      <c r="V1431" s="339"/>
      <c r="W1431" s="339"/>
      <c r="X1431" s="339"/>
      <c r="Y1431" s="339"/>
      <c r="Z1431" s="339"/>
      <c r="AA1431" s="339"/>
      <c r="AB1431" s="339"/>
      <c r="AC1431" s="339"/>
    </row>
    <row r="1432" spans="1:29" ht="21.75" customHeight="1">
      <c r="A1432" s="323"/>
      <c r="B1432" s="310"/>
      <c r="C1432" s="310"/>
      <c r="D1432" s="310"/>
      <c r="E1432" s="319"/>
      <c r="F1432" s="360"/>
      <c r="G1432" s="317"/>
      <c r="H1432" s="320"/>
      <c r="I1432" s="320"/>
      <c r="J1432" s="313"/>
      <c r="K1432" s="346"/>
      <c r="L1432" s="346"/>
      <c r="M1432" s="214"/>
      <c r="N1432" s="214"/>
      <c r="O1432" s="346"/>
      <c r="P1432" s="340"/>
      <c r="Q1432" s="340"/>
      <c r="R1432" s="340"/>
      <c r="S1432" s="340"/>
      <c r="T1432" s="340"/>
      <c r="U1432" s="340"/>
      <c r="V1432" s="340"/>
      <c r="W1432" s="340"/>
      <c r="X1432" s="340"/>
      <c r="Y1432" s="340"/>
      <c r="Z1432" s="340"/>
      <c r="AA1432" s="340"/>
      <c r="AB1432" s="340"/>
      <c r="AC1432" s="340"/>
    </row>
    <row r="1433" spans="1:29" ht="15.75" customHeight="1">
      <c r="A1433" s="314" t="s">
        <v>1102</v>
      </c>
      <c r="B1433" s="308" t="s">
        <v>1103</v>
      </c>
      <c r="C1433" s="308" t="s">
        <v>451</v>
      </c>
      <c r="D1433" s="308" t="s">
        <v>1106</v>
      </c>
      <c r="E1433" s="342" t="s">
        <v>1105</v>
      </c>
      <c r="F1433" s="360" t="s">
        <v>1107</v>
      </c>
      <c r="G1433" s="317">
        <v>5000</v>
      </c>
      <c r="H1433" s="320" t="s">
        <v>1104</v>
      </c>
      <c r="I1433" s="320" t="s">
        <v>527</v>
      </c>
      <c r="J1433" s="320" t="s">
        <v>281</v>
      </c>
      <c r="K1433" s="346" t="s">
        <v>1108</v>
      </c>
      <c r="L1433" s="341" t="s">
        <v>622</v>
      </c>
      <c r="M1433" s="209">
        <v>1334.36</v>
      </c>
      <c r="N1433" s="214">
        <v>1334.36</v>
      </c>
      <c r="O1433" s="346" t="s">
        <v>832</v>
      </c>
      <c r="P1433" s="317">
        <f>SUM(M1433:M1434)</f>
        <v>1379.1899999999998</v>
      </c>
      <c r="Q1433" s="317">
        <f>SUM(N1433:N1434)</f>
        <v>1379.1899999999998</v>
      </c>
      <c r="R1433" s="317">
        <f>SUM(M1435:M1436)</f>
        <v>0</v>
      </c>
      <c r="S1433" s="317">
        <f>SUM(N1435:N1436)</f>
        <v>0</v>
      </c>
      <c r="T1433" s="317">
        <f>SUM(M1437:M1438)</f>
        <v>0</v>
      </c>
      <c r="U1433" s="317">
        <f>SUM(N1437:N1438)</f>
        <v>0</v>
      </c>
      <c r="V1433" s="317">
        <f>SUM(M1439:M1440)</f>
        <v>0</v>
      </c>
      <c r="W1433" s="317">
        <f>SUM(N1439:N1440)</f>
        <v>0</v>
      </c>
      <c r="X1433" s="317">
        <f>P1433+R1433+T1433+V1433</f>
        <v>1379.1899999999998</v>
      </c>
      <c r="Y1433" s="317">
        <f>Q1433+S1433+U1433+W1433</f>
        <v>1379.1899999999998</v>
      </c>
      <c r="Z1433" s="317">
        <f>G1433-X1433</f>
        <v>3620.8100000000004</v>
      </c>
      <c r="AA1433" s="317">
        <f>G1433-Y1433</f>
        <v>3620.8100000000004</v>
      </c>
      <c r="AB1433" s="317">
        <f>X1433*100/G1433</f>
        <v>27.583799999999993</v>
      </c>
      <c r="AC1433" s="317"/>
    </row>
    <row r="1434" spans="1:29" ht="15.75" customHeight="1">
      <c r="A1434" s="315"/>
      <c r="B1434" s="309"/>
      <c r="C1434" s="309"/>
      <c r="D1434" s="309"/>
      <c r="E1434" s="342"/>
      <c r="F1434" s="360"/>
      <c r="G1434" s="317"/>
      <c r="H1434" s="320"/>
      <c r="I1434" s="320"/>
      <c r="J1434" s="320"/>
      <c r="K1434" s="346" t="s">
        <v>1109</v>
      </c>
      <c r="L1434" s="341" t="s">
        <v>856</v>
      </c>
      <c r="M1434" s="209">
        <v>44.83</v>
      </c>
      <c r="N1434" s="209">
        <v>44.83</v>
      </c>
      <c r="O1434" s="341" t="s">
        <v>832</v>
      </c>
      <c r="P1434" s="317"/>
      <c r="Q1434" s="317"/>
      <c r="R1434" s="317"/>
      <c r="S1434" s="317"/>
      <c r="T1434" s="317"/>
      <c r="U1434" s="317"/>
      <c r="V1434" s="317"/>
      <c r="W1434" s="317"/>
      <c r="X1434" s="317"/>
      <c r="Y1434" s="317"/>
      <c r="Z1434" s="317"/>
      <c r="AA1434" s="317"/>
      <c r="AB1434" s="317"/>
      <c r="AC1434" s="317"/>
    </row>
    <row r="1435" spans="1:29" ht="15.75" customHeight="1">
      <c r="A1435" s="315"/>
      <c r="B1435" s="309"/>
      <c r="C1435" s="309"/>
      <c r="D1435" s="309"/>
      <c r="E1435" s="342"/>
      <c r="F1435" s="360"/>
      <c r="G1435" s="317"/>
      <c r="H1435" s="320"/>
      <c r="I1435" s="320"/>
      <c r="J1435" s="320" t="s">
        <v>370</v>
      </c>
      <c r="K1435" s="346"/>
      <c r="L1435" s="341"/>
      <c r="M1435" s="209"/>
      <c r="N1435" s="209"/>
      <c r="O1435" s="346"/>
      <c r="P1435" s="317"/>
      <c r="Q1435" s="317"/>
      <c r="R1435" s="317"/>
      <c r="S1435" s="317"/>
      <c r="T1435" s="317"/>
      <c r="U1435" s="317"/>
      <c r="V1435" s="317"/>
      <c r="W1435" s="317"/>
      <c r="X1435" s="317"/>
      <c r="Y1435" s="317"/>
      <c r="Z1435" s="317"/>
      <c r="AA1435" s="317"/>
      <c r="AB1435" s="317"/>
      <c r="AC1435" s="317"/>
    </row>
    <row r="1436" spans="1:29" ht="15.75" customHeight="1">
      <c r="A1436" s="315"/>
      <c r="B1436" s="309"/>
      <c r="C1436" s="309"/>
      <c r="D1436" s="309"/>
      <c r="E1436" s="342"/>
      <c r="F1436" s="360"/>
      <c r="G1436" s="317"/>
      <c r="H1436" s="320"/>
      <c r="I1436" s="320"/>
      <c r="J1436" s="320"/>
      <c r="K1436" s="346"/>
      <c r="L1436" s="341"/>
      <c r="M1436" s="209"/>
      <c r="N1436" s="209"/>
      <c r="O1436" s="346"/>
      <c r="P1436" s="317"/>
      <c r="Q1436" s="317"/>
      <c r="R1436" s="317"/>
      <c r="S1436" s="317"/>
      <c r="T1436" s="317"/>
      <c r="U1436" s="317"/>
      <c r="V1436" s="317"/>
      <c r="W1436" s="317"/>
      <c r="X1436" s="317"/>
      <c r="Y1436" s="317"/>
      <c r="Z1436" s="317"/>
      <c r="AA1436" s="317"/>
      <c r="AB1436" s="317"/>
      <c r="AC1436" s="317"/>
    </row>
    <row r="1437" spans="1:29" ht="15.75" customHeight="1">
      <c r="A1437" s="315"/>
      <c r="B1437" s="309"/>
      <c r="C1437" s="309"/>
      <c r="D1437" s="309"/>
      <c r="E1437" s="342"/>
      <c r="F1437" s="360"/>
      <c r="G1437" s="317"/>
      <c r="H1437" s="320"/>
      <c r="I1437" s="320"/>
      <c r="J1437" s="320" t="s">
        <v>289</v>
      </c>
      <c r="K1437" s="346"/>
      <c r="L1437" s="341"/>
      <c r="M1437" s="209"/>
      <c r="N1437" s="214"/>
      <c r="O1437" s="346"/>
      <c r="P1437" s="317"/>
      <c r="Q1437" s="317"/>
      <c r="R1437" s="317"/>
      <c r="S1437" s="317"/>
      <c r="T1437" s="317"/>
      <c r="U1437" s="317"/>
      <c r="V1437" s="317"/>
      <c r="W1437" s="317"/>
      <c r="X1437" s="317"/>
      <c r="Y1437" s="317"/>
      <c r="Z1437" s="317"/>
      <c r="AA1437" s="317"/>
      <c r="AB1437" s="317"/>
      <c r="AC1437" s="317"/>
    </row>
    <row r="1438" spans="1:29" ht="15.75" customHeight="1">
      <c r="A1438" s="315"/>
      <c r="B1438" s="309"/>
      <c r="C1438" s="309"/>
      <c r="D1438" s="309"/>
      <c r="E1438" s="342"/>
      <c r="F1438" s="360"/>
      <c r="G1438" s="317"/>
      <c r="H1438" s="320"/>
      <c r="I1438" s="320"/>
      <c r="J1438" s="320"/>
      <c r="K1438" s="346"/>
      <c r="L1438" s="341"/>
      <c r="M1438" s="209"/>
      <c r="N1438" s="209"/>
      <c r="O1438" s="346"/>
      <c r="P1438" s="317"/>
      <c r="Q1438" s="317"/>
      <c r="R1438" s="317"/>
      <c r="S1438" s="317"/>
      <c r="T1438" s="317"/>
      <c r="U1438" s="317"/>
      <c r="V1438" s="317"/>
      <c r="W1438" s="317"/>
      <c r="X1438" s="317"/>
      <c r="Y1438" s="317"/>
      <c r="Z1438" s="317"/>
      <c r="AA1438" s="317"/>
      <c r="AB1438" s="317"/>
      <c r="AC1438" s="317"/>
    </row>
    <row r="1439" spans="1:29" ht="15.75" customHeight="1">
      <c r="A1439" s="315"/>
      <c r="B1439" s="309"/>
      <c r="C1439" s="309"/>
      <c r="D1439" s="309"/>
      <c r="E1439" s="342"/>
      <c r="F1439" s="360"/>
      <c r="G1439" s="317"/>
      <c r="H1439" s="320"/>
      <c r="I1439" s="320"/>
      <c r="J1439" s="320" t="s">
        <v>371</v>
      </c>
      <c r="K1439" s="346"/>
      <c r="L1439" s="341"/>
      <c r="M1439" s="209"/>
      <c r="N1439" s="214"/>
      <c r="O1439" s="346"/>
      <c r="P1439" s="317"/>
      <c r="Q1439" s="317"/>
      <c r="R1439" s="317"/>
      <c r="S1439" s="317"/>
      <c r="T1439" s="317"/>
      <c r="U1439" s="317"/>
      <c r="V1439" s="317"/>
      <c r="W1439" s="317"/>
      <c r="X1439" s="317"/>
      <c r="Y1439" s="317"/>
      <c r="Z1439" s="317"/>
      <c r="AA1439" s="317"/>
      <c r="AB1439" s="317"/>
      <c r="AC1439" s="317"/>
    </row>
    <row r="1440" spans="1:29" ht="15.75" customHeight="1">
      <c r="A1440" s="316"/>
      <c r="B1440" s="310"/>
      <c r="C1440" s="310"/>
      <c r="D1440" s="310"/>
      <c r="E1440" s="342"/>
      <c r="F1440" s="360"/>
      <c r="G1440" s="317"/>
      <c r="H1440" s="320"/>
      <c r="I1440" s="320"/>
      <c r="J1440" s="320"/>
      <c r="K1440" s="346"/>
      <c r="L1440" s="346"/>
      <c r="M1440" s="214"/>
      <c r="N1440" s="214"/>
      <c r="O1440" s="346"/>
      <c r="P1440" s="317"/>
      <c r="Q1440" s="317"/>
      <c r="R1440" s="317"/>
      <c r="S1440" s="317"/>
      <c r="T1440" s="317"/>
      <c r="U1440" s="317"/>
      <c r="V1440" s="317"/>
      <c r="W1440" s="317"/>
      <c r="X1440" s="317"/>
      <c r="Y1440" s="317"/>
      <c r="Z1440" s="317"/>
      <c r="AA1440" s="317"/>
      <c r="AB1440" s="317"/>
      <c r="AC1440" s="317"/>
    </row>
    <row r="1441" spans="1:29" ht="15.75" customHeight="1">
      <c r="A1441" s="321">
        <v>33700000</v>
      </c>
      <c r="B1441" s="308" t="s">
        <v>529</v>
      </c>
      <c r="C1441" s="308" t="s">
        <v>451</v>
      </c>
      <c r="D1441" s="308" t="s">
        <v>532</v>
      </c>
      <c r="E1441" s="319" t="s">
        <v>530</v>
      </c>
      <c r="F1441" s="360" t="s">
        <v>525</v>
      </c>
      <c r="G1441" s="317">
        <f>28190-17197.6</f>
        <v>10992.400000000001</v>
      </c>
      <c r="H1441" s="320" t="s">
        <v>531</v>
      </c>
      <c r="I1441" s="320" t="s">
        <v>526</v>
      </c>
      <c r="J1441" s="320" t="s">
        <v>281</v>
      </c>
      <c r="K1441" s="346" t="s">
        <v>782</v>
      </c>
      <c r="L1441" s="341" t="s">
        <v>677</v>
      </c>
      <c r="M1441" s="209">
        <v>280</v>
      </c>
      <c r="N1441" s="214">
        <v>280</v>
      </c>
      <c r="O1441" s="346" t="s">
        <v>698</v>
      </c>
      <c r="P1441" s="317">
        <f>SUM(M1441:M1446)</f>
        <v>4845.68</v>
      </c>
      <c r="Q1441" s="317">
        <f>SUM(N1441:N1446)</f>
        <v>4845.68</v>
      </c>
      <c r="R1441" s="317">
        <f>SUM(M1447:M1448)</f>
        <v>0</v>
      </c>
      <c r="S1441" s="317">
        <f>SUM(N1447:N1448)</f>
        <v>0</v>
      </c>
      <c r="T1441" s="317">
        <f>SUM(M1449:M1451)</f>
        <v>0</v>
      </c>
      <c r="U1441" s="317">
        <f>SUM(N1449:N1451)</f>
        <v>0</v>
      </c>
      <c r="V1441" s="317">
        <f>SUM(M1452:M1457)</f>
        <v>0</v>
      </c>
      <c r="W1441" s="317">
        <f>SUM(N1452:N1457)</f>
        <v>0</v>
      </c>
      <c r="X1441" s="317">
        <f>P1441+R1441+T1441+V1441</f>
        <v>4845.68</v>
      </c>
      <c r="Y1441" s="317">
        <f>Q1441+S1441+U1441+W1441</f>
        <v>4845.68</v>
      </c>
      <c r="Z1441" s="317">
        <f>G1441-X1441</f>
        <v>6146.7200000000012</v>
      </c>
      <c r="AA1441" s="317">
        <f>G1441-Y1441</f>
        <v>6146.7200000000012</v>
      </c>
      <c r="AB1441" s="317">
        <f>X1441*100/G1441</f>
        <v>44.082093082493351</v>
      </c>
      <c r="AC1441" s="317"/>
    </row>
    <row r="1442" spans="1:29" ht="15.75" customHeight="1">
      <c r="A1442" s="322"/>
      <c r="B1442" s="309"/>
      <c r="C1442" s="309"/>
      <c r="D1442" s="309"/>
      <c r="E1442" s="319"/>
      <c r="F1442" s="360"/>
      <c r="G1442" s="317"/>
      <c r="H1442" s="320"/>
      <c r="I1442" s="320"/>
      <c r="J1442" s="320"/>
      <c r="K1442" s="346" t="s">
        <v>783</v>
      </c>
      <c r="L1442" s="341" t="s">
        <v>677</v>
      </c>
      <c r="M1442" s="209">
        <v>860</v>
      </c>
      <c r="N1442" s="214">
        <v>860</v>
      </c>
      <c r="O1442" s="346" t="s">
        <v>698</v>
      </c>
      <c r="P1442" s="317"/>
      <c r="Q1442" s="317"/>
      <c r="R1442" s="317"/>
      <c r="S1442" s="317"/>
      <c r="T1442" s="317"/>
      <c r="U1442" s="317"/>
      <c r="V1442" s="317"/>
      <c r="W1442" s="317"/>
      <c r="X1442" s="317"/>
      <c r="Y1442" s="317"/>
      <c r="Z1442" s="317"/>
      <c r="AA1442" s="317"/>
      <c r="AB1442" s="317"/>
      <c r="AC1442" s="317"/>
    </row>
    <row r="1443" spans="1:29" ht="15.75" customHeight="1">
      <c r="A1443" s="322"/>
      <c r="B1443" s="309"/>
      <c r="C1443" s="309"/>
      <c r="D1443" s="309"/>
      <c r="E1443" s="319"/>
      <c r="F1443" s="360"/>
      <c r="G1443" s="317"/>
      <c r="H1443" s="320"/>
      <c r="I1443" s="320"/>
      <c r="J1443" s="320"/>
      <c r="K1443" s="346" t="s">
        <v>784</v>
      </c>
      <c r="L1443" s="341" t="s">
        <v>748</v>
      </c>
      <c r="M1443" s="209">
        <v>360</v>
      </c>
      <c r="N1443" s="214">
        <v>360</v>
      </c>
      <c r="O1443" s="346" t="s">
        <v>639</v>
      </c>
      <c r="P1443" s="317"/>
      <c r="Q1443" s="317"/>
      <c r="R1443" s="317"/>
      <c r="S1443" s="317"/>
      <c r="T1443" s="317"/>
      <c r="U1443" s="317"/>
      <c r="V1443" s="317"/>
      <c r="W1443" s="317"/>
      <c r="X1443" s="317"/>
      <c r="Y1443" s="317"/>
      <c r="Z1443" s="317"/>
      <c r="AA1443" s="317"/>
      <c r="AB1443" s="317"/>
      <c r="AC1443" s="317"/>
    </row>
    <row r="1444" spans="1:29" ht="15.75" customHeight="1">
      <c r="A1444" s="322"/>
      <c r="B1444" s="309"/>
      <c r="C1444" s="309"/>
      <c r="D1444" s="309"/>
      <c r="E1444" s="319"/>
      <c r="F1444" s="360"/>
      <c r="G1444" s="317"/>
      <c r="H1444" s="320"/>
      <c r="I1444" s="320"/>
      <c r="J1444" s="320"/>
      <c r="K1444" s="346" t="s">
        <v>785</v>
      </c>
      <c r="L1444" s="341" t="s">
        <v>748</v>
      </c>
      <c r="M1444" s="209">
        <v>2574</v>
      </c>
      <c r="N1444" s="214">
        <v>2574</v>
      </c>
      <c r="O1444" s="346" t="s">
        <v>639</v>
      </c>
      <c r="P1444" s="317"/>
      <c r="Q1444" s="317"/>
      <c r="R1444" s="317"/>
      <c r="S1444" s="317"/>
      <c r="T1444" s="317"/>
      <c r="U1444" s="317"/>
      <c r="V1444" s="317"/>
      <c r="W1444" s="317"/>
      <c r="X1444" s="317"/>
      <c r="Y1444" s="317"/>
      <c r="Z1444" s="317"/>
      <c r="AA1444" s="317"/>
      <c r="AB1444" s="317"/>
      <c r="AC1444" s="317"/>
    </row>
    <row r="1445" spans="1:29" ht="15.75" customHeight="1">
      <c r="A1445" s="322"/>
      <c r="B1445" s="309"/>
      <c r="C1445" s="309"/>
      <c r="D1445" s="309"/>
      <c r="E1445" s="319"/>
      <c r="F1445" s="360"/>
      <c r="G1445" s="317"/>
      <c r="H1445" s="320"/>
      <c r="I1445" s="320"/>
      <c r="J1445" s="320"/>
      <c r="K1445" s="346" t="s">
        <v>786</v>
      </c>
      <c r="L1445" s="341" t="s">
        <v>569</v>
      </c>
      <c r="M1445" s="209">
        <v>380</v>
      </c>
      <c r="N1445" s="214">
        <v>380</v>
      </c>
      <c r="O1445" s="346" t="s">
        <v>723</v>
      </c>
      <c r="P1445" s="317"/>
      <c r="Q1445" s="317"/>
      <c r="R1445" s="317"/>
      <c r="S1445" s="317"/>
      <c r="T1445" s="317"/>
      <c r="U1445" s="317"/>
      <c r="V1445" s="317"/>
      <c r="W1445" s="317"/>
      <c r="X1445" s="317"/>
      <c r="Y1445" s="317"/>
      <c r="Z1445" s="317"/>
      <c r="AA1445" s="317"/>
      <c r="AB1445" s="317"/>
      <c r="AC1445" s="317"/>
    </row>
    <row r="1446" spans="1:29" ht="15" customHeight="1">
      <c r="A1446" s="322"/>
      <c r="B1446" s="309"/>
      <c r="C1446" s="309"/>
      <c r="D1446" s="309"/>
      <c r="E1446" s="319"/>
      <c r="F1446" s="360"/>
      <c r="G1446" s="317"/>
      <c r="H1446" s="320"/>
      <c r="I1446" s="320"/>
      <c r="J1446" s="320"/>
      <c r="K1446" s="346" t="s">
        <v>786</v>
      </c>
      <c r="L1446" s="341" t="s">
        <v>569</v>
      </c>
      <c r="M1446" s="209">
        <v>391.68</v>
      </c>
      <c r="N1446" s="209">
        <v>391.68</v>
      </c>
      <c r="O1446" s="341" t="s">
        <v>723</v>
      </c>
      <c r="P1446" s="317"/>
      <c r="Q1446" s="317"/>
      <c r="R1446" s="317"/>
      <c r="S1446" s="317"/>
      <c r="T1446" s="317"/>
      <c r="U1446" s="317"/>
      <c r="V1446" s="317"/>
      <c r="W1446" s="317"/>
      <c r="X1446" s="317"/>
      <c r="Y1446" s="317"/>
      <c r="Z1446" s="317"/>
      <c r="AA1446" s="317"/>
      <c r="AB1446" s="317"/>
      <c r="AC1446" s="317"/>
    </row>
    <row r="1447" spans="1:29" ht="15.75" customHeight="1">
      <c r="A1447" s="322"/>
      <c r="B1447" s="309"/>
      <c r="C1447" s="309"/>
      <c r="D1447" s="309"/>
      <c r="E1447" s="319"/>
      <c r="F1447" s="360"/>
      <c r="G1447" s="317"/>
      <c r="H1447" s="320"/>
      <c r="I1447" s="320"/>
      <c r="J1447" s="320" t="s">
        <v>370</v>
      </c>
      <c r="K1447" s="346"/>
      <c r="L1447" s="341"/>
      <c r="M1447" s="209"/>
      <c r="N1447" s="209"/>
      <c r="O1447" s="346"/>
      <c r="P1447" s="317"/>
      <c r="Q1447" s="317"/>
      <c r="R1447" s="317"/>
      <c r="S1447" s="317"/>
      <c r="T1447" s="317"/>
      <c r="U1447" s="317"/>
      <c r="V1447" s="317"/>
      <c r="W1447" s="317"/>
      <c r="X1447" s="317"/>
      <c r="Y1447" s="317"/>
      <c r="Z1447" s="317"/>
      <c r="AA1447" s="317"/>
      <c r="AB1447" s="317"/>
      <c r="AC1447" s="317"/>
    </row>
    <row r="1448" spans="1:29" ht="15.75" customHeight="1">
      <c r="A1448" s="322"/>
      <c r="B1448" s="309"/>
      <c r="C1448" s="309"/>
      <c r="D1448" s="309"/>
      <c r="E1448" s="319"/>
      <c r="F1448" s="360"/>
      <c r="G1448" s="317"/>
      <c r="H1448" s="320"/>
      <c r="I1448" s="320"/>
      <c r="J1448" s="320"/>
      <c r="K1448" s="346"/>
      <c r="L1448" s="341"/>
      <c r="M1448" s="209"/>
      <c r="N1448" s="209"/>
      <c r="O1448" s="346"/>
      <c r="P1448" s="317"/>
      <c r="Q1448" s="317"/>
      <c r="R1448" s="317"/>
      <c r="S1448" s="317"/>
      <c r="T1448" s="317"/>
      <c r="U1448" s="317"/>
      <c r="V1448" s="317"/>
      <c r="W1448" s="317"/>
      <c r="X1448" s="317"/>
      <c r="Y1448" s="317"/>
      <c r="Z1448" s="317"/>
      <c r="AA1448" s="317"/>
      <c r="AB1448" s="317"/>
      <c r="AC1448" s="317"/>
    </row>
    <row r="1449" spans="1:29" ht="15.75" customHeight="1">
      <c r="A1449" s="322"/>
      <c r="B1449" s="309"/>
      <c r="C1449" s="309"/>
      <c r="D1449" s="309"/>
      <c r="E1449" s="319"/>
      <c r="F1449" s="360"/>
      <c r="G1449" s="317"/>
      <c r="H1449" s="320"/>
      <c r="I1449" s="320"/>
      <c r="J1449" s="320" t="s">
        <v>289</v>
      </c>
      <c r="K1449" s="346"/>
      <c r="L1449" s="341"/>
      <c r="M1449" s="209"/>
      <c r="N1449" s="214"/>
      <c r="O1449" s="346"/>
      <c r="P1449" s="317"/>
      <c r="Q1449" s="317"/>
      <c r="R1449" s="317"/>
      <c r="S1449" s="317"/>
      <c r="T1449" s="317"/>
      <c r="U1449" s="317"/>
      <c r="V1449" s="317"/>
      <c r="W1449" s="317"/>
      <c r="X1449" s="317"/>
      <c r="Y1449" s="317"/>
      <c r="Z1449" s="317"/>
      <c r="AA1449" s="317"/>
      <c r="AB1449" s="317"/>
      <c r="AC1449" s="317"/>
    </row>
    <row r="1450" spans="1:29" ht="15.75" customHeight="1">
      <c r="A1450" s="322"/>
      <c r="B1450" s="309"/>
      <c r="C1450" s="309"/>
      <c r="D1450" s="309"/>
      <c r="E1450" s="319"/>
      <c r="F1450" s="360"/>
      <c r="G1450" s="317"/>
      <c r="H1450" s="320"/>
      <c r="I1450" s="320"/>
      <c r="J1450" s="320"/>
      <c r="K1450" s="346"/>
      <c r="L1450" s="341"/>
      <c r="M1450" s="209"/>
      <c r="N1450" s="214"/>
      <c r="O1450" s="346"/>
      <c r="P1450" s="317"/>
      <c r="Q1450" s="317"/>
      <c r="R1450" s="317"/>
      <c r="S1450" s="317"/>
      <c r="T1450" s="317"/>
      <c r="U1450" s="317"/>
      <c r="V1450" s="317"/>
      <c r="W1450" s="317"/>
      <c r="X1450" s="317"/>
      <c r="Y1450" s="317"/>
      <c r="Z1450" s="317"/>
      <c r="AA1450" s="317"/>
      <c r="AB1450" s="317"/>
      <c r="AC1450" s="317"/>
    </row>
    <row r="1451" spans="1:29" ht="15.75" hidden="1" customHeight="1">
      <c r="A1451" s="322"/>
      <c r="B1451" s="309"/>
      <c r="C1451" s="309"/>
      <c r="D1451" s="309"/>
      <c r="E1451" s="319"/>
      <c r="F1451" s="360"/>
      <c r="G1451" s="317"/>
      <c r="H1451" s="320"/>
      <c r="I1451" s="320"/>
      <c r="J1451" s="320"/>
      <c r="K1451" s="346"/>
      <c r="L1451" s="341"/>
      <c r="M1451" s="209"/>
      <c r="N1451" s="209"/>
      <c r="O1451" s="346"/>
      <c r="P1451" s="317"/>
      <c r="Q1451" s="317"/>
      <c r="R1451" s="317"/>
      <c r="S1451" s="317"/>
      <c r="T1451" s="317"/>
      <c r="U1451" s="317"/>
      <c r="V1451" s="317"/>
      <c r="W1451" s="317"/>
      <c r="X1451" s="317"/>
      <c r="Y1451" s="317"/>
      <c r="Z1451" s="317"/>
      <c r="AA1451" s="317"/>
      <c r="AB1451" s="317"/>
      <c r="AC1451" s="317"/>
    </row>
    <row r="1452" spans="1:29" ht="15.75" hidden="1" customHeight="1">
      <c r="A1452" s="322"/>
      <c r="B1452" s="309"/>
      <c r="C1452" s="309"/>
      <c r="D1452" s="309"/>
      <c r="E1452" s="319"/>
      <c r="F1452" s="360"/>
      <c r="G1452" s="317"/>
      <c r="H1452" s="320"/>
      <c r="I1452" s="320"/>
      <c r="J1452" s="320" t="s">
        <v>371</v>
      </c>
      <c r="K1452" s="346"/>
      <c r="L1452" s="341"/>
      <c r="M1452" s="209"/>
      <c r="N1452" s="214"/>
      <c r="O1452" s="346"/>
      <c r="P1452" s="317"/>
      <c r="Q1452" s="317"/>
      <c r="R1452" s="317"/>
      <c r="S1452" s="317"/>
      <c r="T1452" s="317"/>
      <c r="U1452" s="317"/>
      <c r="V1452" s="317"/>
      <c r="W1452" s="317"/>
      <c r="X1452" s="317"/>
      <c r="Y1452" s="317"/>
      <c r="Z1452" s="317"/>
      <c r="AA1452" s="317"/>
      <c r="AB1452" s="317"/>
      <c r="AC1452" s="317"/>
    </row>
    <row r="1453" spans="1:29" ht="15.75" hidden="1" customHeight="1">
      <c r="A1453" s="322"/>
      <c r="B1453" s="309"/>
      <c r="C1453" s="309"/>
      <c r="D1453" s="309"/>
      <c r="E1453" s="319"/>
      <c r="F1453" s="360"/>
      <c r="G1453" s="317"/>
      <c r="H1453" s="320"/>
      <c r="I1453" s="320"/>
      <c r="J1453" s="320"/>
      <c r="K1453" s="346"/>
      <c r="L1453" s="341"/>
      <c r="M1453" s="209"/>
      <c r="N1453" s="214"/>
      <c r="O1453" s="346"/>
      <c r="P1453" s="317"/>
      <c r="Q1453" s="317"/>
      <c r="R1453" s="317"/>
      <c r="S1453" s="317"/>
      <c r="T1453" s="317"/>
      <c r="U1453" s="317"/>
      <c r="V1453" s="317"/>
      <c r="W1453" s="317"/>
      <c r="X1453" s="317"/>
      <c r="Y1453" s="317"/>
      <c r="Z1453" s="317"/>
      <c r="AA1453" s="317"/>
      <c r="AB1453" s="317"/>
      <c r="AC1453" s="317"/>
    </row>
    <row r="1454" spans="1:29" ht="15.75" hidden="1" customHeight="1">
      <c r="A1454" s="322"/>
      <c r="B1454" s="309"/>
      <c r="C1454" s="309"/>
      <c r="D1454" s="309"/>
      <c r="E1454" s="319"/>
      <c r="F1454" s="360"/>
      <c r="G1454" s="317"/>
      <c r="H1454" s="320"/>
      <c r="I1454" s="320"/>
      <c r="J1454" s="320"/>
      <c r="K1454" s="346"/>
      <c r="L1454" s="341"/>
      <c r="M1454" s="209"/>
      <c r="N1454" s="214"/>
      <c r="O1454" s="346"/>
      <c r="P1454" s="317"/>
      <c r="Q1454" s="317"/>
      <c r="R1454" s="317"/>
      <c r="S1454" s="317"/>
      <c r="T1454" s="317"/>
      <c r="U1454" s="317"/>
      <c r="V1454" s="317"/>
      <c r="W1454" s="317"/>
      <c r="X1454" s="317"/>
      <c r="Y1454" s="317"/>
      <c r="Z1454" s="317"/>
      <c r="AA1454" s="317"/>
      <c r="AB1454" s="317"/>
      <c r="AC1454" s="317"/>
    </row>
    <row r="1455" spans="1:29" ht="15.75" hidden="1" customHeight="1">
      <c r="A1455" s="322"/>
      <c r="B1455" s="309"/>
      <c r="C1455" s="309"/>
      <c r="D1455" s="309"/>
      <c r="E1455" s="319"/>
      <c r="F1455" s="360"/>
      <c r="G1455" s="317"/>
      <c r="H1455" s="320"/>
      <c r="I1455" s="320"/>
      <c r="J1455" s="320"/>
      <c r="K1455" s="346"/>
      <c r="L1455" s="341"/>
      <c r="M1455" s="209"/>
      <c r="N1455" s="214"/>
      <c r="O1455" s="346"/>
      <c r="P1455" s="317"/>
      <c r="Q1455" s="317"/>
      <c r="R1455" s="317"/>
      <c r="S1455" s="317"/>
      <c r="T1455" s="317"/>
      <c r="U1455" s="317"/>
      <c r="V1455" s="317"/>
      <c r="W1455" s="317"/>
      <c r="X1455" s="317"/>
      <c r="Y1455" s="317"/>
      <c r="Z1455" s="317"/>
      <c r="AA1455" s="317"/>
      <c r="AB1455" s="317"/>
      <c r="AC1455" s="317"/>
    </row>
    <row r="1456" spans="1:29" ht="15.75" hidden="1" customHeight="1">
      <c r="A1456" s="322"/>
      <c r="B1456" s="309"/>
      <c r="C1456" s="309"/>
      <c r="D1456" s="309"/>
      <c r="E1456" s="319"/>
      <c r="F1456" s="360"/>
      <c r="G1456" s="317"/>
      <c r="H1456" s="320"/>
      <c r="I1456" s="320"/>
      <c r="J1456" s="320"/>
      <c r="K1456" s="346"/>
      <c r="L1456" s="341"/>
      <c r="M1456" s="209"/>
      <c r="N1456" s="214"/>
      <c r="O1456" s="346"/>
      <c r="P1456" s="317"/>
      <c r="Q1456" s="317"/>
      <c r="R1456" s="317"/>
      <c r="S1456" s="317"/>
      <c r="T1456" s="317"/>
      <c r="U1456" s="317"/>
      <c r="V1456" s="317"/>
      <c r="W1456" s="317"/>
      <c r="X1456" s="317"/>
      <c r="Y1456" s="317"/>
      <c r="Z1456" s="317"/>
      <c r="AA1456" s="317"/>
      <c r="AB1456" s="317"/>
      <c r="AC1456" s="317"/>
    </row>
    <row r="1457" spans="1:29" ht="15.75" hidden="1" customHeight="1">
      <c r="A1457" s="323"/>
      <c r="B1457" s="310"/>
      <c r="C1457" s="310"/>
      <c r="D1457" s="310"/>
      <c r="E1457" s="319"/>
      <c r="F1457" s="360"/>
      <c r="G1457" s="317"/>
      <c r="H1457" s="320"/>
      <c r="I1457" s="320"/>
      <c r="J1457" s="320"/>
      <c r="K1457" s="346"/>
      <c r="L1457" s="346"/>
      <c r="M1457" s="214"/>
      <c r="N1457" s="214"/>
      <c r="O1457" s="346"/>
      <c r="P1457" s="317"/>
      <c r="Q1457" s="317"/>
      <c r="R1457" s="317"/>
      <c r="S1457" s="317"/>
      <c r="T1457" s="317"/>
      <c r="U1457" s="317"/>
      <c r="V1457" s="317"/>
      <c r="W1457" s="317"/>
      <c r="X1457" s="317"/>
      <c r="Y1457" s="317"/>
      <c r="Z1457" s="317"/>
      <c r="AA1457" s="317"/>
      <c r="AB1457" s="317"/>
      <c r="AC1457" s="317"/>
    </row>
    <row r="1458" spans="1:29" ht="15.75" customHeight="1">
      <c r="A1458" s="321">
        <v>44400000</v>
      </c>
      <c r="B1458" s="308" t="s">
        <v>1136</v>
      </c>
      <c r="C1458" s="308" t="s">
        <v>451</v>
      </c>
      <c r="D1458" s="308" t="s">
        <v>1137</v>
      </c>
      <c r="E1458" s="319" t="s">
        <v>1135</v>
      </c>
      <c r="F1458" s="360" t="s">
        <v>1138</v>
      </c>
      <c r="G1458" s="317">
        <v>1146</v>
      </c>
      <c r="H1458" s="320" t="s">
        <v>1139</v>
      </c>
      <c r="I1458" s="320" t="s">
        <v>899</v>
      </c>
      <c r="J1458" s="320" t="s">
        <v>281</v>
      </c>
      <c r="K1458" s="346" t="s">
        <v>1140</v>
      </c>
      <c r="L1458" s="341" t="s">
        <v>653</v>
      </c>
      <c r="M1458" s="209">
        <v>1146</v>
      </c>
      <c r="N1458" s="214">
        <v>1146</v>
      </c>
      <c r="O1458" s="346" t="s">
        <v>674</v>
      </c>
      <c r="P1458" s="317">
        <f>SUM(M1458:M1464)</f>
        <v>1146</v>
      </c>
      <c r="Q1458" s="317">
        <f>SUM(N1458:N1464)</f>
        <v>1146</v>
      </c>
      <c r="R1458" s="317">
        <f>SUM(M1465:M1466)</f>
        <v>0</v>
      </c>
      <c r="S1458" s="317">
        <f>SUM(N1465:N1466)</f>
        <v>0</v>
      </c>
      <c r="T1458" s="317">
        <f>SUM(M1467:M1468)</f>
        <v>0</v>
      </c>
      <c r="U1458" s="317">
        <f>SUM(N1467:N1468)</f>
        <v>0</v>
      </c>
      <c r="V1458" s="317">
        <f>SUM(M1469:M1470)</f>
        <v>0</v>
      </c>
      <c r="W1458" s="317">
        <f>SUM(N1469:N1470)</f>
        <v>0</v>
      </c>
      <c r="X1458" s="317">
        <f>P1458+R1458+T1458+V1458</f>
        <v>1146</v>
      </c>
      <c r="Y1458" s="317">
        <f>Q1458+S1458+U1458+W1458</f>
        <v>1146</v>
      </c>
      <c r="Z1458" s="317">
        <f>G1458-X1458</f>
        <v>0</v>
      </c>
      <c r="AA1458" s="317">
        <f>G1458-Y1458</f>
        <v>0</v>
      </c>
      <c r="AB1458" s="317" t="s">
        <v>466</v>
      </c>
      <c r="AC1458" s="317"/>
    </row>
    <row r="1459" spans="1:29" ht="15.75" customHeight="1">
      <c r="A1459" s="322"/>
      <c r="B1459" s="309"/>
      <c r="C1459" s="309"/>
      <c r="D1459" s="309"/>
      <c r="E1459" s="319"/>
      <c r="F1459" s="360"/>
      <c r="G1459" s="317"/>
      <c r="H1459" s="320"/>
      <c r="I1459" s="320"/>
      <c r="J1459" s="320"/>
      <c r="K1459" s="346"/>
      <c r="L1459" s="341"/>
      <c r="M1459" s="209"/>
      <c r="N1459" s="214"/>
      <c r="O1459" s="346"/>
      <c r="P1459" s="317"/>
      <c r="Q1459" s="317"/>
      <c r="R1459" s="317"/>
      <c r="S1459" s="317"/>
      <c r="T1459" s="317"/>
      <c r="U1459" s="317"/>
      <c r="V1459" s="317"/>
      <c r="W1459" s="317"/>
      <c r="X1459" s="317"/>
      <c r="Y1459" s="317"/>
      <c r="Z1459" s="317"/>
      <c r="AA1459" s="317"/>
      <c r="AB1459" s="317"/>
      <c r="AC1459" s="317"/>
    </row>
    <row r="1460" spans="1:29" ht="15.75" customHeight="1">
      <c r="A1460" s="322"/>
      <c r="B1460" s="309"/>
      <c r="C1460" s="309"/>
      <c r="D1460" s="309"/>
      <c r="E1460" s="319"/>
      <c r="F1460" s="360"/>
      <c r="G1460" s="317"/>
      <c r="H1460" s="320"/>
      <c r="I1460" s="320"/>
      <c r="J1460" s="320"/>
      <c r="K1460" s="346"/>
      <c r="L1460" s="341"/>
      <c r="M1460" s="209"/>
      <c r="N1460" s="214"/>
      <c r="O1460" s="346"/>
      <c r="P1460" s="317"/>
      <c r="Q1460" s="317"/>
      <c r="R1460" s="317"/>
      <c r="S1460" s="317"/>
      <c r="T1460" s="317"/>
      <c r="U1460" s="317"/>
      <c r="V1460" s="317"/>
      <c r="W1460" s="317"/>
      <c r="X1460" s="317"/>
      <c r="Y1460" s="317"/>
      <c r="Z1460" s="317"/>
      <c r="AA1460" s="317"/>
      <c r="AB1460" s="317"/>
      <c r="AC1460" s="317"/>
    </row>
    <row r="1461" spans="1:29" ht="15.75" customHeight="1">
      <c r="A1461" s="322"/>
      <c r="B1461" s="309"/>
      <c r="C1461" s="309"/>
      <c r="D1461" s="309"/>
      <c r="E1461" s="319"/>
      <c r="F1461" s="360"/>
      <c r="G1461" s="317"/>
      <c r="H1461" s="320"/>
      <c r="I1461" s="320"/>
      <c r="J1461" s="320"/>
      <c r="K1461" s="346"/>
      <c r="L1461" s="341"/>
      <c r="M1461" s="209"/>
      <c r="N1461" s="214"/>
      <c r="O1461" s="346"/>
      <c r="P1461" s="317"/>
      <c r="Q1461" s="317"/>
      <c r="R1461" s="317"/>
      <c r="S1461" s="317"/>
      <c r="T1461" s="317"/>
      <c r="U1461" s="317"/>
      <c r="V1461" s="317"/>
      <c r="W1461" s="317"/>
      <c r="X1461" s="317"/>
      <c r="Y1461" s="317"/>
      <c r="Z1461" s="317"/>
      <c r="AA1461" s="317"/>
      <c r="AB1461" s="317"/>
      <c r="AC1461" s="317"/>
    </row>
    <row r="1462" spans="1:29" ht="15.75" customHeight="1">
      <c r="A1462" s="322"/>
      <c r="B1462" s="309"/>
      <c r="C1462" s="309"/>
      <c r="D1462" s="309"/>
      <c r="E1462" s="319"/>
      <c r="F1462" s="360"/>
      <c r="G1462" s="317"/>
      <c r="H1462" s="320"/>
      <c r="I1462" s="320"/>
      <c r="J1462" s="320"/>
      <c r="K1462" s="346"/>
      <c r="L1462" s="341"/>
      <c r="M1462" s="209"/>
      <c r="N1462" s="214"/>
      <c r="O1462" s="346"/>
      <c r="P1462" s="317"/>
      <c r="Q1462" s="317"/>
      <c r="R1462" s="317"/>
      <c r="S1462" s="317"/>
      <c r="T1462" s="317"/>
      <c r="U1462" s="317"/>
      <c r="V1462" s="317"/>
      <c r="W1462" s="317"/>
      <c r="X1462" s="317"/>
      <c r="Y1462" s="317"/>
      <c r="Z1462" s="317"/>
      <c r="AA1462" s="317"/>
      <c r="AB1462" s="317"/>
      <c r="AC1462" s="317"/>
    </row>
    <row r="1463" spans="1:29" ht="15.75" customHeight="1">
      <c r="A1463" s="322"/>
      <c r="B1463" s="309"/>
      <c r="C1463" s="309"/>
      <c r="D1463" s="309"/>
      <c r="E1463" s="319"/>
      <c r="F1463" s="360"/>
      <c r="G1463" s="317"/>
      <c r="H1463" s="320"/>
      <c r="I1463" s="320"/>
      <c r="J1463" s="320"/>
      <c r="K1463" s="346"/>
      <c r="L1463" s="341"/>
      <c r="M1463" s="209"/>
      <c r="N1463" s="214"/>
      <c r="O1463" s="346"/>
      <c r="P1463" s="317"/>
      <c r="Q1463" s="317"/>
      <c r="R1463" s="317"/>
      <c r="S1463" s="317"/>
      <c r="T1463" s="317"/>
      <c r="U1463" s="317"/>
      <c r="V1463" s="317"/>
      <c r="W1463" s="317"/>
      <c r="X1463" s="317"/>
      <c r="Y1463" s="317"/>
      <c r="Z1463" s="317"/>
      <c r="AA1463" s="317"/>
      <c r="AB1463" s="317"/>
      <c r="AC1463" s="317"/>
    </row>
    <row r="1464" spans="1:29" ht="15.75" customHeight="1">
      <c r="A1464" s="322"/>
      <c r="B1464" s="309"/>
      <c r="C1464" s="309"/>
      <c r="D1464" s="309"/>
      <c r="E1464" s="319"/>
      <c r="F1464" s="360"/>
      <c r="G1464" s="317"/>
      <c r="H1464" s="320"/>
      <c r="I1464" s="320"/>
      <c r="J1464" s="320"/>
      <c r="K1464" s="346"/>
      <c r="L1464" s="341"/>
      <c r="M1464" s="209"/>
      <c r="N1464" s="209"/>
      <c r="O1464" s="341"/>
      <c r="P1464" s="317"/>
      <c r="Q1464" s="317"/>
      <c r="R1464" s="317"/>
      <c r="S1464" s="317"/>
      <c r="T1464" s="317"/>
      <c r="U1464" s="317"/>
      <c r="V1464" s="317"/>
      <c r="W1464" s="317"/>
      <c r="X1464" s="317"/>
      <c r="Y1464" s="317"/>
      <c r="Z1464" s="317"/>
      <c r="AA1464" s="317"/>
      <c r="AB1464" s="317"/>
      <c r="AC1464" s="317"/>
    </row>
    <row r="1465" spans="1:29" ht="15" customHeight="1">
      <c r="A1465" s="322"/>
      <c r="B1465" s="309"/>
      <c r="C1465" s="309"/>
      <c r="D1465" s="309"/>
      <c r="E1465" s="319"/>
      <c r="F1465" s="360"/>
      <c r="G1465" s="317"/>
      <c r="H1465" s="320"/>
      <c r="I1465" s="320"/>
      <c r="J1465" s="320" t="s">
        <v>370</v>
      </c>
      <c r="K1465" s="346"/>
      <c r="L1465" s="341"/>
      <c r="M1465" s="209"/>
      <c r="N1465" s="209"/>
      <c r="O1465" s="346"/>
      <c r="P1465" s="317"/>
      <c r="Q1465" s="317"/>
      <c r="R1465" s="317"/>
      <c r="S1465" s="317"/>
      <c r="T1465" s="317"/>
      <c r="U1465" s="317"/>
      <c r="V1465" s="317"/>
      <c r="W1465" s="317"/>
      <c r="X1465" s="317"/>
      <c r="Y1465" s="317"/>
      <c r="Z1465" s="317"/>
      <c r="AA1465" s="317"/>
      <c r="AB1465" s="317"/>
      <c r="AC1465" s="317"/>
    </row>
    <row r="1466" spans="1:29" ht="15.75" hidden="1" customHeight="1">
      <c r="A1466" s="322"/>
      <c r="B1466" s="309"/>
      <c r="C1466" s="309"/>
      <c r="D1466" s="309"/>
      <c r="E1466" s="319"/>
      <c r="F1466" s="360"/>
      <c r="G1466" s="317"/>
      <c r="H1466" s="320"/>
      <c r="I1466" s="320"/>
      <c r="J1466" s="320"/>
      <c r="K1466" s="346"/>
      <c r="L1466" s="341"/>
      <c r="M1466" s="209"/>
      <c r="N1466" s="209"/>
      <c r="O1466" s="346"/>
      <c r="P1466" s="317"/>
      <c r="Q1466" s="317"/>
      <c r="R1466" s="317"/>
      <c r="S1466" s="317"/>
      <c r="T1466" s="317"/>
      <c r="U1466" s="317"/>
      <c r="V1466" s="317"/>
      <c r="W1466" s="317"/>
      <c r="X1466" s="317"/>
      <c r="Y1466" s="317"/>
      <c r="Z1466" s="317"/>
      <c r="AA1466" s="317"/>
      <c r="AB1466" s="317"/>
      <c r="AC1466" s="317"/>
    </row>
    <row r="1467" spans="1:29" ht="15.75" hidden="1" customHeight="1">
      <c r="A1467" s="322"/>
      <c r="B1467" s="309"/>
      <c r="C1467" s="309"/>
      <c r="D1467" s="309"/>
      <c r="E1467" s="319"/>
      <c r="F1467" s="360"/>
      <c r="G1467" s="317"/>
      <c r="H1467" s="320"/>
      <c r="I1467" s="320"/>
      <c r="J1467" s="320" t="s">
        <v>289</v>
      </c>
      <c r="K1467" s="346"/>
      <c r="L1467" s="341"/>
      <c r="M1467" s="209"/>
      <c r="N1467" s="214"/>
      <c r="O1467" s="346"/>
      <c r="P1467" s="317"/>
      <c r="Q1467" s="317"/>
      <c r="R1467" s="317"/>
      <c r="S1467" s="317"/>
      <c r="T1467" s="317"/>
      <c r="U1467" s="317"/>
      <c r="V1467" s="317"/>
      <c r="W1467" s="317"/>
      <c r="X1467" s="317"/>
      <c r="Y1467" s="317"/>
      <c r="Z1467" s="317"/>
      <c r="AA1467" s="317"/>
      <c r="AB1467" s="317"/>
      <c r="AC1467" s="317"/>
    </row>
    <row r="1468" spans="1:29" ht="15.75" hidden="1" customHeight="1">
      <c r="A1468" s="322"/>
      <c r="B1468" s="309"/>
      <c r="C1468" s="309"/>
      <c r="D1468" s="309"/>
      <c r="E1468" s="319"/>
      <c r="F1468" s="360"/>
      <c r="G1468" s="317"/>
      <c r="H1468" s="320"/>
      <c r="I1468" s="320"/>
      <c r="J1468" s="320"/>
      <c r="K1468" s="346"/>
      <c r="L1468" s="341"/>
      <c r="M1468" s="209"/>
      <c r="N1468" s="209"/>
      <c r="O1468" s="346"/>
      <c r="P1468" s="317"/>
      <c r="Q1468" s="317"/>
      <c r="R1468" s="317"/>
      <c r="S1468" s="317"/>
      <c r="T1468" s="317"/>
      <c r="U1468" s="317"/>
      <c r="V1468" s="317"/>
      <c r="W1468" s="317"/>
      <c r="X1468" s="317"/>
      <c r="Y1468" s="317"/>
      <c r="Z1468" s="317"/>
      <c r="AA1468" s="317"/>
      <c r="AB1468" s="317"/>
      <c r="AC1468" s="317"/>
    </row>
    <row r="1469" spans="1:29" ht="15.75" hidden="1" customHeight="1">
      <c r="A1469" s="322"/>
      <c r="B1469" s="309"/>
      <c r="C1469" s="309"/>
      <c r="D1469" s="309"/>
      <c r="E1469" s="319"/>
      <c r="F1469" s="360"/>
      <c r="G1469" s="317"/>
      <c r="H1469" s="320"/>
      <c r="I1469" s="320"/>
      <c r="J1469" s="320" t="s">
        <v>371</v>
      </c>
      <c r="K1469" s="346"/>
      <c r="L1469" s="341"/>
      <c r="M1469" s="209"/>
      <c r="N1469" s="214"/>
      <c r="O1469" s="346"/>
      <c r="P1469" s="317"/>
      <c r="Q1469" s="317"/>
      <c r="R1469" s="317"/>
      <c r="S1469" s="317"/>
      <c r="T1469" s="317"/>
      <c r="U1469" s="317"/>
      <c r="V1469" s="317"/>
      <c r="W1469" s="317"/>
      <c r="X1469" s="317"/>
      <c r="Y1469" s="317"/>
      <c r="Z1469" s="317"/>
      <c r="AA1469" s="317"/>
      <c r="AB1469" s="317"/>
      <c r="AC1469" s="317"/>
    </row>
    <row r="1470" spans="1:29" ht="15.75" hidden="1" customHeight="1">
      <c r="A1470" s="323"/>
      <c r="B1470" s="310"/>
      <c r="C1470" s="310"/>
      <c r="D1470" s="310"/>
      <c r="E1470" s="319"/>
      <c r="F1470" s="360"/>
      <c r="G1470" s="317"/>
      <c r="H1470" s="320"/>
      <c r="I1470" s="320"/>
      <c r="J1470" s="320"/>
      <c r="K1470" s="346"/>
      <c r="L1470" s="346"/>
      <c r="M1470" s="214"/>
      <c r="N1470" s="214"/>
      <c r="O1470" s="346"/>
      <c r="P1470" s="317"/>
      <c r="Q1470" s="317"/>
      <c r="R1470" s="317"/>
      <c r="S1470" s="317"/>
      <c r="T1470" s="317"/>
      <c r="U1470" s="317"/>
      <c r="V1470" s="317"/>
      <c r="W1470" s="317"/>
      <c r="X1470" s="317"/>
      <c r="Y1470" s="317"/>
      <c r="Z1470" s="317"/>
      <c r="AA1470" s="317"/>
      <c r="AB1470" s="317"/>
      <c r="AC1470" s="317"/>
    </row>
    <row r="1471" spans="1:29" ht="15.75" customHeight="1">
      <c r="A1471" s="321">
        <v>19600000</v>
      </c>
      <c r="B1471" s="308" t="s">
        <v>1116</v>
      </c>
      <c r="C1471" s="308" t="s">
        <v>451</v>
      </c>
      <c r="D1471" s="308" t="s">
        <v>1161</v>
      </c>
      <c r="E1471" s="319" t="s">
        <v>1117</v>
      </c>
      <c r="F1471" s="360" t="s">
        <v>1126</v>
      </c>
      <c r="G1471" s="317">
        <v>17372</v>
      </c>
      <c r="H1471" s="320" t="s">
        <v>1118</v>
      </c>
      <c r="I1471" s="320" t="s">
        <v>1127</v>
      </c>
      <c r="J1471" s="320" t="s">
        <v>281</v>
      </c>
      <c r="K1471" s="346" t="s">
        <v>1119</v>
      </c>
      <c r="L1471" s="341" t="s">
        <v>579</v>
      </c>
      <c r="M1471" s="209">
        <v>3605</v>
      </c>
      <c r="N1471" s="214">
        <v>3605</v>
      </c>
      <c r="O1471" s="346" t="s">
        <v>706</v>
      </c>
      <c r="P1471" s="317">
        <f>SUM(M1471:M1477)</f>
        <v>17332</v>
      </c>
      <c r="Q1471" s="317">
        <f>SUM(N1471:N1477)</f>
        <v>17332</v>
      </c>
      <c r="R1471" s="317">
        <f>SUM(M1478:M1479)</f>
        <v>0</v>
      </c>
      <c r="S1471" s="317">
        <f>SUM(N1478:N1479)</f>
        <v>0</v>
      </c>
      <c r="T1471" s="317">
        <f>SUM(M1480:M1481)</f>
        <v>0</v>
      </c>
      <c r="U1471" s="317">
        <f>SUM(N1480:N1481)</f>
        <v>0</v>
      </c>
      <c r="V1471" s="317">
        <f>SUM(M1482:M1483)</f>
        <v>0</v>
      </c>
      <c r="W1471" s="317">
        <f>SUM(N1482:N1483)</f>
        <v>0</v>
      </c>
      <c r="X1471" s="317">
        <f>P1471+R1471+T1471+V1471</f>
        <v>17332</v>
      </c>
      <c r="Y1471" s="317">
        <f>Q1471+S1471+U1471+W1471</f>
        <v>17332</v>
      </c>
      <c r="Z1471" s="317">
        <f>G1471-X1471</f>
        <v>40</v>
      </c>
      <c r="AA1471" s="317">
        <f>G1471-Y1471</f>
        <v>40</v>
      </c>
      <c r="AB1471" s="317" t="s">
        <v>466</v>
      </c>
      <c r="AC1471" s="317"/>
    </row>
    <row r="1472" spans="1:29" ht="15.75" customHeight="1">
      <c r="A1472" s="322"/>
      <c r="B1472" s="309"/>
      <c r="C1472" s="309"/>
      <c r="D1472" s="309"/>
      <c r="E1472" s="319"/>
      <c r="F1472" s="360"/>
      <c r="G1472" s="317"/>
      <c r="H1472" s="320"/>
      <c r="I1472" s="320"/>
      <c r="J1472" s="320"/>
      <c r="K1472" s="346" t="s">
        <v>1120</v>
      </c>
      <c r="L1472" s="341" t="s">
        <v>706</v>
      </c>
      <c r="M1472" s="209">
        <v>3840</v>
      </c>
      <c r="N1472" s="214">
        <v>3840</v>
      </c>
      <c r="O1472" s="346" t="s">
        <v>683</v>
      </c>
      <c r="P1472" s="317"/>
      <c r="Q1472" s="317"/>
      <c r="R1472" s="317"/>
      <c r="S1472" s="317"/>
      <c r="T1472" s="317"/>
      <c r="U1472" s="317"/>
      <c r="V1472" s="317"/>
      <c r="W1472" s="317"/>
      <c r="X1472" s="317"/>
      <c r="Y1472" s="317"/>
      <c r="Z1472" s="317"/>
      <c r="AA1472" s="317"/>
      <c r="AB1472" s="317"/>
      <c r="AC1472" s="317"/>
    </row>
    <row r="1473" spans="1:29" ht="15.75" customHeight="1">
      <c r="A1473" s="322"/>
      <c r="B1473" s="309"/>
      <c r="C1473" s="309"/>
      <c r="D1473" s="309"/>
      <c r="E1473" s="319"/>
      <c r="F1473" s="360"/>
      <c r="G1473" s="317"/>
      <c r="H1473" s="320"/>
      <c r="I1473" s="320"/>
      <c r="J1473" s="320"/>
      <c r="K1473" s="346" t="s">
        <v>1121</v>
      </c>
      <c r="L1473" s="341" t="s">
        <v>1122</v>
      </c>
      <c r="M1473" s="209">
        <v>3308.92</v>
      </c>
      <c r="N1473" s="214">
        <v>3308.92</v>
      </c>
      <c r="O1473" s="346" t="s">
        <v>684</v>
      </c>
      <c r="P1473" s="317"/>
      <c r="Q1473" s="317"/>
      <c r="R1473" s="317"/>
      <c r="S1473" s="317"/>
      <c r="T1473" s="317"/>
      <c r="U1473" s="317"/>
      <c r="V1473" s="317"/>
      <c r="W1473" s="317"/>
      <c r="X1473" s="317"/>
      <c r="Y1473" s="317"/>
      <c r="Z1473" s="317"/>
      <c r="AA1473" s="317"/>
      <c r="AB1473" s="317"/>
      <c r="AC1473" s="317"/>
    </row>
    <row r="1474" spans="1:29" ht="15.75" customHeight="1">
      <c r="A1474" s="322"/>
      <c r="B1474" s="309"/>
      <c r="C1474" s="309"/>
      <c r="D1474" s="309"/>
      <c r="E1474" s="319"/>
      <c r="F1474" s="360"/>
      <c r="G1474" s="317"/>
      <c r="H1474" s="320"/>
      <c r="I1474" s="320"/>
      <c r="J1474" s="320"/>
      <c r="K1474" s="346" t="s">
        <v>1123</v>
      </c>
      <c r="L1474" s="341" t="s">
        <v>684</v>
      </c>
      <c r="M1474" s="209">
        <v>58.08</v>
      </c>
      <c r="N1474" s="214">
        <v>58.08</v>
      </c>
      <c r="O1474" s="346" t="s">
        <v>684</v>
      </c>
      <c r="P1474" s="317"/>
      <c r="Q1474" s="317"/>
      <c r="R1474" s="317"/>
      <c r="S1474" s="317"/>
      <c r="T1474" s="317"/>
      <c r="U1474" s="317"/>
      <c r="V1474" s="317"/>
      <c r="W1474" s="317"/>
      <c r="X1474" s="317"/>
      <c r="Y1474" s="317"/>
      <c r="Z1474" s="317"/>
      <c r="AA1474" s="317"/>
      <c r="AB1474" s="317"/>
      <c r="AC1474" s="317"/>
    </row>
    <row r="1475" spans="1:29" ht="15.75" customHeight="1">
      <c r="A1475" s="322"/>
      <c r="B1475" s="309"/>
      <c r="C1475" s="309"/>
      <c r="D1475" s="309"/>
      <c r="E1475" s="319"/>
      <c r="F1475" s="360"/>
      <c r="G1475" s="317"/>
      <c r="H1475" s="320"/>
      <c r="I1475" s="320"/>
      <c r="J1475" s="320"/>
      <c r="K1475" s="346" t="s">
        <v>1124</v>
      </c>
      <c r="L1475" s="341" t="s">
        <v>801</v>
      </c>
      <c r="M1475" s="209">
        <v>3820</v>
      </c>
      <c r="N1475" s="214">
        <v>3820</v>
      </c>
      <c r="O1475" s="346" t="s">
        <v>832</v>
      </c>
      <c r="P1475" s="317"/>
      <c r="Q1475" s="317"/>
      <c r="R1475" s="317"/>
      <c r="S1475" s="317"/>
      <c r="T1475" s="317"/>
      <c r="U1475" s="317"/>
      <c r="V1475" s="317"/>
      <c r="W1475" s="317"/>
      <c r="X1475" s="317"/>
      <c r="Y1475" s="317"/>
      <c r="Z1475" s="317"/>
      <c r="AA1475" s="317"/>
      <c r="AB1475" s="317"/>
      <c r="AC1475" s="317"/>
    </row>
    <row r="1476" spans="1:29" ht="15.75" customHeight="1">
      <c r="A1476" s="322"/>
      <c r="B1476" s="309"/>
      <c r="C1476" s="309"/>
      <c r="D1476" s="309"/>
      <c r="E1476" s="319"/>
      <c r="F1476" s="360"/>
      <c r="G1476" s="317"/>
      <c r="H1476" s="320"/>
      <c r="I1476" s="320"/>
      <c r="J1476" s="320"/>
      <c r="K1476" s="346" t="s">
        <v>1125</v>
      </c>
      <c r="L1476" s="341" t="s">
        <v>868</v>
      </c>
      <c r="M1476" s="209">
        <v>2700</v>
      </c>
      <c r="N1476" s="214">
        <v>2700</v>
      </c>
      <c r="O1476" s="346" t="s">
        <v>832</v>
      </c>
      <c r="P1476" s="317"/>
      <c r="Q1476" s="317"/>
      <c r="R1476" s="317"/>
      <c r="S1476" s="317"/>
      <c r="T1476" s="317"/>
      <c r="U1476" s="317"/>
      <c r="V1476" s="317"/>
      <c r="W1476" s="317"/>
      <c r="X1476" s="317"/>
      <c r="Y1476" s="317"/>
      <c r="Z1476" s="317"/>
      <c r="AA1476" s="317"/>
      <c r="AB1476" s="317"/>
      <c r="AC1476" s="317"/>
    </row>
    <row r="1477" spans="1:29" ht="15.75" customHeight="1">
      <c r="A1477" s="322"/>
      <c r="B1477" s="309"/>
      <c r="C1477" s="309"/>
      <c r="D1477" s="309"/>
      <c r="E1477" s="319"/>
      <c r="F1477" s="360"/>
      <c r="G1477" s="317"/>
      <c r="H1477" s="320"/>
      <c r="I1477" s="320"/>
      <c r="J1477" s="320"/>
      <c r="K1477" s="346"/>
      <c r="L1477" s="341"/>
      <c r="M1477" s="209"/>
      <c r="N1477" s="209"/>
      <c r="O1477" s="341"/>
      <c r="P1477" s="317"/>
      <c r="Q1477" s="317"/>
      <c r="R1477" s="317"/>
      <c r="S1477" s="317"/>
      <c r="T1477" s="317"/>
      <c r="U1477" s="317"/>
      <c r="V1477" s="317"/>
      <c r="W1477" s="317"/>
      <c r="X1477" s="317"/>
      <c r="Y1477" s="317"/>
      <c r="Z1477" s="317"/>
      <c r="AA1477" s="317"/>
      <c r="AB1477" s="317"/>
      <c r="AC1477" s="317"/>
    </row>
    <row r="1478" spans="1:29" ht="14.25" customHeight="1">
      <c r="A1478" s="322"/>
      <c r="B1478" s="309"/>
      <c r="C1478" s="309"/>
      <c r="D1478" s="309"/>
      <c r="E1478" s="319"/>
      <c r="F1478" s="360"/>
      <c r="G1478" s="317"/>
      <c r="H1478" s="320"/>
      <c r="I1478" s="320"/>
      <c r="J1478" s="320" t="s">
        <v>370</v>
      </c>
      <c r="K1478" s="346"/>
      <c r="L1478" s="341"/>
      <c r="M1478" s="209"/>
      <c r="N1478" s="209"/>
      <c r="O1478" s="346"/>
      <c r="P1478" s="317"/>
      <c r="Q1478" s="317"/>
      <c r="R1478" s="317"/>
      <c r="S1478" s="317"/>
      <c r="T1478" s="317"/>
      <c r="U1478" s="317"/>
      <c r="V1478" s="317"/>
      <c r="W1478" s="317"/>
      <c r="X1478" s="317"/>
      <c r="Y1478" s="317"/>
      <c r="Z1478" s="317"/>
      <c r="AA1478" s="317"/>
      <c r="AB1478" s="317"/>
      <c r="AC1478" s="317"/>
    </row>
    <row r="1479" spans="1:29" ht="15.75" hidden="1" customHeight="1">
      <c r="A1479" s="322"/>
      <c r="B1479" s="309"/>
      <c r="C1479" s="309"/>
      <c r="D1479" s="309"/>
      <c r="E1479" s="319"/>
      <c r="F1479" s="360"/>
      <c r="G1479" s="317"/>
      <c r="H1479" s="320"/>
      <c r="I1479" s="320"/>
      <c r="J1479" s="320"/>
      <c r="K1479" s="346"/>
      <c r="L1479" s="341"/>
      <c r="M1479" s="209"/>
      <c r="N1479" s="209"/>
      <c r="O1479" s="346"/>
      <c r="P1479" s="317"/>
      <c r="Q1479" s="317"/>
      <c r="R1479" s="317"/>
      <c r="S1479" s="317"/>
      <c r="T1479" s="317"/>
      <c r="U1479" s="317"/>
      <c r="V1479" s="317"/>
      <c r="W1479" s="317"/>
      <c r="X1479" s="317"/>
      <c r="Y1479" s="317"/>
      <c r="Z1479" s="317"/>
      <c r="AA1479" s="317"/>
      <c r="AB1479" s="317"/>
      <c r="AC1479" s="317"/>
    </row>
    <row r="1480" spans="1:29" ht="15.75" hidden="1" customHeight="1">
      <c r="A1480" s="322"/>
      <c r="B1480" s="309"/>
      <c r="C1480" s="309"/>
      <c r="D1480" s="309"/>
      <c r="E1480" s="319"/>
      <c r="F1480" s="360"/>
      <c r="G1480" s="317"/>
      <c r="H1480" s="320"/>
      <c r="I1480" s="320"/>
      <c r="J1480" s="320" t="s">
        <v>289</v>
      </c>
      <c r="K1480" s="346"/>
      <c r="L1480" s="341"/>
      <c r="M1480" s="209"/>
      <c r="N1480" s="214"/>
      <c r="O1480" s="346"/>
      <c r="P1480" s="317"/>
      <c r="Q1480" s="317"/>
      <c r="R1480" s="317"/>
      <c r="S1480" s="317"/>
      <c r="T1480" s="317"/>
      <c r="U1480" s="317"/>
      <c r="V1480" s="317"/>
      <c r="W1480" s="317"/>
      <c r="X1480" s="317"/>
      <c r="Y1480" s="317"/>
      <c r="Z1480" s="317"/>
      <c r="AA1480" s="317"/>
      <c r="AB1480" s="317"/>
      <c r="AC1480" s="317"/>
    </row>
    <row r="1481" spans="1:29" ht="15.75" hidden="1" customHeight="1">
      <c r="A1481" s="322"/>
      <c r="B1481" s="309"/>
      <c r="C1481" s="309"/>
      <c r="D1481" s="309"/>
      <c r="E1481" s="319"/>
      <c r="F1481" s="360"/>
      <c r="G1481" s="317"/>
      <c r="H1481" s="320"/>
      <c r="I1481" s="320"/>
      <c r="J1481" s="320"/>
      <c r="K1481" s="346"/>
      <c r="L1481" s="341"/>
      <c r="M1481" s="209"/>
      <c r="N1481" s="209"/>
      <c r="O1481" s="346"/>
      <c r="P1481" s="317"/>
      <c r="Q1481" s="317"/>
      <c r="R1481" s="317"/>
      <c r="S1481" s="317"/>
      <c r="T1481" s="317"/>
      <c r="U1481" s="317"/>
      <c r="V1481" s="317"/>
      <c r="W1481" s="317"/>
      <c r="X1481" s="317"/>
      <c r="Y1481" s="317"/>
      <c r="Z1481" s="317"/>
      <c r="AA1481" s="317"/>
      <c r="AB1481" s="317"/>
      <c r="AC1481" s="317"/>
    </row>
    <row r="1482" spans="1:29" ht="15.75" hidden="1" customHeight="1">
      <c r="A1482" s="322"/>
      <c r="B1482" s="309"/>
      <c r="C1482" s="309"/>
      <c r="D1482" s="309"/>
      <c r="E1482" s="319"/>
      <c r="F1482" s="360"/>
      <c r="G1482" s="317"/>
      <c r="H1482" s="320"/>
      <c r="I1482" s="320"/>
      <c r="J1482" s="320" t="s">
        <v>371</v>
      </c>
      <c r="K1482" s="346"/>
      <c r="L1482" s="341"/>
      <c r="M1482" s="209"/>
      <c r="N1482" s="214"/>
      <c r="O1482" s="346"/>
      <c r="P1482" s="317"/>
      <c r="Q1482" s="317"/>
      <c r="R1482" s="317"/>
      <c r="S1482" s="317"/>
      <c r="T1482" s="317"/>
      <c r="U1482" s="317"/>
      <c r="V1482" s="317"/>
      <c r="W1482" s="317"/>
      <c r="X1482" s="317"/>
      <c r="Y1482" s="317"/>
      <c r="Z1482" s="317"/>
      <c r="AA1482" s="317"/>
      <c r="AB1482" s="317"/>
      <c r="AC1482" s="317"/>
    </row>
    <row r="1483" spans="1:29" ht="15.75" hidden="1" customHeight="1">
      <c r="A1483" s="323"/>
      <c r="B1483" s="310"/>
      <c r="C1483" s="310"/>
      <c r="D1483" s="310"/>
      <c r="E1483" s="319"/>
      <c r="F1483" s="360"/>
      <c r="G1483" s="317"/>
      <c r="H1483" s="320"/>
      <c r="I1483" s="320"/>
      <c r="J1483" s="320"/>
      <c r="K1483" s="346"/>
      <c r="L1483" s="346"/>
      <c r="M1483" s="214"/>
      <c r="N1483" s="214"/>
      <c r="O1483" s="346"/>
      <c r="P1483" s="317"/>
      <c r="Q1483" s="317"/>
      <c r="R1483" s="317"/>
      <c r="S1483" s="317"/>
      <c r="T1483" s="317"/>
      <c r="U1483" s="317"/>
      <c r="V1483" s="317"/>
      <c r="W1483" s="317"/>
      <c r="X1483" s="317"/>
      <c r="Y1483" s="317"/>
      <c r="Z1483" s="317"/>
      <c r="AA1483" s="317"/>
      <c r="AB1483" s="317"/>
      <c r="AC1483" s="317"/>
    </row>
    <row r="1484" spans="1:29" ht="15.75" customHeight="1">
      <c r="A1484" s="321">
        <v>39500000</v>
      </c>
      <c r="B1484" s="308" t="s">
        <v>1133</v>
      </c>
      <c r="C1484" s="308" t="s">
        <v>451</v>
      </c>
      <c r="D1484" s="308" t="s">
        <v>1129</v>
      </c>
      <c r="E1484" s="319" t="s">
        <v>1128</v>
      </c>
      <c r="F1484" s="360" t="s">
        <v>1130</v>
      </c>
      <c r="G1484" s="317">
        <v>2820</v>
      </c>
      <c r="H1484" s="320" t="s">
        <v>1131</v>
      </c>
      <c r="I1484" s="320" t="s">
        <v>1132</v>
      </c>
      <c r="J1484" s="320" t="s">
        <v>281</v>
      </c>
      <c r="K1484" s="346" t="s">
        <v>1134</v>
      </c>
      <c r="L1484" s="341" t="s">
        <v>759</v>
      </c>
      <c r="M1484" s="209">
        <v>2695</v>
      </c>
      <c r="N1484" s="214">
        <v>2695</v>
      </c>
      <c r="O1484" s="346" t="s">
        <v>723</v>
      </c>
      <c r="P1484" s="317">
        <f>SUM(M1484:M1485)</f>
        <v>2695</v>
      </c>
      <c r="Q1484" s="317">
        <f>SUM(N1484:N1485)</f>
        <v>2695</v>
      </c>
      <c r="R1484" s="317">
        <f>SUM(M1486:M1487)</f>
        <v>0</v>
      </c>
      <c r="S1484" s="317">
        <f>SUM(N1486:N1487)</f>
        <v>0</v>
      </c>
      <c r="T1484" s="317">
        <f>SUM(M1488:M1489)</f>
        <v>0</v>
      </c>
      <c r="U1484" s="317">
        <f>SUM(N1488:N1489)</f>
        <v>0</v>
      </c>
      <c r="V1484" s="317">
        <f>SUM(M1490:M1491)</f>
        <v>0</v>
      </c>
      <c r="W1484" s="317">
        <f>SUM(N1490:N1491)</f>
        <v>0</v>
      </c>
      <c r="X1484" s="317">
        <f>P1484+R1484+T1484+V1484</f>
        <v>2695</v>
      </c>
      <c r="Y1484" s="317">
        <f>Q1484+S1484+U1484+W1484</f>
        <v>2695</v>
      </c>
      <c r="Z1484" s="317">
        <f>G1484-X1484</f>
        <v>125</v>
      </c>
      <c r="AA1484" s="317">
        <f>G1484-Y1484</f>
        <v>125</v>
      </c>
      <c r="AB1484" s="317" t="s">
        <v>466</v>
      </c>
      <c r="AC1484" s="317"/>
    </row>
    <row r="1485" spans="1:29" ht="15.75" customHeight="1">
      <c r="A1485" s="322"/>
      <c r="B1485" s="309"/>
      <c r="C1485" s="309"/>
      <c r="D1485" s="309"/>
      <c r="E1485" s="319"/>
      <c r="F1485" s="360"/>
      <c r="G1485" s="317"/>
      <c r="H1485" s="320"/>
      <c r="I1485" s="320"/>
      <c r="J1485" s="320"/>
      <c r="K1485" s="346"/>
      <c r="L1485" s="341"/>
      <c r="M1485" s="209"/>
      <c r="N1485" s="209"/>
      <c r="O1485" s="341"/>
      <c r="P1485" s="317"/>
      <c r="Q1485" s="317"/>
      <c r="R1485" s="317"/>
      <c r="S1485" s="317"/>
      <c r="T1485" s="317"/>
      <c r="U1485" s="317"/>
      <c r="V1485" s="317"/>
      <c r="W1485" s="317"/>
      <c r="X1485" s="317"/>
      <c r="Y1485" s="317"/>
      <c r="Z1485" s="317"/>
      <c r="AA1485" s="317"/>
      <c r="AB1485" s="317"/>
      <c r="AC1485" s="317"/>
    </row>
    <row r="1486" spans="1:29" ht="15.75" customHeight="1">
      <c r="A1486" s="322"/>
      <c r="B1486" s="309"/>
      <c r="C1486" s="309"/>
      <c r="D1486" s="309"/>
      <c r="E1486" s="319"/>
      <c r="F1486" s="360"/>
      <c r="G1486" s="317"/>
      <c r="H1486" s="320"/>
      <c r="I1486" s="320"/>
      <c r="J1486" s="320" t="s">
        <v>370</v>
      </c>
      <c r="K1486" s="346"/>
      <c r="L1486" s="341"/>
      <c r="M1486" s="209"/>
      <c r="N1486" s="209"/>
      <c r="O1486" s="346"/>
      <c r="P1486" s="317"/>
      <c r="Q1486" s="317"/>
      <c r="R1486" s="317"/>
      <c r="S1486" s="317"/>
      <c r="T1486" s="317"/>
      <c r="U1486" s="317"/>
      <c r="V1486" s="317"/>
      <c r="W1486" s="317"/>
      <c r="X1486" s="317"/>
      <c r="Y1486" s="317"/>
      <c r="Z1486" s="317"/>
      <c r="AA1486" s="317"/>
      <c r="AB1486" s="317"/>
      <c r="AC1486" s="317"/>
    </row>
    <row r="1487" spans="1:29" ht="15.75" customHeight="1">
      <c r="A1487" s="322"/>
      <c r="B1487" s="309"/>
      <c r="C1487" s="309"/>
      <c r="D1487" s="309"/>
      <c r="E1487" s="319"/>
      <c r="F1487" s="360"/>
      <c r="G1487" s="317"/>
      <c r="H1487" s="320"/>
      <c r="I1487" s="320"/>
      <c r="J1487" s="320"/>
      <c r="K1487" s="346"/>
      <c r="L1487" s="341"/>
      <c r="M1487" s="209"/>
      <c r="N1487" s="209"/>
      <c r="O1487" s="346"/>
      <c r="P1487" s="317"/>
      <c r="Q1487" s="317"/>
      <c r="R1487" s="317"/>
      <c r="S1487" s="317"/>
      <c r="T1487" s="317"/>
      <c r="U1487" s="317"/>
      <c r="V1487" s="317"/>
      <c r="W1487" s="317"/>
      <c r="X1487" s="317"/>
      <c r="Y1487" s="317"/>
      <c r="Z1487" s="317"/>
      <c r="AA1487" s="317"/>
      <c r="AB1487" s="317"/>
      <c r="AC1487" s="317"/>
    </row>
    <row r="1488" spans="1:29" ht="15.75" customHeight="1">
      <c r="A1488" s="322"/>
      <c r="B1488" s="309"/>
      <c r="C1488" s="309"/>
      <c r="D1488" s="309"/>
      <c r="E1488" s="319"/>
      <c r="F1488" s="360"/>
      <c r="G1488" s="317"/>
      <c r="H1488" s="320"/>
      <c r="I1488" s="320"/>
      <c r="J1488" s="320" t="s">
        <v>289</v>
      </c>
      <c r="K1488" s="346"/>
      <c r="L1488" s="341"/>
      <c r="M1488" s="209"/>
      <c r="N1488" s="214"/>
      <c r="O1488" s="346"/>
      <c r="P1488" s="317"/>
      <c r="Q1488" s="317"/>
      <c r="R1488" s="317"/>
      <c r="S1488" s="317"/>
      <c r="T1488" s="317"/>
      <c r="U1488" s="317"/>
      <c r="V1488" s="317"/>
      <c r="W1488" s="317"/>
      <c r="X1488" s="317"/>
      <c r="Y1488" s="317"/>
      <c r="Z1488" s="317"/>
      <c r="AA1488" s="317"/>
      <c r="AB1488" s="317"/>
      <c r="AC1488" s="317"/>
    </row>
    <row r="1489" spans="1:29" ht="15.75" customHeight="1">
      <c r="A1489" s="322"/>
      <c r="B1489" s="309"/>
      <c r="C1489" s="309"/>
      <c r="D1489" s="309"/>
      <c r="E1489" s="319"/>
      <c r="F1489" s="360"/>
      <c r="G1489" s="317"/>
      <c r="H1489" s="320"/>
      <c r="I1489" s="320"/>
      <c r="J1489" s="320"/>
      <c r="K1489" s="346"/>
      <c r="L1489" s="341"/>
      <c r="M1489" s="209"/>
      <c r="N1489" s="209"/>
      <c r="O1489" s="346"/>
      <c r="P1489" s="317"/>
      <c r="Q1489" s="317"/>
      <c r="R1489" s="317"/>
      <c r="S1489" s="317"/>
      <c r="T1489" s="317"/>
      <c r="U1489" s="317"/>
      <c r="V1489" s="317"/>
      <c r="W1489" s="317"/>
      <c r="X1489" s="317"/>
      <c r="Y1489" s="317"/>
      <c r="Z1489" s="317"/>
      <c r="AA1489" s="317"/>
      <c r="AB1489" s="317"/>
      <c r="AC1489" s="317"/>
    </row>
    <row r="1490" spans="1:29" ht="15.75" customHeight="1">
      <c r="A1490" s="322"/>
      <c r="B1490" s="309"/>
      <c r="C1490" s="309"/>
      <c r="D1490" s="309"/>
      <c r="E1490" s="319"/>
      <c r="F1490" s="360"/>
      <c r="G1490" s="317"/>
      <c r="H1490" s="320"/>
      <c r="I1490" s="320"/>
      <c r="J1490" s="320" t="s">
        <v>371</v>
      </c>
      <c r="K1490" s="346"/>
      <c r="L1490" s="341"/>
      <c r="M1490" s="209"/>
      <c r="N1490" s="214"/>
      <c r="O1490" s="346"/>
      <c r="P1490" s="317"/>
      <c r="Q1490" s="317"/>
      <c r="R1490" s="317"/>
      <c r="S1490" s="317"/>
      <c r="T1490" s="317"/>
      <c r="U1490" s="317"/>
      <c r="V1490" s="317"/>
      <c r="W1490" s="317"/>
      <c r="X1490" s="317"/>
      <c r="Y1490" s="317"/>
      <c r="Z1490" s="317"/>
      <c r="AA1490" s="317"/>
      <c r="AB1490" s="317"/>
      <c r="AC1490" s="317"/>
    </row>
    <row r="1491" spans="1:29" ht="15.75" customHeight="1">
      <c r="A1491" s="323"/>
      <c r="B1491" s="310"/>
      <c r="C1491" s="310"/>
      <c r="D1491" s="310"/>
      <c r="E1491" s="319"/>
      <c r="F1491" s="360"/>
      <c r="G1491" s="317"/>
      <c r="H1491" s="320"/>
      <c r="I1491" s="320"/>
      <c r="J1491" s="320"/>
      <c r="K1491" s="346"/>
      <c r="L1491" s="346"/>
      <c r="M1491" s="214"/>
      <c r="N1491" s="214"/>
      <c r="O1491" s="346"/>
      <c r="P1491" s="317"/>
      <c r="Q1491" s="317"/>
      <c r="R1491" s="317"/>
      <c r="S1491" s="317"/>
      <c r="T1491" s="317"/>
      <c r="U1491" s="317"/>
      <c r="V1491" s="317"/>
      <c r="W1491" s="317"/>
      <c r="X1491" s="317"/>
      <c r="Y1491" s="317"/>
      <c r="Z1491" s="317"/>
      <c r="AA1491" s="317"/>
      <c r="AB1491" s="317"/>
      <c r="AC1491" s="317"/>
    </row>
    <row r="1492" spans="1:29" ht="15.75" customHeight="1">
      <c r="A1492" s="321">
        <v>39800000</v>
      </c>
      <c r="B1492" s="308" t="s">
        <v>1146</v>
      </c>
      <c r="C1492" s="308" t="s">
        <v>451</v>
      </c>
      <c r="D1492" s="308" t="s">
        <v>1145</v>
      </c>
      <c r="E1492" s="319" t="s">
        <v>1144</v>
      </c>
      <c r="F1492" s="360" t="s">
        <v>1127</v>
      </c>
      <c r="G1492" s="317">
        <v>4370</v>
      </c>
      <c r="H1492" s="320" t="s">
        <v>1143</v>
      </c>
      <c r="I1492" s="320" t="s">
        <v>1147</v>
      </c>
      <c r="J1492" s="320" t="s">
        <v>281</v>
      </c>
      <c r="K1492" s="346" t="s">
        <v>1141</v>
      </c>
      <c r="L1492" s="341" t="s">
        <v>701</v>
      </c>
      <c r="M1492" s="209">
        <v>4370</v>
      </c>
      <c r="N1492" s="214">
        <v>4370</v>
      </c>
      <c r="O1492" s="346" t="s">
        <v>832</v>
      </c>
      <c r="P1492" s="317">
        <f>SUM(M1492:M1493)</f>
        <v>4370</v>
      </c>
      <c r="Q1492" s="317">
        <f>SUM(N1492:N1493)</f>
        <v>4370</v>
      </c>
      <c r="R1492" s="317">
        <f>SUM(M1494:M1495)</f>
        <v>0</v>
      </c>
      <c r="S1492" s="317">
        <f>SUM(N1494:N1495)</f>
        <v>0</v>
      </c>
      <c r="T1492" s="317">
        <f>SUM(M1496:M1497)</f>
        <v>0</v>
      </c>
      <c r="U1492" s="317">
        <f>SUM(N1496:N1497)</f>
        <v>0</v>
      </c>
      <c r="V1492" s="317">
        <f>SUM(M1498:M1499)</f>
        <v>0</v>
      </c>
      <c r="W1492" s="317">
        <f>SUM(N1498:N1499)</f>
        <v>0</v>
      </c>
      <c r="X1492" s="317">
        <f>P1492+R1492+T1492+V1492</f>
        <v>4370</v>
      </c>
      <c r="Y1492" s="317">
        <f>Q1492+S1492+U1492+W1492</f>
        <v>4370</v>
      </c>
      <c r="Z1492" s="317">
        <f>G1492-X1492</f>
        <v>0</v>
      </c>
      <c r="AA1492" s="317">
        <f>G1492-Y1492</f>
        <v>0</v>
      </c>
      <c r="AB1492" s="317" t="s">
        <v>466</v>
      </c>
      <c r="AC1492" s="317"/>
    </row>
    <row r="1493" spans="1:29" ht="15.75" customHeight="1">
      <c r="A1493" s="322"/>
      <c r="B1493" s="309"/>
      <c r="C1493" s="309"/>
      <c r="D1493" s="309"/>
      <c r="E1493" s="319"/>
      <c r="F1493" s="360"/>
      <c r="G1493" s="317"/>
      <c r="H1493" s="320"/>
      <c r="I1493" s="320"/>
      <c r="J1493" s="320"/>
      <c r="K1493" s="346"/>
      <c r="L1493" s="341"/>
      <c r="M1493" s="209"/>
      <c r="N1493" s="209"/>
      <c r="O1493" s="341"/>
      <c r="P1493" s="317"/>
      <c r="Q1493" s="317"/>
      <c r="R1493" s="317"/>
      <c r="S1493" s="317"/>
      <c r="T1493" s="317"/>
      <c r="U1493" s="317"/>
      <c r="V1493" s="317"/>
      <c r="W1493" s="317"/>
      <c r="X1493" s="317"/>
      <c r="Y1493" s="317"/>
      <c r="Z1493" s="317"/>
      <c r="AA1493" s="317"/>
      <c r="AB1493" s="317"/>
      <c r="AC1493" s="317"/>
    </row>
    <row r="1494" spans="1:29" ht="15.75" customHeight="1">
      <c r="A1494" s="322"/>
      <c r="B1494" s="309"/>
      <c r="C1494" s="309"/>
      <c r="D1494" s="309"/>
      <c r="E1494" s="319"/>
      <c r="F1494" s="360"/>
      <c r="G1494" s="317"/>
      <c r="H1494" s="320"/>
      <c r="I1494" s="320"/>
      <c r="J1494" s="320" t="s">
        <v>370</v>
      </c>
      <c r="K1494" s="346"/>
      <c r="L1494" s="341"/>
      <c r="M1494" s="209"/>
      <c r="N1494" s="209"/>
      <c r="O1494" s="346"/>
      <c r="P1494" s="317"/>
      <c r="Q1494" s="317"/>
      <c r="R1494" s="317"/>
      <c r="S1494" s="317"/>
      <c r="T1494" s="317"/>
      <c r="U1494" s="317"/>
      <c r="V1494" s="317"/>
      <c r="W1494" s="317"/>
      <c r="X1494" s="317"/>
      <c r="Y1494" s="317"/>
      <c r="Z1494" s="317"/>
      <c r="AA1494" s="317"/>
      <c r="AB1494" s="317"/>
      <c r="AC1494" s="317"/>
    </row>
    <row r="1495" spans="1:29" ht="15.75" customHeight="1">
      <c r="A1495" s="322"/>
      <c r="B1495" s="309"/>
      <c r="C1495" s="309"/>
      <c r="D1495" s="309"/>
      <c r="E1495" s="319"/>
      <c r="F1495" s="360"/>
      <c r="G1495" s="317"/>
      <c r="H1495" s="320"/>
      <c r="I1495" s="320"/>
      <c r="J1495" s="320"/>
      <c r="K1495" s="346"/>
      <c r="L1495" s="341"/>
      <c r="M1495" s="209"/>
      <c r="N1495" s="209"/>
      <c r="O1495" s="346"/>
      <c r="P1495" s="317"/>
      <c r="Q1495" s="317"/>
      <c r="R1495" s="317"/>
      <c r="S1495" s="317"/>
      <c r="T1495" s="317"/>
      <c r="U1495" s="317"/>
      <c r="V1495" s="317"/>
      <c r="W1495" s="317"/>
      <c r="X1495" s="317"/>
      <c r="Y1495" s="317"/>
      <c r="Z1495" s="317"/>
      <c r="AA1495" s="317"/>
      <c r="AB1495" s="317"/>
      <c r="AC1495" s="317"/>
    </row>
    <row r="1496" spans="1:29" ht="15.75" customHeight="1">
      <c r="A1496" s="322"/>
      <c r="B1496" s="309"/>
      <c r="C1496" s="309"/>
      <c r="D1496" s="309"/>
      <c r="E1496" s="319"/>
      <c r="F1496" s="360"/>
      <c r="G1496" s="317"/>
      <c r="H1496" s="320"/>
      <c r="I1496" s="320"/>
      <c r="J1496" s="320" t="s">
        <v>289</v>
      </c>
      <c r="K1496" s="346"/>
      <c r="L1496" s="341"/>
      <c r="M1496" s="209"/>
      <c r="N1496" s="214"/>
      <c r="O1496" s="346"/>
      <c r="P1496" s="317"/>
      <c r="Q1496" s="317"/>
      <c r="R1496" s="317"/>
      <c r="S1496" s="317"/>
      <c r="T1496" s="317"/>
      <c r="U1496" s="317"/>
      <c r="V1496" s="317"/>
      <c r="W1496" s="317"/>
      <c r="X1496" s="317"/>
      <c r="Y1496" s="317"/>
      <c r="Z1496" s="317"/>
      <c r="AA1496" s="317"/>
      <c r="AB1496" s="317"/>
      <c r="AC1496" s="317"/>
    </row>
    <row r="1497" spans="1:29" ht="15.75" customHeight="1">
      <c r="A1497" s="322"/>
      <c r="B1497" s="309"/>
      <c r="C1497" s="309"/>
      <c r="D1497" s="309"/>
      <c r="E1497" s="319"/>
      <c r="F1497" s="360"/>
      <c r="G1497" s="317"/>
      <c r="H1497" s="320"/>
      <c r="I1497" s="320"/>
      <c r="J1497" s="320"/>
      <c r="K1497" s="346"/>
      <c r="L1497" s="341"/>
      <c r="M1497" s="209"/>
      <c r="N1497" s="209"/>
      <c r="O1497" s="346"/>
      <c r="P1497" s="317"/>
      <c r="Q1497" s="317"/>
      <c r="R1497" s="317"/>
      <c r="S1497" s="317"/>
      <c r="T1497" s="317"/>
      <c r="U1497" s="317"/>
      <c r="V1497" s="317"/>
      <c r="W1497" s="317"/>
      <c r="X1497" s="317"/>
      <c r="Y1497" s="317"/>
      <c r="Z1497" s="317"/>
      <c r="AA1497" s="317"/>
      <c r="AB1497" s="317"/>
      <c r="AC1497" s="317"/>
    </row>
    <row r="1498" spans="1:29" ht="15.75" customHeight="1">
      <c r="A1498" s="322"/>
      <c r="B1498" s="309"/>
      <c r="C1498" s="309"/>
      <c r="D1498" s="309"/>
      <c r="E1498" s="319"/>
      <c r="F1498" s="360"/>
      <c r="G1498" s="317"/>
      <c r="H1498" s="320"/>
      <c r="I1498" s="320"/>
      <c r="J1498" s="320" t="s">
        <v>371</v>
      </c>
      <c r="K1498" s="346"/>
      <c r="L1498" s="341"/>
      <c r="M1498" s="209"/>
      <c r="N1498" s="214"/>
      <c r="O1498" s="346"/>
      <c r="P1498" s="317"/>
      <c r="Q1498" s="317"/>
      <c r="R1498" s="317"/>
      <c r="S1498" s="317"/>
      <c r="T1498" s="317"/>
      <c r="U1498" s="317"/>
      <c r="V1498" s="317"/>
      <c r="W1498" s="317"/>
      <c r="X1498" s="317"/>
      <c r="Y1498" s="317"/>
      <c r="Z1498" s="317"/>
      <c r="AA1498" s="317"/>
      <c r="AB1498" s="317"/>
      <c r="AC1498" s="317"/>
    </row>
    <row r="1499" spans="1:29" ht="15.75" customHeight="1">
      <c r="A1499" s="323"/>
      <c r="B1499" s="310"/>
      <c r="C1499" s="310"/>
      <c r="D1499" s="310"/>
      <c r="E1499" s="319"/>
      <c r="F1499" s="360"/>
      <c r="G1499" s="317"/>
      <c r="H1499" s="320"/>
      <c r="I1499" s="320"/>
      <c r="J1499" s="320"/>
      <c r="K1499" s="346"/>
      <c r="L1499" s="346"/>
      <c r="M1499" s="214"/>
      <c r="N1499" s="214"/>
      <c r="O1499" s="346"/>
      <c r="P1499" s="317"/>
      <c r="Q1499" s="317"/>
      <c r="R1499" s="317"/>
      <c r="S1499" s="317"/>
      <c r="T1499" s="317"/>
      <c r="U1499" s="317"/>
      <c r="V1499" s="317"/>
      <c r="W1499" s="317"/>
      <c r="X1499" s="317"/>
      <c r="Y1499" s="317"/>
      <c r="Z1499" s="317"/>
      <c r="AA1499" s="317"/>
      <c r="AB1499" s="317"/>
      <c r="AC1499" s="317"/>
    </row>
    <row r="1500" spans="1:29" ht="15.75" customHeight="1">
      <c r="A1500" s="321">
        <v>50300000</v>
      </c>
      <c r="B1500" s="308" t="s">
        <v>496</v>
      </c>
      <c r="C1500" s="308" t="s">
        <v>451</v>
      </c>
      <c r="D1500" s="308" t="s">
        <v>914</v>
      </c>
      <c r="E1500" s="319" t="s">
        <v>443</v>
      </c>
      <c r="F1500" s="360" t="s">
        <v>915</v>
      </c>
      <c r="G1500" s="317">
        <v>3049.92</v>
      </c>
      <c r="H1500" s="318" t="s">
        <v>497</v>
      </c>
      <c r="I1500" s="320" t="s">
        <v>527</v>
      </c>
      <c r="J1500" s="320" t="s">
        <v>281</v>
      </c>
      <c r="K1500" s="346" t="s">
        <v>1018</v>
      </c>
      <c r="L1500" s="214" t="s">
        <v>556</v>
      </c>
      <c r="M1500" s="209">
        <v>254.16</v>
      </c>
      <c r="N1500" s="209">
        <v>254.16</v>
      </c>
      <c r="O1500" s="346" t="s">
        <v>690</v>
      </c>
      <c r="P1500" s="317">
        <f>SUM(M1500:M1501)</f>
        <v>508.32</v>
      </c>
      <c r="Q1500" s="317">
        <f>SUM(N1500:N1501)</f>
        <v>508.32</v>
      </c>
      <c r="R1500" s="317">
        <f>SUM(M1502:M1504)</f>
        <v>0</v>
      </c>
      <c r="S1500" s="317">
        <f>SUM(N1502:N1504)</f>
        <v>0</v>
      </c>
      <c r="T1500" s="317">
        <f>SUM(M1505:M1507)</f>
        <v>0</v>
      </c>
      <c r="U1500" s="317">
        <f>SUM(N1505:N1507)</f>
        <v>0</v>
      </c>
      <c r="V1500" s="317">
        <f>SUM(M1508:M1511)</f>
        <v>0</v>
      </c>
      <c r="W1500" s="317">
        <f>SUM(N1508:N1511)</f>
        <v>0</v>
      </c>
      <c r="X1500" s="317">
        <f>P1500+R1500+T1500+V1500</f>
        <v>508.32</v>
      </c>
      <c r="Y1500" s="317">
        <f>Q1500+S1500+U1500+W1500</f>
        <v>508.32</v>
      </c>
      <c r="Z1500" s="317">
        <f>G1500-X1500</f>
        <v>2541.6</v>
      </c>
      <c r="AA1500" s="317">
        <f>G1500-Y1500</f>
        <v>2541.6</v>
      </c>
      <c r="AB1500" s="317">
        <f>X1500*100/G1500</f>
        <v>16.666666666666668</v>
      </c>
      <c r="AC1500" s="317"/>
    </row>
    <row r="1501" spans="1:29" ht="15.75" customHeight="1">
      <c r="A1501" s="322"/>
      <c r="B1501" s="309"/>
      <c r="C1501" s="309"/>
      <c r="D1501" s="309"/>
      <c r="E1501" s="319"/>
      <c r="F1501" s="360"/>
      <c r="G1501" s="317"/>
      <c r="H1501" s="318"/>
      <c r="I1501" s="320"/>
      <c r="J1501" s="320"/>
      <c r="K1501" s="346" t="s">
        <v>1019</v>
      </c>
      <c r="L1501" s="341" t="s">
        <v>698</v>
      </c>
      <c r="M1501" s="209">
        <v>254.16</v>
      </c>
      <c r="N1501" s="209">
        <v>254.16</v>
      </c>
      <c r="O1501" s="346" t="s">
        <v>880</v>
      </c>
      <c r="P1501" s="317"/>
      <c r="Q1501" s="317"/>
      <c r="R1501" s="317"/>
      <c r="S1501" s="317"/>
      <c r="T1501" s="317"/>
      <c r="U1501" s="317"/>
      <c r="V1501" s="317"/>
      <c r="W1501" s="317"/>
      <c r="X1501" s="317"/>
      <c r="Y1501" s="317"/>
      <c r="Z1501" s="317"/>
      <c r="AA1501" s="317"/>
      <c r="AB1501" s="317"/>
      <c r="AC1501" s="317"/>
    </row>
    <row r="1502" spans="1:29" ht="15.75" customHeight="1">
      <c r="A1502" s="322"/>
      <c r="B1502" s="309"/>
      <c r="C1502" s="309"/>
      <c r="D1502" s="309"/>
      <c r="E1502" s="319"/>
      <c r="F1502" s="360"/>
      <c r="G1502" s="317"/>
      <c r="H1502" s="318"/>
      <c r="I1502" s="320"/>
      <c r="J1502" s="320" t="s">
        <v>370</v>
      </c>
      <c r="K1502" s="346"/>
      <c r="L1502" s="341"/>
      <c r="M1502" s="209"/>
      <c r="N1502" s="209"/>
      <c r="O1502" s="346"/>
      <c r="P1502" s="317"/>
      <c r="Q1502" s="317"/>
      <c r="R1502" s="317"/>
      <c r="S1502" s="317"/>
      <c r="T1502" s="317"/>
      <c r="U1502" s="317"/>
      <c r="V1502" s="317"/>
      <c r="W1502" s="317"/>
      <c r="X1502" s="317"/>
      <c r="Y1502" s="317"/>
      <c r="Z1502" s="317"/>
      <c r="AA1502" s="317"/>
      <c r="AB1502" s="317"/>
      <c r="AC1502" s="317"/>
    </row>
    <row r="1503" spans="1:29" ht="15.75" customHeight="1">
      <c r="A1503" s="322"/>
      <c r="B1503" s="309"/>
      <c r="C1503" s="309"/>
      <c r="D1503" s="309"/>
      <c r="E1503" s="319"/>
      <c r="F1503" s="360"/>
      <c r="G1503" s="317"/>
      <c r="H1503" s="318"/>
      <c r="I1503" s="320"/>
      <c r="J1503" s="320"/>
      <c r="K1503" s="346"/>
      <c r="L1503" s="341"/>
      <c r="M1503" s="209"/>
      <c r="N1503" s="209"/>
      <c r="O1503" s="346"/>
      <c r="P1503" s="317"/>
      <c r="Q1503" s="317"/>
      <c r="R1503" s="317"/>
      <c r="S1503" s="317"/>
      <c r="T1503" s="317"/>
      <c r="U1503" s="317"/>
      <c r="V1503" s="317"/>
      <c r="W1503" s="317"/>
      <c r="X1503" s="317"/>
      <c r="Y1503" s="317"/>
      <c r="Z1503" s="317"/>
      <c r="AA1503" s="317"/>
      <c r="AB1503" s="317"/>
      <c r="AC1503" s="317"/>
    </row>
    <row r="1504" spans="1:29" ht="15.75" customHeight="1">
      <c r="A1504" s="322"/>
      <c r="B1504" s="309"/>
      <c r="C1504" s="309"/>
      <c r="D1504" s="309"/>
      <c r="E1504" s="319"/>
      <c r="F1504" s="360"/>
      <c r="G1504" s="317"/>
      <c r="H1504" s="318"/>
      <c r="I1504" s="320"/>
      <c r="J1504" s="320"/>
      <c r="K1504" s="346"/>
      <c r="L1504" s="341"/>
      <c r="M1504" s="209"/>
      <c r="N1504" s="209"/>
      <c r="O1504" s="346"/>
      <c r="P1504" s="317"/>
      <c r="Q1504" s="317"/>
      <c r="R1504" s="317"/>
      <c r="S1504" s="317"/>
      <c r="T1504" s="317"/>
      <c r="U1504" s="317"/>
      <c r="V1504" s="317"/>
      <c r="W1504" s="317"/>
      <c r="X1504" s="317"/>
      <c r="Y1504" s="317"/>
      <c r="Z1504" s="317"/>
      <c r="AA1504" s="317"/>
      <c r="AB1504" s="317"/>
      <c r="AC1504" s="317"/>
    </row>
    <row r="1505" spans="1:29" ht="15.75" customHeight="1">
      <c r="A1505" s="322"/>
      <c r="B1505" s="309"/>
      <c r="C1505" s="309"/>
      <c r="D1505" s="309"/>
      <c r="E1505" s="319"/>
      <c r="F1505" s="360"/>
      <c r="G1505" s="317"/>
      <c r="H1505" s="318"/>
      <c r="I1505" s="320"/>
      <c r="J1505" s="320" t="s">
        <v>289</v>
      </c>
      <c r="K1505" s="346"/>
      <c r="L1505" s="341"/>
      <c r="M1505" s="209"/>
      <c r="N1505" s="214"/>
      <c r="O1505" s="346"/>
      <c r="P1505" s="317"/>
      <c r="Q1505" s="317"/>
      <c r="R1505" s="317"/>
      <c r="S1505" s="317"/>
      <c r="T1505" s="317"/>
      <c r="U1505" s="317"/>
      <c r="V1505" s="317"/>
      <c r="W1505" s="317"/>
      <c r="X1505" s="317"/>
      <c r="Y1505" s="317"/>
      <c r="Z1505" s="317"/>
      <c r="AA1505" s="317"/>
      <c r="AB1505" s="317"/>
      <c r="AC1505" s="317"/>
    </row>
    <row r="1506" spans="1:29" ht="15.75" customHeight="1">
      <c r="A1506" s="322"/>
      <c r="B1506" s="309"/>
      <c r="C1506" s="309"/>
      <c r="D1506" s="309"/>
      <c r="E1506" s="319"/>
      <c r="F1506" s="360"/>
      <c r="G1506" s="317"/>
      <c r="H1506" s="318"/>
      <c r="I1506" s="320"/>
      <c r="J1506" s="320"/>
      <c r="K1506" s="346"/>
      <c r="L1506" s="341"/>
      <c r="M1506" s="209"/>
      <c r="N1506" s="214"/>
      <c r="O1506" s="346"/>
      <c r="P1506" s="317"/>
      <c r="Q1506" s="317"/>
      <c r="R1506" s="317"/>
      <c r="S1506" s="317"/>
      <c r="T1506" s="317"/>
      <c r="U1506" s="317"/>
      <c r="V1506" s="317"/>
      <c r="W1506" s="317"/>
      <c r="X1506" s="317"/>
      <c r="Y1506" s="317"/>
      <c r="Z1506" s="317"/>
      <c r="AA1506" s="317"/>
      <c r="AB1506" s="317"/>
      <c r="AC1506" s="317"/>
    </row>
    <row r="1507" spans="1:29" ht="15.75" customHeight="1">
      <c r="A1507" s="322"/>
      <c r="B1507" s="309"/>
      <c r="C1507" s="309"/>
      <c r="D1507" s="309"/>
      <c r="E1507" s="319"/>
      <c r="F1507" s="360"/>
      <c r="G1507" s="317"/>
      <c r="H1507" s="318"/>
      <c r="I1507" s="320"/>
      <c r="J1507" s="320"/>
      <c r="K1507" s="346"/>
      <c r="L1507" s="341"/>
      <c r="M1507" s="209"/>
      <c r="N1507" s="209"/>
      <c r="O1507" s="346"/>
      <c r="P1507" s="317"/>
      <c r="Q1507" s="317"/>
      <c r="R1507" s="317"/>
      <c r="S1507" s="317"/>
      <c r="T1507" s="317"/>
      <c r="U1507" s="317"/>
      <c r="V1507" s="317"/>
      <c r="W1507" s="317"/>
      <c r="X1507" s="317"/>
      <c r="Y1507" s="317"/>
      <c r="Z1507" s="317"/>
      <c r="AA1507" s="317"/>
      <c r="AB1507" s="317"/>
      <c r="AC1507" s="317"/>
    </row>
    <row r="1508" spans="1:29" ht="0.75" customHeight="1">
      <c r="A1508" s="322"/>
      <c r="B1508" s="309"/>
      <c r="C1508" s="309"/>
      <c r="D1508" s="309"/>
      <c r="E1508" s="319"/>
      <c r="F1508" s="360"/>
      <c r="G1508" s="317"/>
      <c r="H1508" s="318"/>
      <c r="I1508" s="320"/>
      <c r="J1508" s="320" t="s">
        <v>371</v>
      </c>
      <c r="K1508" s="346"/>
      <c r="L1508" s="341"/>
      <c r="M1508" s="209"/>
      <c r="N1508" s="214"/>
      <c r="O1508" s="346"/>
      <c r="P1508" s="317"/>
      <c r="Q1508" s="317"/>
      <c r="R1508" s="317"/>
      <c r="S1508" s="317"/>
      <c r="T1508" s="317"/>
      <c r="U1508" s="317"/>
      <c r="V1508" s="317"/>
      <c r="W1508" s="317"/>
      <c r="X1508" s="317"/>
      <c r="Y1508" s="317"/>
      <c r="Z1508" s="317"/>
      <c r="AA1508" s="317"/>
      <c r="AB1508" s="317"/>
      <c r="AC1508" s="317"/>
    </row>
    <row r="1509" spans="1:29" ht="15.75" hidden="1" customHeight="1">
      <c r="A1509" s="322"/>
      <c r="B1509" s="309"/>
      <c r="C1509" s="309"/>
      <c r="D1509" s="309"/>
      <c r="E1509" s="319"/>
      <c r="F1509" s="360"/>
      <c r="G1509" s="317"/>
      <c r="H1509" s="318"/>
      <c r="I1509" s="320"/>
      <c r="J1509" s="320"/>
      <c r="K1509" s="346"/>
      <c r="L1509" s="341"/>
      <c r="M1509" s="209"/>
      <c r="N1509" s="214"/>
      <c r="O1509" s="346"/>
      <c r="P1509" s="317"/>
      <c r="Q1509" s="317"/>
      <c r="R1509" s="317"/>
      <c r="S1509" s="317"/>
      <c r="T1509" s="317"/>
      <c r="U1509" s="317"/>
      <c r="V1509" s="317"/>
      <c r="W1509" s="317"/>
      <c r="X1509" s="317"/>
      <c r="Y1509" s="317"/>
      <c r="Z1509" s="317"/>
      <c r="AA1509" s="317"/>
      <c r="AB1509" s="317"/>
      <c r="AC1509" s="317"/>
    </row>
    <row r="1510" spans="1:29" ht="15.75" hidden="1" customHeight="1">
      <c r="A1510" s="322"/>
      <c r="B1510" s="309"/>
      <c r="C1510" s="309"/>
      <c r="D1510" s="309"/>
      <c r="E1510" s="319"/>
      <c r="F1510" s="360"/>
      <c r="G1510" s="317"/>
      <c r="H1510" s="318"/>
      <c r="I1510" s="320"/>
      <c r="J1510" s="320"/>
      <c r="K1510" s="346"/>
      <c r="L1510" s="341"/>
      <c r="M1510" s="209"/>
      <c r="N1510" s="214"/>
      <c r="O1510" s="346"/>
      <c r="P1510" s="317"/>
      <c r="Q1510" s="317"/>
      <c r="R1510" s="317"/>
      <c r="S1510" s="317"/>
      <c r="T1510" s="317"/>
      <c r="U1510" s="317"/>
      <c r="V1510" s="317"/>
      <c r="W1510" s="317"/>
      <c r="X1510" s="317"/>
      <c r="Y1510" s="317"/>
      <c r="Z1510" s="317"/>
      <c r="AA1510" s="317"/>
      <c r="AB1510" s="317"/>
      <c r="AC1510" s="317"/>
    </row>
    <row r="1511" spans="1:29" ht="15.75" hidden="1" customHeight="1">
      <c r="A1511" s="323"/>
      <c r="B1511" s="310"/>
      <c r="C1511" s="310"/>
      <c r="D1511" s="310"/>
      <c r="E1511" s="319"/>
      <c r="F1511" s="360"/>
      <c r="G1511" s="317"/>
      <c r="H1511" s="318"/>
      <c r="I1511" s="320"/>
      <c r="J1511" s="320"/>
      <c r="K1511" s="346"/>
      <c r="L1511" s="346"/>
      <c r="M1511" s="214"/>
      <c r="N1511" s="214"/>
      <c r="O1511" s="346"/>
      <c r="P1511" s="317"/>
      <c r="Q1511" s="317"/>
      <c r="R1511" s="317"/>
      <c r="S1511" s="317"/>
      <c r="T1511" s="317"/>
      <c r="U1511" s="317"/>
      <c r="V1511" s="317"/>
      <c r="W1511" s="317"/>
      <c r="X1511" s="317"/>
      <c r="Y1511" s="317"/>
      <c r="Z1511" s="317"/>
      <c r="AA1511" s="317"/>
      <c r="AB1511" s="317"/>
      <c r="AC1511" s="317"/>
    </row>
    <row r="1512" spans="1:29" ht="15.75" customHeight="1">
      <c r="A1512" s="321">
        <v>90400000</v>
      </c>
      <c r="B1512" s="308" t="s">
        <v>630</v>
      </c>
      <c r="C1512" s="308" t="s">
        <v>495</v>
      </c>
      <c r="D1512" s="308" t="s">
        <v>632</v>
      </c>
      <c r="E1512" s="319" t="s">
        <v>964</v>
      </c>
      <c r="F1512" s="360" t="s">
        <v>508</v>
      </c>
      <c r="G1512" s="317">
        <v>2100</v>
      </c>
      <c r="H1512" s="318" t="s">
        <v>631</v>
      </c>
      <c r="I1512" s="320" t="s">
        <v>527</v>
      </c>
      <c r="J1512" s="320" t="s">
        <v>281</v>
      </c>
      <c r="K1512" s="346"/>
      <c r="L1512" s="341"/>
      <c r="M1512" s="209"/>
      <c r="N1512" s="214"/>
      <c r="O1512" s="346"/>
      <c r="P1512" s="317">
        <f>SUM(M1512:M1513)</f>
        <v>0</v>
      </c>
      <c r="Q1512" s="317">
        <f>SUM(N1512:N1513)</f>
        <v>0</v>
      </c>
      <c r="R1512" s="317">
        <f>SUM(M1514:M1516)</f>
        <v>0</v>
      </c>
      <c r="S1512" s="317">
        <f>SUM(N1514:N1516)</f>
        <v>0</v>
      </c>
      <c r="T1512" s="317">
        <f>SUM(M1517:M1519)</f>
        <v>0</v>
      </c>
      <c r="U1512" s="317">
        <f>SUM(N1517:N1519)</f>
        <v>0</v>
      </c>
      <c r="V1512" s="317">
        <f>SUM(M1520:M1523)</f>
        <v>0</v>
      </c>
      <c r="W1512" s="317">
        <f>SUM(N1520:N1523)</f>
        <v>0</v>
      </c>
      <c r="X1512" s="317">
        <f>P1512+R1512+T1512+V1512</f>
        <v>0</v>
      </c>
      <c r="Y1512" s="317">
        <f>Q1512+S1512+U1512+W1512</f>
        <v>0</v>
      </c>
      <c r="Z1512" s="317">
        <f>G1512-X1512</f>
        <v>2100</v>
      </c>
      <c r="AA1512" s="317">
        <f>G1512-Y1512</f>
        <v>2100</v>
      </c>
      <c r="AB1512" s="317">
        <f>X1512*100/G1512</f>
        <v>0</v>
      </c>
      <c r="AC1512" s="317"/>
    </row>
    <row r="1513" spans="1:29" ht="15.75" customHeight="1">
      <c r="A1513" s="322"/>
      <c r="B1513" s="309"/>
      <c r="C1513" s="309"/>
      <c r="D1513" s="309"/>
      <c r="E1513" s="319"/>
      <c r="F1513" s="360"/>
      <c r="G1513" s="317"/>
      <c r="H1513" s="318"/>
      <c r="I1513" s="320"/>
      <c r="J1513" s="320"/>
      <c r="K1513" s="346"/>
      <c r="L1513" s="341"/>
      <c r="M1513" s="209"/>
      <c r="N1513" s="209"/>
      <c r="O1513" s="346"/>
      <c r="P1513" s="317"/>
      <c r="Q1513" s="317"/>
      <c r="R1513" s="317"/>
      <c r="S1513" s="317"/>
      <c r="T1513" s="317"/>
      <c r="U1513" s="317"/>
      <c r="V1513" s="317"/>
      <c r="W1513" s="317"/>
      <c r="X1513" s="317"/>
      <c r="Y1513" s="317"/>
      <c r="Z1513" s="317"/>
      <c r="AA1513" s="317"/>
      <c r="AB1513" s="317"/>
      <c r="AC1513" s="317"/>
    </row>
    <row r="1514" spans="1:29" ht="15.75" customHeight="1">
      <c r="A1514" s="322"/>
      <c r="B1514" s="309"/>
      <c r="C1514" s="309"/>
      <c r="D1514" s="309"/>
      <c r="E1514" s="319"/>
      <c r="F1514" s="360"/>
      <c r="G1514" s="317"/>
      <c r="H1514" s="318"/>
      <c r="I1514" s="320"/>
      <c r="J1514" s="320" t="s">
        <v>370</v>
      </c>
      <c r="K1514" s="346"/>
      <c r="L1514" s="341"/>
      <c r="M1514" s="209"/>
      <c r="N1514" s="209"/>
      <c r="O1514" s="346"/>
      <c r="P1514" s="317"/>
      <c r="Q1514" s="317"/>
      <c r="R1514" s="317"/>
      <c r="S1514" s="317"/>
      <c r="T1514" s="317"/>
      <c r="U1514" s="317"/>
      <c r="V1514" s="317"/>
      <c r="W1514" s="317"/>
      <c r="X1514" s="317"/>
      <c r="Y1514" s="317"/>
      <c r="Z1514" s="317"/>
      <c r="AA1514" s="317"/>
      <c r="AB1514" s="317"/>
      <c r="AC1514" s="317"/>
    </row>
    <row r="1515" spans="1:29" ht="15.75" customHeight="1">
      <c r="A1515" s="322"/>
      <c r="B1515" s="309"/>
      <c r="C1515" s="309"/>
      <c r="D1515" s="309"/>
      <c r="E1515" s="319"/>
      <c r="F1515" s="360"/>
      <c r="G1515" s="317"/>
      <c r="H1515" s="318"/>
      <c r="I1515" s="320"/>
      <c r="J1515" s="320"/>
      <c r="K1515" s="346"/>
      <c r="L1515" s="341"/>
      <c r="M1515" s="209"/>
      <c r="N1515" s="209"/>
      <c r="O1515" s="346"/>
      <c r="P1515" s="317"/>
      <c r="Q1515" s="317"/>
      <c r="R1515" s="317"/>
      <c r="S1515" s="317"/>
      <c r="T1515" s="317"/>
      <c r="U1515" s="317"/>
      <c r="V1515" s="317"/>
      <c r="W1515" s="317"/>
      <c r="X1515" s="317"/>
      <c r="Y1515" s="317"/>
      <c r="Z1515" s="317"/>
      <c r="AA1515" s="317"/>
      <c r="AB1515" s="317"/>
      <c r="AC1515" s="317"/>
    </row>
    <row r="1516" spans="1:29" ht="15.75" customHeight="1">
      <c r="A1516" s="322"/>
      <c r="B1516" s="309"/>
      <c r="C1516" s="309"/>
      <c r="D1516" s="309"/>
      <c r="E1516" s="319"/>
      <c r="F1516" s="360"/>
      <c r="G1516" s="317"/>
      <c r="H1516" s="318"/>
      <c r="I1516" s="320"/>
      <c r="J1516" s="320"/>
      <c r="K1516" s="346"/>
      <c r="L1516" s="341"/>
      <c r="M1516" s="209"/>
      <c r="N1516" s="209"/>
      <c r="O1516" s="346"/>
      <c r="P1516" s="317"/>
      <c r="Q1516" s="317"/>
      <c r="R1516" s="317"/>
      <c r="S1516" s="317"/>
      <c r="T1516" s="317"/>
      <c r="U1516" s="317"/>
      <c r="V1516" s="317"/>
      <c r="W1516" s="317"/>
      <c r="X1516" s="317"/>
      <c r="Y1516" s="317"/>
      <c r="Z1516" s="317"/>
      <c r="AA1516" s="317"/>
      <c r="AB1516" s="317"/>
      <c r="AC1516" s="317"/>
    </row>
    <row r="1517" spans="1:29" ht="15.75" customHeight="1">
      <c r="A1517" s="322"/>
      <c r="B1517" s="309"/>
      <c r="C1517" s="309"/>
      <c r="D1517" s="309"/>
      <c r="E1517" s="319"/>
      <c r="F1517" s="360"/>
      <c r="G1517" s="317"/>
      <c r="H1517" s="318"/>
      <c r="I1517" s="320"/>
      <c r="J1517" s="320" t="s">
        <v>289</v>
      </c>
      <c r="K1517" s="346"/>
      <c r="L1517" s="341"/>
      <c r="M1517" s="209"/>
      <c r="N1517" s="214"/>
      <c r="O1517" s="346"/>
      <c r="P1517" s="317"/>
      <c r="Q1517" s="317"/>
      <c r="R1517" s="317"/>
      <c r="S1517" s="317"/>
      <c r="T1517" s="317"/>
      <c r="U1517" s="317"/>
      <c r="V1517" s="317"/>
      <c r="W1517" s="317"/>
      <c r="X1517" s="317"/>
      <c r="Y1517" s="317"/>
      <c r="Z1517" s="317"/>
      <c r="AA1517" s="317"/>
      <c r="AB1517" s="317"/>
      <c r="AC1517" s="317"/>
    </row>
    <row r="1518" spans="1:29" ht="15.75" customHeight="1">
      <c r="A1518" s="322"/>
      <c r="B1518" s="309"/>
      <c r="C1518" s="309"/>
      <c r="D1518" s="309"/>
      <c r="E1518" s="319"/>
      <c r="F1518" s="360"/>
      <c r="G1518" s="317"/>
      <c r="H1518" s="318"/>
      <c r="I1518" s="320"/>
      <c r="J1518" s="320"/>
      <c r="K1518" s="346"/>
      <c r="L1518" s="341"/>
      <c r="M1518" s="209"/>
      <c r="N1518" s="214"/>
      <c r="O1518" s="346"/>
      <c r="P1518" s="317"/>
      <c r="Q1518" s="317"/>
      <c r="R1518" s="317"/>
      <c r="S1518" s="317"/>
      <c r="T1518" s="317"/>
      <c r="U1518" s="317"/>
      <c r="V1518" s="317"/>
      <c r="W1518" s="317"/>
      <c r="X1518" s="317"/>
      <c r="Y1518" s="317"/>
      <c r="Z1518" s="317"/>
      <c r="AA1518" s="317"/>
      <c r="AB1518" s="317"/>
      <c r="AC1518" s="317"/>
    </row>
    <row r="1519" spans="1:29" ht="13.5" customHeight="1">
      <c r="A1519" s="322"/>
      <c r="B1519" s="309"/>
      <c r="C1519" s="309"/>
      <c r="D1519" s="309"/>
      <c r="E1519" s="319"/>
      <c r="F1519" s="360"/>
      <c r="G1519" s="317"/>
      <c r="H1519" s="318"/>
      <c r="I1519" s="320"/>
      <c r="J1519" s="320"/>
      <c r="K1519" s="346"/>
      <c r="L1519" s="341"/>
      <c r="M1519" s="209"/>
      <c r="N1519" s="209"/>
      <c r="O1519" s="346"/>
      <c r="P1519" s="317"/>
      <c r="Q1519" s="317"/>
      <c r="R1519" s="317"/>
      <c r="S1519" s="317"/>
      <c r="T1519" s="317"/>
      <c r="U1519" s="317"/>
      <c r="V1519" s="317"/>
      <c r="W1519" s="317"/>
      <c r="X1519" s="317"/>
      <c r="Y1519" s="317"/>
      <c r="Z1519" s="317"/>
      <c r="AA1519" s="317"/>
      <c r="AB1519" s="317"/>
      <c r="AC1519" s="317"/>
    </row>
    <row r="1520" spans="1:29" ht="15.75" hidden="1" customHeight="1">
      <c r="A1520" s="322"/>
      <c r="B1520" s="309"/>
      <c r="C1520" s="309"/>
      <c r="D1520" s="309"/>
      <c r="E1520" s="319"/>
      <c r="F1520" s="360"/>
      <c r="G1520" s="317"/>
      <c r="H1520" s="318"/>
      <c r="I1520" s="320"/>
      <c r="J1520" s="320" t="s">
        <v>371</v>
      </c>
      <c r="K1520" s="346"/>
      <c r="L1520" s="341"/>
      <c r="M1520" s="209"/>
      <c r="N1520" s="214"/>
      <c r="O1520" s="346"/>
      <c r="P1520" s="317"/>
      <c r="Q1520" s="317"/>
      <c r="R1520" s="317"/>
      <c r="S1520" s="317"/>
      <c r="T1520" s="317"/>
      <c r="U1520" s="317"/>
      <c r="V1520" s="317"/>
      <c r="W1520" s="317"/>
      <c r="X1520" s="317"/>
      <c r="Y1520" s="317"/>
      <c r="Z1520" s="317"/>
      <c r="AA1520" s="317"/>
      <c r="AB1520" s="317"/>
      <c r="AC1520" s="317"/>
    </row>
    <row r="1521" spans="1:29" ht="15.75" hidden="1" customHeight="1">
      <c r="A1521" s="322"/>
      <c r="B1521" s="309"/>
      <c r="C1521" s="309"/>
      <c r="D1521" s="309"/>
      <c r="E1521" s="319"/>
      <c r="F1521" s="360"/>
      <c r="G1521" s="317"/>
      <c r="H1521" s="318"/>
      <c r="I1521" s="320"/>
      <c r="J1521" s="320"/>
      <c r="K1521" s="346"/>
      <c r="L1521" s="341"/>
      <c r="M1521" s="209"/>
      <c r="N1521" s="214"/>
      <c r="O1521" s="346"/>
      <c r="P1521" s="317"/>
      <c r="Q1521" s="317"/>
      <c r="R1521" s="317"/>
      <c r="S1521" s="317"/>
      <c r="T1521" s="317"/>
      <c r="U1521" s="317"/>
      <c r="V1521" s="317"/>
      <c r="W1521" s="317"/>
      <c r="X1521" s="317"/>
      <c r="Y1521" s="317"/>
      <c r="Z1521" s="317"/>
      <c r="AA1521" s="317"/>
      <c r="AB1521" s="317"/>
      <c r="AC1521" s="317"/>
    </row>
    <row r="1522" spans="1:29" ht="15.75" hidden="1" customHeight="1">
      <c r="A1522" s="322"/>
      <c r="B1522" s="309"/>
      <c r="C1522" s="309"/>
      <c r="D1522" s="309"/>
      <c r="E1522" s="319"/>
      <c r="F1522" s="360"/>
      <c r="G1522" s="317"/>
      <c r="H1522" s="318"/>
      <c r="I1522" s="320"/>
      <c r="J1522" s="320"/>
      <c r="K1522" s="346"/>
      <c r="L1522" s="341"/>
      <c r="M1522" s="209"/>
      <c r="N1522" s="214"/>
      <c r="O1522" s="346"/>
      <c r="P1522" s="317"/>
      <c r="Q1522" s="317"/>
      <c r="R1522" s="317"/>
      <c r="S1522" s="317"/>
      <c r="T1522" s="317"/>
      <c r="U1522" s="317"/>
      <c r="V1522" s="317"/>
      <c r="W1522" s="317"/>
      <c r="X1522" s="317"/>
      <c r="Y1522" s="317"/>
      <c r="Z1522" s="317"/>
      <c r="AA1522" s="317"/>
      <c r="AB1522" s="317"/>
      <c r="AC1522" s="317"/>
    </row>
    <row r="1523" spans="1:29" ht="15.75" hidden="1" customHeight="1">
      <c r="A1523" s="323"/>
      <c r="B1523" s="310"/>
      <c r="C1523" s="310"/>
      <c r="D1523" s="310"/>
      <c r="E1523" s="319"/>
      <c r="F1523" s="360"/>
      <c r="G1523" s="317"/>
      <c r="H1523" s="318"/>
      <c r="I1523" s="320"/>
      <c r="J1523" s="320"/>
      <c r="K1523" s="346"/>
      <c r="L1523" s="346"/>
      <c r="M1523" s="214"/>
      <c r="N1523" s="214"/>
      <c r="O1523" s="346"/>
      <c r="P1523" s="317"/>
      <c r="Q1523" s="317"/>
      <c r="R1523" s="317"/>
      <c r="S1523" s="317"/>
      <c r="T1523" s="317"/>
      <c r="U1523" s="317"/>
      <c r="V1523" s="317"/>
      <c r="W1523" s="317"/>
      <c r="X1523" s="317"/>
      <c r="Y1523" s="317"/>
      <c r="Z1523" s="317"/>
      <c r="AA1523" s="317"/>
      <c r="AB1523" s="317"/>
      <c r="AC1523" s="317"/>
    </row>
    <row r="1524" spans="1:29" ht="15.75" customHeight="1">
      <c r="A1524" s="321">
        <v>50300000</v>
      </c>
      <c r="B1524" s="308" t="s">
        <v>521</v>
      </c>
      <c r="C1524" s="308" t="s">
        <v>451</v>
      </c>
      <c r="D1524" s="308" t="s">
        <v>522</v>
      </c>
      <c r="E1524" s="319" t="s">
        <v>523</v>
      </c>
      <c r="F1524" s="360" t="s">
        <v>507</v>
      </c>
      <c r="G1524" s="317">
        <v>5000</v>
      </c>
      <c r="H1524" s="318" t="s">
        <v>524</v>
      </c>
      <c r="I1524" s="320" t="s">
        <v>739</v>
      </c>
      <c r="J1524" s="320" t="s">
        <v>281</v>
      </c>
      <c r="K1524" s="346" t="s">
        <v>738</v>
      </c>
      <c r="L1524" s="341" t="s">
        <v>569</v>
      </c>
      <c r="M1524" s="209">
        <v>170</v>
      </c>
      <c r="N1524" s="214">
        <v>170</v>
      </c>
      <c r="O1524" s="346" t="s">
        <v>674</v>
      </c>
      <c r="P1524" s="317">
        <f>SUM(M1524:M1525)</f>
        <v>170</v>
      </c>
      <c r="Q1524" s="317">
        <f>SUM(N1524:N1525)</f>
        <v>170</v>
      </c>
      <c r="R1524" s="317">
        <f>SUM(M1526:M1528)</f>
        <v>0</v>
      </c>
      <c r="S1524" s="317">
        <f>SUM(N1526:N1528)</f>
        <v>0</v>
      </c>
      <c r="T1524" s="317">
        <f>SUM(M1529:M1530)</f>
        <v>0</v>
      </c>
      <c r="U1524" s="317">
        <f>SUM(N1529:N1530)</f>
        <v>0</v>
      </c>
      <c r="V1524" s="317">
        <f>SUM(M1531:M1533)</f>
        <v>0</v>
      </c>
      <c r="W1524" s="317">
        <f>SUM(N1531:N1533)</f>
        <v>0</v>
      </c>
      <c r="X1524" s="317">
        <f>P1524+R1524+T1524+V1524</f>
        <v>170</v>
      </c>
      <c r="Y1524" s="317">
        <f>Q1524+S1524+U1524+W1524</f>
        <v>170</v>
      </c>
      <c r="Z1524" s="317">
        <f>G1524-X1524</f>
        <v>4830</v>
      </c>
      <c r="AA1524" s="317">
        <f>G1524-Y1524</f>
        <v>4830</v>
      </c>
      <c r="AB1524" s="317">
        <f>X1524*100/G1524</f>
        <v>3.4</v>
      </c>
      <c r="AC1524" s="317"/>
    </row>
    <row r="1525" spans="1:29" ht="15.75" customHeight="1">
      <c r="A1525" s="322"/>
      <c r="B1525" s="309"/>
      <c r="C1525" s="309"/>
      <c r="D1525" s="309"/>
      <c r="E1525" s="319"/>
      <c r="F1525" s="360"/>
      <c r="G1525" s="317"/>
      <c r="H1525" s="318"/>
      <c r="I1525" s="320"/>
      <c r="J1525" s="320"/>
      <c r="K1525" s="346"/>
      <c r="L1525" s="341"/>
      <c r="M1525" s="209"/>
      <c r="N1525" s="209"/>
      <c r="O1525" s="346"/>
      <c r="P1525" s="317"/>
      <c r="Q1525" s="317"/>
      <c r="R1525" s="317"/>
      <c r="S1525" s="317"/>
      <c r="T1525" s="317"/>
      <c r="U1525" s="317"/>
      <c r="V1525" s="317"/>
      <c r="W1525" s="317"/>
      <c r="X1525" s="317"/>
      <c r="Y1525" s="317"/>
      <c r="Z1525" s="317"/>
      <c r="AA1525" s="317"/>
      <c r="AB1525" s="317"/>
      <c r="AC1525" s="317"/>
    </row>
    <row r="1526" spans="1:29" ht="15.75" customHeight="1">
      <c r="A1526" s="322"/>
      <c r="B1526" s="309"/>
      <c r="C1526" s="309"/>
      <c r="D1526" s="309"/>
      <c r="E1526" s="319"/>
      <c r="F1526" s="360"/>
      <c r="G1526" s="317"/>
      <c r="H1526" s="318"/>
      <c r="I1526" s="320"/>
      <c r="J1526" s="320" t="s">
        <v>370</v>
      </c>
      <c r="K1526" s="346"/>
      <c r="L1526" s="341"/>
      <c r="M1526" s="209"/>
      <c r="N1526" s="209"/>
      <c r="O1526" s="346"/>
      <c r="P1526" s="317"/>
      <c r="Q1526" s="317"/>
      <c r="R1526" s="317"/>
      <c r="S1526" s="317"/>
      <c r="T1526" s="317"/>
      <c r="U1526" s="317"/>
      <c r="V1526" s="317"/>
      <c r="W1526" s="317"/>
      <c r="X1526" s="317"/>
      <c r="Y1526" s="317"/>
      <c r="Z1526" s="317"/>
      <c r="AA1526" s="317"/>
      <c r="AB1526" s="317"/>
      <c r="AC1526" s="317"/>
    </row>
    <row r="1527" spans="1:29" ht="15.75" customHeight="1">
      <c r="A1527" s="322"/>
      <c r="B1527" s="309"/>
      <c r="C1527" s="309"/>
      <c r="D1527" s="309"/>
      <c r="E1527" s="319"/>
      <c r="F1527" s="360"/>
      <c r="G1527" s="317"/>
      <c r="H1527" s="318"/>
      <c r="I1527" s="320"/>
      <c r="J1527" s="320"/>
      <c r="K1527" s="346"/>
      <c r="L1527" s="341"/>
      <c r="M1527" s="209"/>
      <c r="N1527" s="209"/>
      <c r="O1527" s="346"/>
      <c r="P1527" s="317"/>
      <c r="Q1527" s="317"/>
      <c r="R1527" s="317"/>
      <c r="S1527" s="317"/>
      <c r="T1527" s="317"/>
      <c r="U1527" s="317"/>
      <c r="V1527" s="317"/>
      <c r="W1527" s="317"/>
      <c r="X1527" s="317"/>
      <c r="Y1527" s="317"/>
      <c r="Z1527" s="317"/>
      <c r="AA1527" s="317"/>
      <c r="AB1527" s="317"/>
      <c r="AC1527" s="317"/>
    </row>
    <row r="1528" spans="1:29" ht="15.75" customHeight="1">
      <c r="A1528" s="322"/>
      <c r="B1528" s="309"/>
      <c r="C1528" s="309"/>
      <c r="D1528" s="309"/>
      <c r="E1528" s="319"/>
      <c r="F1528" s="360"/>
      <c r="G1528" s="317"/>
      <c r="H1528" s="318"/>
      <c r="I1528" s="320"/>
      <c r="J1528" s="320"/>
      <c r="K1528" s="346"/>
      <c r="L1528" s="341"/>
      <c r="M1528" s="209"/>
      <c r="N1528" s="209"/>
      <c r="O1528" s="346"/>
      <c r="P1528" s="317"/>
      <c r="Q1528" s="317"/>
      <c r="R1528" s="317"/>
      <c r="S1528" s="317"/>
      <c r="T1528" s="317"/>
      <c r="U1528" s="317"/>
      <c r="V1528" s="317"/>
      <c r="W1528" s="317"/>
      <c r="X1528" s="317"/>
      <c r="Y1528" s="317"/>
      <c r="Z1528" s="317"/>
      <c r="AA1528" s="317"/>
      <c r="AB1528" s="317"/>
      <c r="AC1528" s="317"/>
    </row>
    <row r="1529" spans="1:29" ht="15.75" customHeight="1">
      <c r="A1529" s="322"/>
      <c r="B1529" s="309"/>
      <c r="C1529" s="309"/>
      <c r="D1529" s="309"/>
      <c r="E1529" s="319"/>
      <c r="F1529" s="360"/>
      <c r="G1529" s="317"/>
      <c r="H1529" s="318"/>
      <c r="I1529" s="320"/>
      <c r="J1529" s="320" t="s">
        <v>289</v>
      </c>
      <c r="K1529" s="346"/>
      <c r="L1529" s="341"/>
      <c r="M1529" s="209"/>
      <c r="N1529" s="214"/>
      <c r="O1529" s="346"/>
      <c r="P1529" s="317"/>
      <c r="Q1529" s="317"/>
      <c r="R1529" s="317"/>
      <c r="S1529" s="317"/>
      <c r="T1529" s="317"/>
      <c r="U1529" s="317"/>
      <c r="V1529" s="317"/>
      <c r="W1529" s="317"/>
      <c r="X1529" s="317"/>
      <c r="Y1529" s="317"/>
      <c r="Z1529" s="317"/>
      <c r="AA1529" s="317"/>
      <c r="AB1529" s="317"/>
      <c r="AC1529" s="317"/>
    </row>
    <row r="1530" spans="1:29" ht="15.75" customHeight="1">
      <c r="A1530" s="322"/>
      <c r="B1530" s="309"/>
      <c r="C1530" s="309"/>
      <c r="D1530" s="309"/>
      <c r="E1530" s="319"/>
      <c r="F1530" s="360"/>
      <c r="G1530" s="317"/>
      <c r="H1530" s="318"/>
      <c r="I1530" s="320"/>
      <c r="J1530" s="320"/>
      <c r="K1530" s="346"/>
      <c r="L1530" s="341"/>
      <c r="M1530" s="209"/>
      <c r="N1530" s="209"/>
      <c r="O1530" s="346"/>
      <c r="P1530" s="317"/>
      <c r="Q1530" s="317"/>
      <c r="R1530" s="317"/>
      <c r="S1530" s="317"/>
      <c r="T1530" s="317"/>
      <c r="U1530" s="317"/>
      <c r="V1530" s="317"/>
      <c r="W1530" s="317"/>
      <c r="X1530" s="317"/>
      <c r="Y1530" s="317"/>
      <c r="Z1530" s="317"/>
      <c r="AA1530" s="317"/>
      <c r="AB1530" s="317"/>
      <c r="AC1530" s="317"/>
    </row>
    <row r="1531" spans="1:29" ht="12.75" customHeight="1">
      <c r="A1531" s="322"/>
      <c r="B1531" s="309"/>
      <c r="C1531" s="309"/>
      <c r="D1531" s="309"/>
      <c r="E1531" s="319"/>
      <c r="F1531" s="360"/>
      <c r="G1531" s="317"/>
      <c r="H1531" s="318"/>
      <c r="I1531" s="320"/>
      <c r="J1531" s="320" t="s">
        <v>371</v>
      </c>
      <c r="K1531" s="346"/>
      <c r="L1531" s="346"/>
      <c r="M1531" s="214"/>
      <c r="N1531" s="214"/>
      <c r="O1531" s="346"/>
      <c r="P1531" s="317"/>
      <c r="Q1531" s="317"/>
      <c r="R1531" s="317"/>
      <c r="S1531" s="317"/>
      <c r="T1531" s="317"/>
      <c r="U1531" s="317"/>
      <c r="V1531" s="317"/>
      <c r="W1531" s="317"/>
      <c r="X1531" s="317"/>
      <c r="Y1531" s="317"/>
      <c r="Z1531" s="317"/>
      <c r="AA1531" s="317"/>
      <c r="AB1531" s="317"/>
      <c r="AC1531" s="317"/>
    </row>
    <row r="1532" spans="1:29" ht="15.75" hidden="1" customHeight="1">
      <c r="A1532" s="322"/>
      <c r="B1532" s="309"/>
      <c r="C1532" s="309"/>
      <c r="D1532" s="309"/>
      <c r="E1532" s="319"/>
      <c r="F1532" s="360"/>
      <c r="G1532" s="317"/>
      <c r="H1532" s="318"/>
      <c r="I1532" s="320"/>
      <c r="J1532" s="320"/>
      <c r="K1532" s="346"/>
      <c r="L1532" s="346"/>
      <c r="M1532" s="214"/>
      <c r="N1532" s="214"/>
      <c r="O1532" s="346"/>
      <c r="P1532" s="317"/>
      <c r="Q1532" s="317"/>
      <c r="R1532" s="317"/>
      <c r="S1532" s="317"/>
      <c r="T1532" s="317"/>
      <c r="U1532" s="317"/>
      <c r="V1532" s="317"/>
      <c r="W1532" s="317"/>
      <c r="X1532" s="317"/>
      <c r="Y1532" s="317"/>
      <c r="Z1532" s="317"/>
      <c r="AA1532" s="317"/>
      <c r="AB1532" s="317"/>
      <c r="AC1532" s="317"/>
    </row>
    <row r="1533" spans="1:29" ht="15.75" hidden="1" customHeight="1">
      <c r="A1533" s="323"/>
      <c r="B1533" s="310"/>
      <c r="C1533" s="310"/>
      <c r="D1533" s="310"/>
      <c r="E1533" s="319"/>
      <c r="F1533" s="360"/>
      <c r="G1533" s="317"/>
      <c r="H1533" s="318"/>
      <c r="I1533" s="320"/>
      <c r="J1533" s="320"/>
      <c r="K1533" s="346"/>
      <c r="L1533" s="346"/>
      <c r="M1533" s="214"/>
      <c r="N1533" s="214"/>
      <c r="O1533" s="346"/>
      <c r="P1533" s="317"/>
      <c r="Q1533" s="317"/>
      <c r="R1533" s="317"/>
      <c r="S1533" s="317"/>
      <c r="T1533" s="317"/>
      <c r="U1533" s="317"/>
      <c r="V1533" s="317"/>
      <c r="W1533" s="317"/>
      <c r="X1533" s="317"/>
      <c r="Y1533" s="317"/>
      <c r="Z1533" s="317"/>
      <c r="AA1533" s="317"/>
      <c r="AB1533" s="317"/>
      <c r="AC1533" s="317"/>
    </row>
    <row r="1534" spans="1:29" ht="15.75" customHeight="1">
      <c r="A1534" s="321">
        <v>64100000</v>
      </c>
      <c r="B1534" s="308" t="s">
        <v>517</v>
      </c>
      <c r="C1534" s="308" t="s">
        <v>451</v>
      </c>
      <c r="D1534" s="308" t="s">
        <v>518</v>
      </c>
      <c r="E1534" s="319" t="s">
        <v>519</v>
      </c>
      <c r="F1534" s="360" t="s">
        <v>511</v>
      </c>
      <c r="G1534" s="317"/>
      <c r="H1534" s="318" t="s">
        <v>520</v>
      </c>
      <c r="I1534" s="320" t="s">
        <v>490</v>
      </c>
      <c r="J1534" s="320" t="s">
        <v>281</v>
      </c>
      <c r="K1534" s="346" t="s">
        <v>1011</v>
      </c>
      <c r="L1534" s="341" t="s">
        <v>1012</v>
      </c>
      <c r="M1534" s="209">
        <v>357</v>
      </c>
      <c r="N1534" s="214">
        <v>357</v>
      </c>
      <c r="O1534" s="346" t="s">
        <v>639</v>
      </c>
      <c r="P1534" s="317">
        <f>SUM(M1534:M1535)</f>
        <v>357</v>
      </c>
      <c r="Q1534" s="317">
        <f>SUM(N1534:N1535)</f>
        <v>357</v>
      </c>
      <c r="R1534" s="317">
        <f>SUM(M1536:M1538)</f>
        <v>0</v>
      </c>
      <c r="S1534" s="317">
        <f>SUM(N1536:N1538)</f>
        <v>0</v>
      </c>
      <c r="T1534" s="317">
        <f>SUM(M1539:M1542)</f>
        <v>0</v>
      </c>
      <c r="U1534" s="317">
        <f>SUM(N1539:N1542)</f>
        <v>0</v>
      </c>
      <c r="V1534" s="317">
        <f>SUM(M1543:M1544)</f>
        <v>0</v>
      </c>
      <c r="W1534" s="317">
        <f>SUM(N1543:N1544)</f>
        <v>0</v>
      </c>
      <c r="X1534" s="317">
        <f>P1534+R1534+T1534+V1534</f>
        <v>357</v>
      </c>
      <c r="Y1534" s="317">
        <f>Q1534+S1534+U1534+W1534</f>
        <v>357</v>
      </c>
      <c r="Z1534" s="317">
        <f>G1534-X1534</f>
        <v>-357</v>
      </c>
      <c r="AA1534" s="317">
        <f>G1534-Y1534</f>
        <v>-357</v>
      </c>
      <c r="AB1534" s="317" t="e">
        <f>X1534*100/G1534</f>
        <v>#DIV/0!</v>
      </c>
      <c r="AC1534" s="317"/>
    </row>
    <row r="1535" spans="1:29" ht="15.75" customHeight="1">
      <c r="A1535" s="322"/>
      <c r="B1535" s="309"/>
      <c r="C1535" s="309"/>
      <c r="D1535" s="309"/>
      <c r="E1535" s="319"/>
      <c r="F1535" s="360"/>
      <c r="G1535" s="317"/>
      <c r="H1535" s="318"/>
      <c r="I1535" s="320"/>
      <c r="J1535" s="320"/>
      <c r="K1535" s="346"/>
      <c r="L1535" s="341"/>
      <c r="M1535" s="209"/>
      <c r="N1535" s="209"/>
      <c r="O1535" s="346"/>
      <c r="P1535" s="317"/>
      <c r="Q1535" s="317"/>
      <c r="R1535" s="317"/>
      <c r="S1535" s="317"/>
      <c r="T1535" s="317"/>
      <c r="U1535" s="317"/>
      <c r="V1535" s="317"/>
      <c r="W1535" s="317"/>
      <c r="X1535" s="317"/>
      <c r="Y1535" s="317"/>
      <c r="Z1535" s="317"/>
      <c r="AA1535" s="317"/>
      <c r="AB1535" s="317"/>
      <c r="AC1535" s="317"/>
    </row>
    <row r="1536" spans="1:29" ht="15.75" customHeight="1">
      <c r="A1536" s="322"/>
      <c r="B1536" s="309"/>
      <c r="C1536" s="309"/>
      <c r="D1536" s="309"/>
      <c r="E1536" s="319"/>
      <c r="F1536" s="360"/>
      <c r="G1536" s="317"/>
      <c r="H1536" s="318"/>
      <c r="I1536" s="320"/>
      <c r="J1536" s="320" t="s">
        <v>370</v>
      </c>
      <c r="K1536" s="346"/>
      <c r="L1536" s="341"/>
      <c r="M1536" s="209"/>
      <c r="N1536" s="209"/>
      <c r="O1536" s="346"/>
      <c r="P1536" s="317"/>
      <c r="Q1536" s="317"/>
      <c r="R1536" s="317"/>
      <c r="S1536" s="317"/>
      <c r="T1536" s="317"/>
      <c r="U1536" s="317"/>
      <c r="V1536" s="317"/>
      <c r="W1536" s="317"/>
      <c r="X1536" s="317"/>
      <c r="Y1536" s="317"/>
      <c r="Z1536" s="317"/>
      <c r="AA1536" s="317"/>
      <c r="AB1536" s="317"/>
      <c r="AC1536" s="317"/>
    </row>
    <row r="1537" spans="1:29" ht="15.75" customHeight="1">
      <c r="A1537" s="322"/>
      <c r="B1537" s="309"/>
      <c r="C1537" s="309"/>
      <c r="D1537" s="309"/>
      <c r="E1537" s="319"/>
      <c r="F1537" s="360"/>
      <c r="G1537" s="317"/>
      <c r="H1537" s="318"/>
      <c r="I1537" s="320"/>
      <c r="J1537" s="320"/>
      <c r="K1537" s="346"/>
      <c r="L1537" s="341"/>
      <c r="M1537" s="209"/>
      <c r="N1537" s="209"/>
      <c r="O1537" s="346"/>
      <c r="P1537" s="317"/>
      <c r="Q1537" s="317"/>
      <c r="R1537" s="317"/>
      <c r="S1537" s="317"/>
      <c r="T1537" s="317"/>
      <c r="U1537" s="317"/>
      <c r="V1537" s="317"/>
      <c r="W1537" s="317"/>
      <c r="X1537" s="317"/>
      <c r="Y1537" s="317"/>
      <c r="Z1537" s="317"/>
      <c r="AA1537" s="317"/>
      <c r="AB1537" s="317"/>
      <c r="AC1537" s="317"/>
    </row>
    <row r="1538" spans="1:29" ht="15.75" customHeight="1">
      <c r="A1538" s="322"/>
      <c r="B1538" s="309"/>
      <c r="C1538" s="309"/>
      <c r="D1538" s="309"/>
      <c r="E1538" s="319"/>
      <c r="F1538" s="360"/>
      <c r="G1538" s="317"/>
      <c r="H1538" s="318"/>
      <c r="I1538" s="320"/>
      <c r="J1538" s="320"/>
      <c r="K1538" s="346"/>
      <c r="L1538" s="341"/>
      <c r="M1538" s="209"/>
      <c r="N1538" s="209"/>
      <c r="O1538" s="346"/>
      <c r="P1538" s="317"/>
      <c r="Q1538" s="317"/>
      <c r="R1538" s="317"/>
      <c r="S1538" s="317"/>
      <c r="T1538" s="317"/>
      <c r="U1538" s="317"/>
      <c r="V1538" s="317"/>
      <c r="W1538" s="317"/>
      <c r="X1538" s="317"/>
      <c r="Y1538" s="317"/>
      <c r="Z1538" s="317"/>
      <c r="AA1538" s="317"/>
      <c r="AB1538" s="317"/>
      <c r="AC1538" s="317"/>
    </row>
    <row r="1539" spans="1:29" ht="15.75" customHeight="1">
      <c r="A1539" s="322"/>
      <c r="B1539" s="309"/>
      <c r="C1539" s="309"/>
      <c r="D1539" s="309"/>
      <c r="E1539" s="319"/>
      <c r="F1539" s="360"/>
      <c r="G1539" s="317"/>
      <c r="H1539" s="318"/>
      <c r="I1539" s="320"/>
      <c r="J1539" s="320" t="s">
        <v>289</v>
      </c>
      <c r="K1539" s="346"/>
      <c r="L1539" s="341"/>
      <c r="M1539" s="209"/>
      <c r="N1539" s="214"/>
      <c r="O1539" s="346"/>
      <c r="P1539" s="317"/>
      <c r="Q1539" s="317"/>
      <c r="R1539" s="317"/>
      <c r="S1539" s="317"/>
      <c r="T1539" s="317"/>
      <c r="U1539" s="317"/>
      <c r="V1539" s="317"/>
      <c r="W1539" s="317"/>
      <c r="X1539" s="317"/>
      <c r="Y1539" s="317"/>
      <c r="Z1539" s="317"/>
      <c r="AA1539" s="317"/>
      <c r="AB1539" s="317"/>
      <c r="AC1539" s="317"/>
    </row>
    <row r="1540" spans="1:29" ht="15.75" customHeight="1">
      <c r="A1540" s="322"/>
      <c r="B1540" s="309"/>
      <c r="C1540" s="309"/>
      <c r="D1540" s="309"/>
      <c r="E1540" s="319"/>
      <c r="F1540" s="360"/>
      <c r="G1540" s="317"/>
      <c r="H1540" s="318"/>
      <c r="I1540" s="320"/>
      <c r="J1540" s="320"/>
      <c r="K1540" s="346"/>
      <c r="L1540" s="341"/>
      <c r="M1540" s="209"/>
      <c r="N1540" s="214"/>
      <c r="O1540" s="346"/>
      <c r="P1540" s="317"/>
      <c r="Q1540" s="317"/>
      <c r="R1540" s="317"/>
      <c r="S1540" s="317"/>
      <c r="T1540" s="317"/>
      <c r="U1540" s="317"/>
      <c r="V1540" s="317"/>
      <c r="W1540" s="317"/>
      <c r="X1540" s="317"/>
      <c r="Y1540" s="317"/>
      <c r="Z1540" s="317"/>
      <c r="AA1540" s="317"/>
      <c r="AB1540" s="317"/>
      <c r="AC1540" s="317"/>
    </row>
    <row r="1541" spans="1:29" ht="15.75" customHeight="1">
      <c r="A1541" s="322"/>
      <c r="B1541" s="309"/>
      <c r="C1541" s="309"/>
      <c r="D1541" s="309"/>
      <c r="E1541" s="319"/>
      <c r="F1541" s="360"/>
      <c r="G1541" s="317"/>
      <c r="H1541" s="318"/>
      <c r="I1541" s="320"/>
      <c r="J1541" s="320"/>
      <c r="K1541" s="346"/>
      <c r="L1541" s="341"/>
      <c r="M1541" s="209"/>
      <c r="N1541" s="214"/>
      <c r="O1541" s="346"/>
      <c r="P1541" s="317"/>
      <c r="Q1541" s="317"/>
      <c r="R1541" s="317"/>
      <c r="S1541" s="317"/>
      <c r="T1541" s="317"/>
      <c r="U1541" s="317"/>
      <c r="V1541" s="317"/>
      <c r="W1541" s="317"/>
      <c r="X1541" s="317"/>
      <c r="Y1541" s="317"/>
      <c r="Z1541" s="317"/>
      <c r="AA1541" s="317"/>
      <c r="AB1541" s="317"/>
      <c r="AC1541" s="317"/>
    </row>
    <row r="1542" spans="1:29" ht="15.75" customHeight="1">
      <c r="A1542" s="322"/>
      <c r="B1542" s="309"/>
      <c r="C1542" s="309"/>
      <c r="D1542" s="309"/>
      <c r="E1542" s="319"/>
      <c r="F1542" s="360"/>
      <c r="G1542" s="317"/>
      <c r="H1542" s="318"/>
      <c r="I1542" s="320"/>
      <c r="J1542" s="320"/>
      <c r="K1542" s="346"/>
      <c r="L1542" s="341"/>
      <c r="M1542" s="209"/>
      <c r="N1542" s="209"/>
      <c r="O1542" s="346"/>
      <c r="P1542" s="317"/>
      <c r="Q1542" s="317"/>
      <c r="R1542" s="317"/>
      <c r="S1542" s="317"/>
      <c r="T1542" s="317"/>
      <c r="U1542" s="317"/>
      <c r="V1542" s="317"/>
      <c r="W1542" s="317"/>
      <c r="X1542" s="317"/>
      <c r="Y1542" s="317"/>
      <c r="Z1542" s="317"/>
      <c r="AA1542" s="317"/>
      <c r="AB1542" s="317"/>
      <c r="AC1542" s="317"/>
    </row>
    <row r="1543" spans="1:29" ht="9" customHeight="1">
      <c r="A1543" s="322"/>
      <c r="B1543" s="309"/>
      <c r="C1543" s="309"/>
      <c r="D1543" s="309"/>
      <c r="E1543" s="319"/>
      <c r="F1543" s="360"/>
      <c r="G1543" s="317"/>
      <c r="H1543" s="318"/>
      <c r="I1543" s="320"/>
      <c r="J1543" s="320" t="s">
        <v>371</v>
      </c>
      <c r="K1543" s="346"/>
      <c r="L1543" s="341"/>
      <c r="M1543" s="209"/>
      <c r="N1543" s="214"/>
      <c r="O1543" s="346"/>
      <c r="P1543" s="317"/>
      <c r="Q1543" s="317"/>
      <c r="R1543" s="317"/>
      <c r="S1543" s="317"/>
      <c r="T1543" s="317"/>
      <c r="U1543" s="317"/>
      <c r="V1543" s="317"/>
      <c r="W1543" s="317"/>
      <c r="X1543" s="317"/>
      <c r="Y1543" s="317"/>
      <c r="Z1543" s="317"/>
      <c r="AA1543" s="317"/>
      <c r="AB1543" s="317"/>
      <c r="AC1543" s="317"/>
    </row>
    <row r="1544" spans="1:29" ht="15.75" hidden="1" customHeight="1">
      <c r="A1544" s="323"/>
      <c r="B1544" s="310"/>
      <c r="C1544" s="310"/>
      <c r="D1544" s="310"/>
      <c r="E1544" s="319"/>
      <c r="F1544" s="360"/>
      <c r="G1544" s="317"/>
      <c r="H1544" s="318"/>
      <c r="I1544" s="320"/>
      <c r="J1544" s="320"/>
      <c r="K1544" s="346"/>
      <c r="L1544" s="346"/>
      <c r="M1544" s="214"/>
      <c r="N1544" s="214"/>
      <c r="O1544" s="346"/>
      <c r="P1544" s="317"/>
      <c r="Q1544" s="317"/>
      <c r="R1544" s="317"/>
      <c r="S1544" s="317"/>
      <c r="T1544" s="317"/>
      <c r="U1544" s="317"/>
      <c r="V1544" s="317"/>
      <c r="W1544" s="317"/>
      <c r="X1544" s="317"/>
      <c r="Y1544" s="317"/>
      <c r="Z1544" s="317"/>
      <c r="AA1544" s="317"/>
      <c r="AB1544" s="317"/>
      <c r="AC1544" s="317"/>
    </row>
    <row r="1545" spans="1:29" ht="15.75" customHeight="1">
      <c r="A1545" s="321">
        <v>64100000</v>
      </c>
      <c r="B1545" s="308" t="s">
        <v>1097</v>
      </c>
      <c r="C1545" s="308" t="s">
        <v>451</v>
      </c>
      <c r="D1545" s="308" t="s">
        <v>1098</v>
      </c>
      <c r="E1545" s="319" t="s">
        <v>1095</v>
      </c>
      <c r="F1545" s="360" t="s">
        <v>957</v>
      </c>
      <c r="G1545" s="317">
        <v>2900</v>
      </c>
      <c r="H1545" s="318" t="s">
        <v>1096</v>
      </c>
      <c r="I1545" s="320" t="s">
        <v>527</v>
      </c>
      <c r="J1545" s="320" t="s">
        <v>281</v>
      </c>
      <c r="K1545" s="346" t="s">
        <v>1099</v>
      </c>
      <c r="L1545" s="341" t="s">
        <v>1100</v>
      </c>
      <c r="M1545" s="209">
        <v>52.2</v>
      </c>
      <c r="N1545" s="214">
        <v>52.2</v>
      </c>
      <c r="O1545" s="346" t="s">
        <v>880</v>
      </c>
      <c r="P1545" s="317">
        <f>SUM(M1545:M1546)</f>
        <v>124.4</v>
      </c>
      <c r="Q1545" s="317">
        <f>SUM(N1545:N1546)</f>
        <v>124.4</v>
      </c>
      <c r="R1545" s="317">
        <f>SUM(M1547:M1549)</f>
        <v>0</v>
      </c>
      <c r="S1545" s="317">
        <f>SUM(N1547:N1549)</f>
        <v>0</v>
      </c>
      <c r="T1545" s="317">
        <f>SUM(M1550:M1553)</f>
        <v>0</v>
      </c>
      <c r="U1545" s="317">
        <f>SUM(N1550:N1553)</f>
        <v>0</v>
      </c>
      <c r="V1545" s="317">
        <f>SUM(M1554:M1555)</f>
        <v>0</v>
      </c>
      <c r="W1545" s="317">
        <f>SUM(N1554:N1555)</f>
        <v>0</v>
      </c>
      <c r="X1545" s="317">
        <f>P1545+R1545+T1545+V1545</f>
        <v>124.4</v>
      </c>
      <c r="Y1545" s="317">
        <f>Q1545+S1545+U1545+W1545</f>
        <v>124.4</v>
      </c>
      <c r="Z1545" s="317">
        <f>G1545-X1545</f>
        <v>2775.6</v>
      </c>
      <c r="AA1545" s="317">
        <f>G1545-Y1545</f>
        <v>2775.6</v>
      </c>
      <c r="AB1545" s="317">
        <f>X1545*100/G1545</f>
        <v>4.2896551724137932</v>
      </c>
      <c r="AC1545" s="317"/>
    </row>
    <row r="1546" spans="1:29" ht="15.75" customHeight="1">
      <c r="A1546" s="322"/>
      <c r="B1546" s="309"/>
      <c r="C1546" s="309"/>
      <c r="D1546" s="309"/>
      <c r="E1546" s="319"/>
      <c r="F1546" s="360"/>
      <c r="G1546" s="317"/>
      <c r="H1546" s="318"/>
      <c r="I1546" s="320"/>
      <c r="J1546" s="320"/>
      <c r="K1546" s="346" t="s">
        <v>1101</v>
      </c>
      <c r="L1546" s="341" t="s">
        <v>677</v>
      </c>
      <c r="M1546" s="209">
        <v>72.2</v>
      </c>
      <c r="N1546" s="209">
        <v>72.2</v>
      </c>
      <c r="O1546" s="346" t="s">
        <v>622</v>
      </c>
      <c r="P1546" s="317"/>
      <c r="Q1546" s="317"/>
      <c r="R1546" s="317"/>
      <c r="S1546" s="317"/>
      <c r="T1546" s="317"/>
      <c r="U1546" s="317"/>
      <c r="V1546" s="317"/>
      <c r="W1546" s="317"/>
      <c r="X1546" s="317"/>
      <c r="Y1546" s="317"/>
      <c r="Z1546" s="317"/>
      <c r="AA1546" s="317"/>
      <c r="AB1546" s="317"/>
      <c r="AC1546" s="317"/>
    </row>
    <row r="1547" spans="1:29" ht="15.75" customHeight="1">
      <c r="A1547" s="322"/>
      <c r="B1547" s="309"/>
      <c r="C1547" s="309"/>
      <c r="D1547" s="309"/>
      <c r="E1547" s="319"/>
      <c r="F1547" s="360"/>
      <c r="G1547" s="317"/>
      <c r="H1547" s="318"/>
      <c r="I1547" s="320"/>
      <c r="J1547" s="320" t="s">
        <v>370</v>
      </c>
      <c r="K1547" s="346"/>
      <c r="L1547" s="341"/>
      <c r="M1547" s="209"/>
      <c r="N1547" s="209"/>
      <c r="O1547" s="346"/>
      <c r="P1547" s="317"/>
      <c r="Q1547" s="317"/>
      <c r="R1547" s="317"/>
      <c r="S1547" s="317"/>
      <c r="T1547" s="317"/>
      <c r="U1547" s="317"/>
      <c r="V1547" s="317"/>
      <c r="W1547" s="317"/>
      <c r="X1547" s="317"/>
      <c r="Y1547" s="317"/>
      <c r="Z1547" s="317"/>
      <c r="AA1547" s="317"/>
      <c r="AB1547" s="317"/>
      <c r="AC1547" s="317"/>
    </row>
    <row r="1548" spans="1:29" ht="15.75" customHeight="1">
      <c r="A1548" s="322"/>
      <c r="B1548" s="309"/>
      <c r="C1548" s="309"/>
      <c r="D1548" s="309"/>
      <c r="E1548" s="319"/>
      <c r="F1548" s="360"/>
      <c r="G1548" s="317"/>
      <c r="H1548" s="318"/>
      <c r="I1548" s="320"/>
      <c r="J1548" s="320"/>
      <c r="K1548" s="346"/>
      <c r="L1548" s="341"/>
      <c r="M1548" s="209"/>
      <c r="N1548" s="209"/>
      <c r="O1548" s="346"/>
      <c r="P1548" s="317"/>
      <c r="Q1548" s="317"/>
      <c r="R1548" s="317"/>
      <c r="S1548" s="317"/>
      <c r="T1548" s="317"/>
      <c r="U1548" s="317"/>
      <c r="V1548" s="317"/>
      <c r="W1548" s="317"/>
      <c r="X1548" s="317"/>
      <c r="Y1548" s="317"/>
      <c r="Z1548" s="317"/>
      <c r="AA1548" s="317"/>
      <c r="AB1548" s="317"/>
      <c r="AC1548" s="317"/>
    </row>
    <row r="1549" spans="1:29" ht="15.75" customHeight="1">
      <c r="A1549" s="322"/>
      <c r="B1549" s="309"/>
      <c r="C1549" s="309"/>
      <c r="D1549" s="309"/>
      <c r="E1549" s="319"/>
      <c r="F1549" s="360"/>
      <c r="G1549" s="317"/>
      <c r="H1549" s="318"/>
      <c r="I1549" s="320"/>
      <c r="J1549" s="320"/>
      <c r="K1549" s="346"/>
      <c r="L1549" s="341"/>
      <c r="M1549" s="209"/>
      <c r="N1549" s="209"/>
      <c r="O1549" s="346"/>
      <c r="P1549" s="317"/>
      <c r="Q1549" s="317"/>
      <c r="R1549" s="317"/>
      <c r="S1549" s="317"/>
      <c r="T1549" s="317"/>
      <c r="U1549" s="317"/>
      <c r="V1549" s="317"/>
      <c r="W1549" s="317"/>
      <c r="X1549" s="317"/>
      <c r="Y1549" s="317"/>
      <c r="Z1549" s="317"/>
      <c r="AA1549" s="317"/>
      <c r="AB1549" s="317"/>
      <c r="AC1549" s="317"/>
    </row>
    <row r="1550" spans="1:29" ht="15.75" customHeight="1">
      <c r="A1550" s="322"/>
      <c r="B1550" s="309"/>
      <c r="C1550" s="309"/>
      <c r="D1550" s="309"/>
      <c r="E1550" s="319"/>
      <c r="F1550" s="360"/>
      <c r="G1550" s="317"/>
      <c r="H1550" s="318"/>
      <c r="I1550" s="320"/>
      <c r="J1550" s="320" t="s">
        <v>289</v>
      </c>
      <c r="K1550" s="346"/>
      <c r="L1550" s="341"/>
      <c r="M1550" s="209"/>
      <c r="N1550" s="214"/>
      <c r="O1550" s="346"/>
      <c r="P1550" s="317"/>
      <c r="Q1550" s="317"/>
      <c r="R1550" s="317"/>
      <c r="S1550" s="317"/>
      <c r="T1550" s="317"/>
      <c r="U1550" s="317"/>
      <c r="V1550" s="317"/>
      <c r="W1550" s="317"/>
      <c r="X1550" s="317"/>
      <c r="Y1550" s="317"/>
      <c r="Z1550" s="317"/>
      <c r="AA1550" s="317"/>
      <c r="AB1550" s="317"/>
      <c r="AC1550" s="317"/>
    </row>
    <row r="1551" spans="1:29" ht="15.75" customHeight="1">
      <c r="A1551" s="322"/>
      <c r="B1551" s="309"/>
      <c r="C1551" s="309"/>
      <c r="D1551" s="309"/>
      <c r="E1551" s="319"/>
      <c r="F1551" s="360"/>
      <c r="G1551" s="317"/>
      <c r="H1551" s="318"/>
      <c r="I1551" s="320"/>
      <c r="J1551" s="320"/>
      <c r="K1551" s="346"/>
      <c r="L1551" s="341"/>
      <c r="M1551" s="209"/>
      <c r="N1551" s="214"/>
      <c r="O1551" s="346"/>
      <c r="P1551" s="317"/>
      <c r="Q1551" s="317"/>
      <c r="R1551" s="317"/>
      <c r="S1551" s="317"/>
      <c r="T1551" s="317"/>
      <c r="U1551" s="317"/>
      <c r="V1551" s="317"/>
      <c r="W1551" s="317"/>
      <c r="X1551" s="317"/>
      <c r="Y1551" s="317"/>
      <c r="Z1551" s="317"/>
      <c r="AA1551" s="317"/>
      <c r="AB1551" s="317"/>
      <c r="AC1551" s="317"/>
    </row>
    <row r="1552" spans="1:29" ht="15.75" customHeight="1">
      <c r="A1552" s="322"/>
      <c r="B1552" s="309"/>
      <c r="C1552" s="309"/>
      <c r="D1552" s="309"/>
      <c r="E1552" s="319"/>
      <c r="F1552" s="360"/>
      <c r="G1552" s="317"/>
      <c r="H1552" s="318"/>
      <c r="I1552" s="320"/>
      <c r="J1552" s="320"/>
      <c r="K1552" s="346"/>
      <c r="L1552" s="341"/>
      <c r="M1552" s="209"/>
      <c r="N1552" s="214"/>
      <c r="O1552" s="346"/>
      <c r="P1552" s="317"/>
      <c r="Q1552" s="317"/>
      <c r="R1552" s="317"/>
      <c r="S1552" s="317"/>
      <c r="T1552" s="317"/>
      <c r="U1552" s="317"/>
      <c r="V1552" s="317"/>
      <c r="W1552" s="317"/>
      <c r="X1552" s="317"/>
      <c r="Y1552" s="317"/>
      <c r="Z1552" s="317"/>
      <c r="AA1552" s="317"/>
      <c r="AB1552" s="317"/>
      <c r="AC1552" s="317"/>
    </row>
    <row r="1553" spans="1:29" ht="9.75" customHeight="1">
      <c r="A1553" s="322"/>
      <c r="B1553" s="309"/>
      <c r="C1553" s="309"/>
      <c r="D1553" s="309"/>
      <c r="E1553" s="319"/>
      <c r="F1553" s="360"/>
      <c r="G1553" s="317"/>
      <c r="H1553" s="318"/>
      <c r="I1553" s="320"/>
      <c r="J1553" s="320"/>
      <c r="K1553" s="346"/>
      <c r="L1553" s="341"/>
      <c r="M1553" s="209"/>
      <c r="N1553" s="209"/>
      <c r="O1553" s="346"/>
      <c r="P1553" s="317"/>
      <c r="Q1553" s="317"/>
      <c r="R1553" s="317"/>
      <c r="S1553" s="317"/>
      <c r="T1553" s="317"/>
      <c r="U1553" s="317"/>
      <c r="V1553" s="317"/>
      <c r="W1553" s="317"/>
      <c r="X1553" s="317"/>
      <c r="Y1553" s="317"/>
      <c r="Z1553" s="317"/>
      <c r="AA1553" s="317"/>
      <c r="AB1553" s="317"/>
      <c r="AC1553" s="317"/>
    </row>
    <row r="1554" spans="1:29" ht="15.75" hidden="1" customHeight="1">
      <c r="A1554" s="322"/>
      <c r="B1554" s="309"/>
      <c r="C1554" s="309"/>
      <c r="D1554" s="309"/>
      <c r="E1554" s="319"/>
      <c r="F1554" s="360"/>
      <c r="G1554" s="317"/>
      <c r="H1554" s="318"/>
      <c r="I1554" s="320"/>
      <c r="J1554" s="320" t="s">
        <v>371</v>
      </c>
      <c r="K1554" s="346"/>
      <c r="L1554" s="341"/>
      <c r="M1554" s="209"/>
      <c r="N1554" s="214"/>
      <c r="O1554" s="346"/>
      <c r="P1554" s="317"/>
      <c r="Q1554" s="317"/>
      <c r="R1554" s="317"/>
      <c r="S1554" s="317"/>
      <c r="T1554" s="317"/>
      <c r="U1554" s="317"/>
      <c r="V1554" s="317"/>
      <c r="W1554" s="317"/>
      <c r="X1554" s="317"/>
      <c r="Y1554" s="317"/>
      <c r="Z1554" s="317"/>
      <c r="AA1554" s="317"/>
      <c r="AB1554" s="317"/>
      <c r="AC1554" s="317"/>
    </row>
    <row r="1555" spans="1:29" ht="15.75" hidden="1" customHeight="1">
      <c r="A1555" s="323"/>
      <c r="B1555" s="310"/>
      <c r="C1555" s="310"/>
      <c r="D1555" s="310"/>
      <c r="E1555" s="319"/>
      <c r="F1555" s="360"/>
      <c r="G1555" s="317"/>
      <c r="H1555" s="318"/>
      <c r="I1555" s="320"/>
      <c r="J1555" s="320"/>
      <c r="K1555" s="346"/>
      <c r="L1555" s="346"/>
      <c r="M1555" s="214"/>
      <c r="N1555" s="214"/>
      <c r="O1555" s="346"/>
      <c r="P1555" s="317"/>
      <c r="Q1555" s="317"/>
      <c r="R1555" s="317"/>
      <c r="S1555" s="317"/>
      <c r="T1555" s="317"/>
      <c r="U1555" s="317"/>
      <c r="V1555" s="317"/>
      <c r="W1555" s="317"/>
      <c r="X1555" s="317"/>
      <c r="Y1555" s="317"/>
      <c r="Z1555" s="317"/>
      <c r="AA1555" s="317"/>
      <c r="AB1555" s="317"/>
      <c r="AC1555" s="317"/>
    </row>
    <row r="1556" spans="1:29" ht="15" customHeight="1">
      <c r="A1556" s="318">
        <v>31100000</v>
      </c>
      <c r="B1556" s="308" t="s">
        <v>893</v>
      </c>
      <c r="C1556" s="308" t="s">
        <v>495</v>
      </c>
      <c r="D1556" s="308" t="s">
        <v>1030</v>
      </c>
      <c r="E1556" s="314" t="s">
        <v>891</v>
      </c>
      <c r="F1556" s="320" t="s">
        <v>874</v>
      </c>
      <c r="G1556" s="317">
        <v>1180</v>
      </c>
      <c r="H1556" s="324" t="s">
        <v>894</v>
      </c>
      <c r="I1556" s="320" t="s">
        <v>684</v>
      </c>
      <c r="J1556" s="320" t="s">
        <v>281</v>
      </c>
      <c r="K1556" s="346" t="s">
        <v>1029</v>
      </c>
      <c r="L1556" s="341" t="s">
        <v>1002</v>
      </c>
      <c r="M1556" s="209">
        <v>1180</v>
      </c>
      <c r="N1556" s="214">
        <v>1180</v>
      </c>
      <c r="O1556" s="346" t="s">
        <v>835</v>
      </c>
      <c r="P1556" s="317">
        <f>SUM(M1556:M1557)</f>
        <v>1180</v>
      </c>
      <c r="Q1556" s="317">
        <f>SUM(N1556:N1557)</f>
        <v>1180</v>
      </c>
      <c r="R1556" s="317">
        <f>SUM(M1558:M1559)</f>
        <v>0</v>
      </c>
      <c r="S1556" s="317">
        <f>SUM(N1558:N1559)</f>
        <v>0</v>
      </c>
      <c r="T1556" s="317">
        <f>SUM(M1560:M1561)</f>
        <v>0</v>
      </c>
      <c r="U1556" s="317">
        <f>SUM(N1560:N1561)</f>
        <v>0</v>
      </c>
      <c r="V1556" s="317">
        <f>SUM(M1562:M1563)</f>
        <v>0</v>
      </c>
      <c r="W1556" s="317">
        <f>SUM(N1562:N1563)</f>
        <v>0</v>
      </c>
      <c r="X1556" s="317">
        <f>P1556+R1556+T1556+V1556</f>
        <v>1180</v>
      </c>
      <c r="Y1556" s="317">
        <f>Q1556+S1556+U1556+W1556</f>
        <v>1180</v>
      </c>
      <c r="Z1556" s="317">
        <f>G1556-X1556</f>
        <v>0</v>
      </c>
      <c r="AA1556" s="317">
        <f>G1556-Y1556</f>
        <v>0</v>
      </c>
      <c r="AB1556" s="317">
        <f>X1556*100/G1556</f>
        <v>100</v>
      </c>
      <c r="AC1556" s="317" t="s">
        <v>707</v>
      </c>
    </row>
    <row r="1557" spans="1:29" ht="15.75" customHeight="1">
      <c r="A1557" s="318"/>
      <c r="B1557" s="309"/>
      <c r="C1557" s="309"/>
      <c r="D1557" s="309"/>
      <c r="E1557" s="315"/>
      <c r="F1557" s="320"/>
      <c r="G1557" s="317"/>
      <c r="H1557" s="325"/>
      <c r="I1557" s="320"/>
      <c r="J1557" s="320"/>
      <c r="K1557" s="346"/>
      <c r="L1557" s="341"/>
      <c r="M1557" s="209"/>
      <c r="N1557" s="209"/>
      <c r="O1557" s="341"/>
      <c r="P1557" s="317"/>
      <c r="Q1557" s="317"/>
      <c r="R1557" s="317"/>
      <c r="S1557" s="317"/>
      <c r="T1557" s="317"/>
      <c r="U1557" s="317"/>
      <c r="V1557" s="317"/>
      <c r="W1557" s="317"/>
      <c r="X1557" s="317"/>
      <c r="Y1557" s="317"/>
      <c r="Z1557" s="317"/>
      <c r="AA1557" s="317"/>
      <c r="AB1557" s="317"/>
      <c r="AC1557" s="317"/>
    </row>
    <row r="1558" spans="1:29" ht="15.75" customHeight="1">
      <c r="A1558" s="318"/>
      <c r="B1558" s="309"/>
      <c r="C1558" s="309"/>
      <c r="D1558" s="309"/>
      <c r="E1558" s="315"/>
      <c r="F1558" s="320"/>
      <c r="G1558" s="317"/>
      <c r="H1558" s="325"/>
      <c r="I1558" s="320"/>
      <c r="J1558" s="320" t="s">
        <v>370</v>
      </c>
      <c r="K1558" s="346"/>
      <c r="L1558" s="341"/>
      <c r="M1558" s="209"/>
      <c r="N1558" s="209"/>
      <c r="O1558" s="346"/>
      <c r="P1558" s="317"/>
      <c r="Q1558" s="317"/>
      <c r="R1558" s="317"/>
      <c r="S1558" s="317"/>
      <c r="T1558" s="317"/>
      <c r="U1558" s="317"/>
      <c r="V1558" s="317"/>
      <c r="W1558" s="317"/>
      <c r="X1558" s="317"/>
      <c r="Y1558" s="317"/>
      <c r="Z1558" s="317"/>
      <c r="AA1558" s="317"/>
      <c r="AB1558" s="317"/>
      <c r="AC1558" s="317"/>
    </row>
    <row r="1559" spans="1:29" ht="15.75" customHeight="1">
      <c r="A1559" s="318"/>
      <c r="B1559" s="309"/>
      <c r="C1559" s="309"/>
      <c r="D1559" s="309"/>
      <c r="E1559" s="315"/>
      <c r="F1559" s="320"/>
      <c r="G1559" s="317"/>
      <c r="H1559" s="325"/>
      <c r="I1559" s="320"/>
      <c r="J1559" s="320"/>
      <c r="K1559" s="346"/>
      <c r="L1559" s="341"/>
      <c r="M1559" s="209"/>
      <c r="N1559" s="209"/>
      <c r="O1559" s="346"/>
      <c r="P1559" s="317"/>
      <c r="Q1559" s="317"/>
      <c r="R1559" s="317"/>
      <c r="S1559" s="317"/>
      <c r="T1559" s="317"/>
      <c r="U1559" s="317"/>
      <c r="V1559" s="317"/>
      <c r="W1559" s="317"/>
      <c r="X1559" s="317"/>
      <c r="Y1559" s="317"/>
      <c r="Z1559" s="317"/>
      <c r="AA1559" s="317"/>
      <c r="AB1559" s="317"/>
      <c r="AC1559" s="317"/>
    </row>
    <row r="1560" spans="1:29" ht="15.75" customHeight="1">
      <c r="A1560" s="318"/>
      <c r="B1560" s="309"/>
      <c r="C1560" s="309"/>
      <c r="D1560" s="309"/>
      <c r="E1560" s="315"/>
      <c r="F1560" s="320"/>
      <c r="G1560" s="317"/>
      <c r="H1560" s="325"/>
      <c r="I1560" s="320"/>
      <c r="J1560" s="320" t="s">
        <v>289</v>
      </c>
      <c r="K1560" s="346"/>
      <c r="L1560" s="341"/>
      <c r="M1560" s="209"/>
      <c r="N1560" s="214"/>
      <c r="O1560" s="346"/>
      <c r="P1560" s="317"/>
      <c r="Q1560" s="317"/>
      <c r="R1560" s="317"/>
      <c r="S1560" s="317"/>
      <c r="T1560" s="317"/>
      <c r="U1560" s="317"/>
      <c r="V1560" s="317"/>
      <c r="W1560" s="317"/>
      <c r="X1560" s="317"/>
      <c r="Y1560" s="317"/>
      <c r="Z1560" s="317"/>
      <c r="AA1560" s="317"/>
      <c r="AB1560" s="317"/>
      <c r="AC1560" s="317"/>
    </row>
    <row r="1561" spans="1:29" ht="15.75" customHeight="1">
      <c r="A1561" s="318"/>
      <c r="B1561" s="309"/>
      <c r="C1561" s="309"/>
      <c r="D1561" s="309"/>
      <c r="E1561" s="315"/>
      <c r="F1561" s="320"/>
      <c r="G1561" s="317"/>
      <c r="H1561" s="325"/>
      <c r="I1561" s="320"/>
      <c r="J1561" s="320"/>
      <c r="K1561" s="346"/>
      <c r="L1561" s="341"/>
      <c r="M1561" s="209"/>
      <c r="N1561" s="209"/>
      <c r="O1561" s="346"/>
      <c r="P1561" s="317"/>
      <c r="Q1561" s="317"/>
      <c r="R1561" s="317"/>
      <c r="S1561" s="317"/>
      <c r="T1561" s="317"/>
      <c r="U1561" s="317"/>
      <c r="V1561" s="317"/>
      <c r="W1561" s="317"/>
      <c r="X1561" s="317"/>
      <c r="Y1561" s="317"/>
      <c r="Z1561" s="317"/>
      <c r="AA1561" s="317"/>
      <c r="AB1561" s="317"/>
      <c r="AC1561" s="317"/>
    </row>
    <row r="1562" spans="1:29" ht="15.75" customHeight="1">
      <c r="A1562" s="318"/>
      <c r="B1562" s="309"/>
      <c r="C1562" s="309"/>
      <c r="D1562" s="309"/>
      <c r="E1562" s="315"/>
      <c r="F1562" s="320"/>
      <c r="G1562" s="317"/>
      <c r="H1562" s="325"/>
      <c r="I1562" s="320"/>
      <c r="J1562" s="320" t="s">
        <v>371</v>
      </c>
      <c r="K1562" s="346"/>
      <c r="L1562" s="341"/>
      <c r="M1562" s="209"/>
      <c r="N1562" s="214"/>
      <c r="O1562" s="346"/>
      <c r="P1562" s="317"/>
      <c r="Q1562" s="317"/>
      <c r="R1562" s="317"/>
      <c r="S1562" s="317"/>
      <c r="T1562" s="317"/>
      <c r="U1562" s="317"/>
      <c r="V1562" s="317"/>
      <c r="W1562" s="317"/>
      <c r="X1562" s="317"/>
      <c r="Y1562" s="317"/>
      <c r="Z1562" s="317"/>
      <c r="AA1562" s="317"/>
      <c r="AB1562" s="317"/>
      <c r="AC1562" s="317"/>
    </row>
    <row r="1563" spans="1:29" ht="19.5" customHeight="1">
      <c r="A1563" s="318"/>
      <c r="B1563" s="310"/>
      <c r="C1563" s="310"/>
      <c r="D1563" s="310"/>
      <c r="E1563" s="316"/>
      <c r="F1563" s="320"/>
      <c r="G1563" s="317"/>
      <c r="H1563" s="326"/>
      <c r="I1563" s="320"/>
      <c r="J1563" s="320"/>
      <c r="K1563" s="346"/>
      <c r="L1563" s="346"/>
      <c r="M1563" s="214"/>
      <c r="N1563" s="214"/>
      <c r="O1563" s="346"/>
      <c r="P1563" s="317"/>
      <c r="Q1563" s="317"/>
      <c r="R1563" s="317"/>
      <c r="S1563" s="317"/>
      <c r="T1563" s="317"/>
      <c r="U1563" s="317"/>
      <c r="V1563" s="317"/>
      <c r="W1563" s="317"/>
      <c r="X1563" s="317"/>
      <c r="Y1563" s="317"/>
      <c r="Z1563" s="317"/>
      <c r="AA1563" s="317"/>
      <c r="AB1563" s="317"/>
      <c r="AC1563" s="317"/>
    </row>
    <row r="1564" spans="1:29" ht="93.75" customHeight="1">
      <c r="B1564" s="186"/>
      <c r="C1564" s="351"/>
      <c r="D1564" s="365"/>
      <c r="I1564" s="344"/>
      <c r="J1564" s="344"/>
      <c r="K1564" s="344"/>
      <c r="L1564" s="344"/>
      <c r="M1564" s="343"/>
      <c r="N1564" s="343"/>
      <c r="O1564" s="343"/>
      <c r="P1564" s="343"/>
      <c r="Q1564" s="343"/>
      <c r="R1564" s="343"/>
      <c r="S1564" s="343"/>
      <c r="T1564" s="343"/>
      <c r="U1564" s="343"/>
      <c r="V1564" s="343"/>
      <c r="W1564" s="343"/>
      <c r="X1564" s="343"/>
      <c r="Y1564" s="343"/>
      <c r="Z1564" s="345"/>
      <c r="AA1564" s="350"/>
      <c r="AB1564" s="350"/>
    </row>
    <row r="1565" spans="1:29" ht="78.75" customHeight="1">
      <c r="D1565" s="365"/>
      <c r="X1565" s="349"/>
    </row>
    <row r="1566" spans="1:29">
      <c r="A1566" s="60"/>
      <c r="B1566" s="60"/>
      <c r="C1566" s="60"/>
      <c r="D1566" s="365"/>
      <c r="E1566" s="60"/>
      <c r="H1566" s="60"/>
    </row>
    <row r="1567" spans="1:29">
      <c r="A1567" s="60"/>
      <c r="B1567" s="60"/>
      <c r="C1567" s="60"/>
      <c r="D1567" s="365"/>
      <c r="E1567" s="60"/>
      <c r="H1567" s="60"/>
    </row>
    <row r="1568" spans="1:29">
      <c r="A1568" s="60"/>
      <c r="B1568" s="60"/>
      <c r="C1568" s="60"/>
      <c r="D1568" s="365"/>
      <c r="E1568" s="60"/>
      <c r="H1568" s="60"/>
    </row>
    <row r="1569" spans="4:4 16377:16377" s="60" customFormat="1">
      <c r="D1569" s="365"/>
    </row>
    <row r="1570" spans="4:4 16377:16377" s="60" customFormat="1">
      <c r="D1570" s="365"/>
    </row>
    <row r="1571" spans="4:4 16377:16377" s="60" customFormat="1">
      <c r="D1571" s="365"/>
      <c r="XEW1571" s="60" t="s">
        <v>466</v>
      </c>
    </row>
  </sheetData>
  <mergeCells count="3808">
    <mergeCell ref="A1:Q1"/>
    <mergeCell ref="P2:W5"/>
    <mergeCell ref="V1433:V1440"/>
    <mergeCell ref="W1433:W1440"/>
    <mergeCell ref="X1433:X1440"/>
    <mergeCell ref="Y1433:Y1440"/>
    <mergeCell ref="Z1433:Z1440"/>
    <mergeCell ref="AA1433:AA1440"/>
    <mergeCell ref="AB1433:AB1440"/>
    <mergeCell ref="AC1433:AC1440"/>
    <mergeCell ref="J1435:J1436"/>
    <mergeCell ref="J1437:J1438"/>
    <mergeCell ref="J1439:J1440"/>
    <mergeCell ref="W1316:W1323"/>
    <mergeCell ref="X1316:X1323"/>
    <mergeCell ref="Y1316:Y1323"/>
    <mergeCell ref="Z1316:Z1323"/>
    <mergeCell ref="AA1316:AA1323"/>
    <mergeCell ref="AB1316:AB1323"/>
    <mergeCell ref="AC1316:AC1323"/>
    <mergeCell ref="J1318:J1319"/>
    <mergeCell ref="J1320:J1321"/>
    <mergeCell ref="J1322:J1323"/>
    <mergeCell ref="A1433:A1440"/>
    <mergeCell ref="B1433:B1440"/>
    <mergeCell ref="C1433:C1440"/>
    <mergeCell ref="D1433:D1440"/>
    <mergeCell ref="E1433:E1440"/>
    <mergeCell ref="U1433:U1440"/>
    <mergeCell ref="E1316:E1323"/>
    <mergeCell ref="F1316:F1323"/>
    <mergeCell ref="G1316:G1323"/>
    <mergeCell ref="H1316:H1323"/>
    <mergeCell ref="I1316:I1323"/>
    <mergeCell ref="J1316:J1317"/>
    <mergeCell ref="P1316:P1323"/>
    <mergeCell ref="Q1316:Q1323"/>
    <mergeCell ref="R1316:R1323"/>
    <mergeCell ref="S1316:S1323"/>
    <mergeCell ref="T1316:T1323"/>
    <mergeCell ref="U1316:U1323"/>
    <mergeCell ref="U1395:U1402"/>
    <mergeCell ref="J1389:J1390"/>
    <mergeCell ref="J1348:J1349"/>
    <mergeCell ref="J1357:J1360"/>
    <mergeCell ref="Q1395:Q1402"/>
    <mergeCell ref="R1395:R1402"/>
    <mergeCell ref="S1395:S1402"/>
    <mergeCell ref="T1395:T1402"/>
    <mergeCell ref="B1395:B1402"/>
    <mergeCell ref="C1395:C1402"/>
    <mergeCell ref="D1395:D1402"/>
    <mergeCell ref="E1395:E1402"/>
    <mergeCell ref="F1395:F1402"/>
    <mergeCell ref="G1395:G1402"/>
    <mergeCell ref="H1395:H1402"/>
    <mergeCell ref="I1395:I1402"/>
    <mergeCell ref="J1395:J1396"/>
    <mergeCell ref="P1395:P1402"/>
    <mergeCell ref="P1433:P1440"/>
    <mergeCell ref="Q1433:Q1440"/>
    <mergeCell ref="V564:V571"/>
    <mergeCell ref="W564:W571"/>
    <mergeCell ref="X564:X571"/>
    <mergeCell ref="Y564:Y571"/>
    <mergeCell ref="Z564:Z571"/>
    <mergeCell ref="AA564:AA571"/>
    <mergeCell ref="AB564:AB571"/>
    <mergeCell ref="AC564:AC571"/>
    <mergeCell ref="J566:J567"/>
    <mergeCell ref="J568:J569"/>
    <mergeCell ref="J570:J571"/>
    <mergeCell ref="A572:A579"/>
    <mergeCell ref="B572:B579"/>
    <mergeCell ref="C572:C579"/>
    <mergeCell ref="D572:D579"/>
    <mergeCell ref="V572:V579"/>
    <mergeCell ref="W572:W579"/>
    <mergeCell ref="X572:X579"/>
    <mergeCell ref="S572:S579"/>
    <mergeCell ref="T572:T579"/>
    <mergeCell ref="U572:U579"/>
    <mergeCell ref="Y572:Y579"/>
    <mergeCell ref="Z572:Z579"/>
    <mergeCell ref="AA572:AA579"/>
    <mergeCell ref="AB572:AB579"/>
    <mergeCell ref="AC572:AC579"/>
    <mergeCell ref="J574:J575"/>
    <mergeCell ref="J576:J577"/>
    <mergeCell ref="J578:J579"/>
    <mergeCell ref="A1316:A1323"/>
    <mergeCell ref="B1316:B1323"/>
    <mergeCell ref="C1316:C1323"/>
    <mergeCell ref="D1316:D1323"/>
    <mergeCell ref="A564:A571"/>
    <mergeCell ref="B564:B571"/>
    <mergeCell ref="C564:C571"/>
    <mergeCell ref="D564:D571"/>
    <mergeCell ref="E564:E571"/>
    <mergeCell ref="F564:F571"/>
    <mergeCell ref="G564:G571"/>
    <mergeCell ref="H564:H571"/>
    <mergeCell ref="I564:I571"/>
    <mergeCell ref="J564:J565"/>
    <mergeCell ref="P564:P571"/>
    <mergeCell ref="Q564:Q571"/>
    <mergeCell ref="R564:R571"/>
    <mergeCell ref="S564:S571"/>
    <mergeCell ref="T564:T571"/>
    <mergeCell ref="U564:U571"/>
    <mergeCell ref="E572:E579"/>
    <mergeCell ref="F572:F579"/>
    <mergeCell ref="G572:G579"/>
    <mergeCell ref="H572:H579"/>
    <mergeCell ref="A1512:A1523"/>
    <mergeCell ref="B1512:B1523"/>
    <mergeCell ref="C1512:C1523"/>
    <mergeCell ref="D1512:D1523"/>
    <mergeCell ref="E1512:E1523"/>
    <mergeCell ref="F1512:F1523"/>
    <mergeCell ref="G1512:G1523"/>
    <mergeCell ref="H1512:H1523"/>
    <mergeCell ref="I1512:I1523"/>
    <mergeCell ref="J1512:J1513"/>
    <mergeCell ref="P1512:P1523"/>
    <mergeCell ref="E922:E929"/>
    <mergeCell ref="F922:F929"/>
    <mergeCell ref="G922:G929"/>
    <mergeCell ref="H922:H929"/>
    <mergeCell ref="I922:I929"/>
    <mergeCell ref="J922:J923"/>
    <mergeCell ref="P922:P929"/>
    <mergeCell ref="Q922:Q929"/>
    <mergeCell ref="R922:R929"/>
    <mergeCell ref="S922:S929"/>
    <mergeCell ref="AC1512:AC1523"/>
    <mergeCell ref="AA914:AA921"/>
    <mergeCell ref="J1514:J1516"/>
    <mergeCell ref="J1517:J1519"/>
    <mergeCell ref="J1520:J1523"/>
    <mergeCell ref="AB1336:AB1347"/>
    <mergeCell ref="Q1512:Q1523"/>
    <mergeCell ref="R1512:R1523"/>
    <mergeCell ref="S1512:S1523"/>
    <mergeCell ref="T1512:T1523"/>
    <mergeCell ref="AC914:AC921"/>
    <mergeCell ref="R1433:R1440"/>
    <mergeCell ref="S1433:S1440"/>
    <mergeCell ref="T1433:T1440"/>
    <mergeCell ref="U922:U929"/>
    <mergeCell ref="V922:V929"/>
    <mergeCell ref="W922:W929"/>
    <mergeCell ref="X922:X929"/>
    <mergeCell ref="Y922:Y929"/>
    <mergeCell ref="Z922:Z929"/>
    <mergeCell ref="AA922:AA929"/>
    <mergeCell ref="AB922:AB929"/>
    <mergeCell ref="U914:U921"/>
    <mergeCell ref="V914:V921"/>
    <mergeCell ref="W914:W921"/>
    <mergeCell ref="AB1484:AB1491"/>
    <mergeCell ref="J1502:J1504"/>
    <mergeCell ref="AB1524:AB1533"/>
    <mergeCell ref="X1484:X1491"/>
    <mergeCell ref="Z1500:Z1511"/>
    <mergeCell ref="Y1471:Y1483"/>
    <mergeCell ref="Z1471:Z1483"/>
    <mergeCell ref="P1471:P1483"/>
    <mergeCell ref="J1478:J1479"/>
    <mergeCell ref="J1480:J1481"/>
    <mergeCell ref="J1449:J1451"/>
    <mergeCell ref="J1452:J1457"/>
    <mergeCell ref="P1441:P1457"/>
    <mergeCell ref="AB914:AB921"/>
    <mergeCell ref="E1253:E1263"/>
    <mergeCell ref="F1253:F1263"/>
    <mergeCell ref="J916:J917"/>
    <mergeCell ref="AA1512:AA1523"/>
    <mergeCell ref="AB1512:AB1523"/>
    <mergeCell ref="Y1512:Y1523"/>
    <mergeCell ref="Z1512:Z1523"/>
    <mergeCell ref="V1512:V1523"/>
    <mergeCell ref="U1512:U1523"/>
    <mergeCell ref="V1316:V1323"/>
    <mergeCell ref="A731:A738"/>
    <mergeCell ref="B731:B738"/>
    <mergeCell ref="C731:C738"/>
    <mergeCell ref="D747:D754"/>
    <mergeCell ref="E747:E754"/>
    <mergeCell ref="F747:F754"/>
    <mergeCell ref="G747:G754"/>
    <mergeCell ref="H747:H754"/>
    <mergeCell ref="I747:I754"/>
    <mergeCell ref="J747:J748"/>
    <mergeCell ref="P747:P754"/>
    <mergeCell ref="Q747:Q754"/>
    <mergeCell ref="T922:T929"/>
    <mergeCell ref="S1119:S1137"/>
    <mergeCell ref="A739:A746"/>
    <mergeCell ref="B739:B746"/>
    <mergeCell ref="C739:C746"/>
    <mergeCell ref="A747:A754"/>
    <mergeCell ref="B747:B754"/>
    <mergeCell ref="C747:C754"/>
    <mergeCell ref="S747:S754"/>
    <mergeCell ref="J749:J750"/>
    <mergeCell ref="J751:J752"/>
    <mergeCell ref="J753:J754"/>
    <mergeCell ref="G1253:G1263"/>
    <mergeCell ref="W755:W762"/>
    <mergeCell ref="S739:S746"/>
    <mergeCell ref="T739:T746"/>
    <mergeCell ref="U739:U746"/>
    <mergeCell ref="J914:J915"/>
    <mergeCell ref="J1097:J1098"/>
    <mergeCell ref="R1095:R1102"/>
    <mergeCell ref="H1253:H1263"/>
    <mergeCell ref="I1253:I1263"/>
    <mergeCell ref="J1253:J1254"/>
    <mergeCell ref="P1253:P1263"/>
    <mergeCell ref="Q1253:Q1263"/>
    <mergeCell ref="R1253:R1263"/>
    <mergeCell ref="Q1152:Q1165"/>
    <mergeCell ref="R1152:R1165"/>
    <mergeCell ref="V906:V913"/>
    <mergeCell ref="H906:H913"/>
    <mergeCell ref="I906:I913"/>
    <mergeCell ref="J906:J907"/>
    <mergeCell ref="P906:P913"/>
    <mergeCell ref="Q906:Q913"/>
    <mergeCell ref="R906:R913"/>
    <mergeCell ref="S906:S913"/>
    <mergeCell ref="T747:T754"/>
    <mergeCell ref="U747:U754"/>
    <mergeCell ref="V747:V754"/>
    <mergeCell ref="T1236:T1244"/>
    <mergeCell ref="T1253:T1263"/>
    <mergeCell ref="I943:I1084"/>
    <mergeCell ref="H1138:H1151"/>
    <mergeCell ref="J1142:J1146"/>
    <mergeCell ref="J1147:J1151"/>
    <mergeCell ref="J1174:J1185"/>
    <mergeCell ref="H914:H921"/>
    <mergeCell ref="P914:P921"/>
    <mergeCell ref="J1245:J1246"/>
    <mergeCell ref="J1247:J1248"/>
    <mergeCell ref="J1249:J1250"/>
    <mergeCell ref="J1222:J1223"/>
    <mergeCell ref="J918:J919"/>
    <mergeCell ref="J920:J921"/>
    <mergeCell ref="V755:V762"/>
    <mergeCell ref="W906:W913"/>
    <mergeCell ref="AB906:AB913"/>
    <mergeCell ref="AC906:AC913"/>
    <mergeCell ref="J908:J909"/>
    <mergeCell ref="J910:J911"/>
    <mergeCell ref="J912:J913"/>
    <mergeCell ref="C914:C921"/>
    <mergeCell ref="D914:D921"/>
    <mergeCell ref="I1152:I1165"/>
    <mergeCell ref="T906:T913"/>
    <mergeCell ref="S1138:S1151"/>
    <mergeCell ref="T1138:T1151"/>
    <mergeCell ref="S1095:S1102"/>
    <mergeCell ref="X906:X913"/>
    <mergeCell ref="Y906:Y913"/>
    <mergeCell ref="Z906:Z913"/>
    <mergeCell ref="AA906:AA913"/>
    <mergeCell ref="E914:E921"/>
    <mergeCell ref="F914:F921"/>
    <mergeCell ref="G914:G921"/>
    <mergeCell ref="R1226:R1235"/>
    <mergeCell ref="J924:J925"/>
    <mergeCell ref="AA755:AA762"/>
    <mergeCell ref="AB755:AB762"/>
    <mergeCell ref="B755:B762"/>
    <mergeCell ref="AC771:AC778"/>
    <mergeCell ref="J773:J774"/>
    <mergeCell ref="J775:J776"/>
    <mergeCell ref="J777:J778"/>
    <mergeCell ref="AC922:AC929"/>
    <mergeCell ref="X898:X905"/>
    <mergeCell ref="Y898:Y905"/>
    <mergeCell ref="Z898:Z905"/>
    <mergeCell ref="AA898:AA905"/>
    <mergeCell ref="AB898:AB905"/>
    <mergeCell ref="AC898:AC905"/>
    <mergeCell ref="J904:J905"/>
    <mergeCell ref="U906:U913"/>
    <mergeCell ref="X914:X921"/>
    <mergeCell ref="A898:A905"/>
    <mergeCell ref="B898:B905"/>
    <mergeCell ref="D898:D905"/>
    <mergeCell ref="E898:E905"/>
    <mergeCell ref="F898:F905"/>
    <mergeCell ref="G898:G905"/>
    <mergeCell ref="H898:H905"/>
    <mergeCell ref="I898:I905"/>
    <mergeCell ref="J898:J899"/>
    <mergeCell ref="P898:P905"/>
    <mergeCell ref="Q898:Q905"/>
    <mergeCell ref="A922:A929"/>
    <mergeCell ref="B922:B929"/>
    <mergeCell ref="A906:A913"/>
    <mergeCell ref="C906:C913"/>
    <mergeCell ref="D906:D913"/>
    <mergeCell ref="E906:E913"/>
    <mergeCell ref="F906:F913"/>
    <mergeCell ref="G906:G913"/>
    <mergeCell ref="J926:J927"/>
    <mergeCell ref="J928:J929"/>
    <mergeCell ref="J900:J901"/>
    <mergeCell ref="J902:J903"/>
    <mergeCell ref="I914:I921"/>
    <mergeCell ref="Y1395:Y1402"/>
    <mergeCell ref="V1395:V1402"/>
    <mergeCell ref="J1399:J1400"/>
    <mergeCell ref="J1401:J1402"/>
    <mergeCell ref="B1324:B1335"/>
    <mergeCell ref="C1348:C1360"/>
    <mergeCell ref="S1286:S1299"/>
    <mergeCell ref="J1379:J1382"/>
    <mergeCell ref="J1383:J1386"/>
    <mergeCell ref="S1308:S1315"/>
    <mergeCell ref="F1336:F1347"/>
    <mergeCell ref="R1336:R1347"/>
    <mergeCell ref="E1403:E1432"/>
    <mergeCell ref="P1403:P1432"/>
    <mergeCell ref="G1336:G1347"/>
    <mergeCell ref="J1361:J1362"/>
    <mergeCell ref="J1314:J1315"/>
    <mergeCell ref="E1361:E1373"/>
    <mergeCell ref="C1361:C1373"/>
    <mergeCell ref="J1326:J1328"/>
    <mergeCell ref="J1324:J1325"/>
    <mergeCell ref="I1336:I1347"/>
    <mergeCell ref="A1395:A1402"/>
    <mergeCell ref="J1416:J1420"/>
    <mergeCell ref="C1336:C1347"/>
    <mergeCell ref="E1324:E1335"/>
    <mergeCell ref="B763:B770"/>
    <mergeCell ref="C763:C770"/>
    <mergeCell ref="D763:D770"/>
    <mergeCell ref="E763:E770"/>
    <mergeCell ref="F763:F770"/>
    <mergeCell ref="G763:G770"/>
    <mergeCell ref="H763:H770"/>
    <mergeCell ref="I763:I770"/>
    <mergeCell ref="J763:J764"/>
    <mergeCell ref="T930:T942"/>
    <mergeCell ref="T763:T770"/>
    <mergeCell ref="J765:J766"/>
    <mergeCell ref="J767:J768"/>
    <mergeCell ref="C882:C889"/>
    <mergeCell ref="D882:D889"/>
    <mergeCell ref="E882:E889"/>
    <mergeCell ref="F882:F889"/>
    <mergeCell ref="G882:G889"/>
    <mergeCell ref="H882:H889"/>
    <mergeCell ref="I882:I889"/>
    <mergeCell ref="Q882:Q889"/>
    <mergeCell ref="R882:R889"/>
    <mergeCell ref="S882:S889"/>
    <mergeCell ref="B1336:B1347"/>
    <mergeCell ref="F1361:F1373"/>
    <mergeCell ref="T1152:T1165"/>
    <mergeCell ref="P1226:P1235"/>
    <mergeCell ref="Q1226:Q1235"/>
    <mergeCell ref="J1121:J1124"/>
    <mergeCell ref="J1125:J1130"/>
    <mergeCell ref="H1152:H1165"/>
    <mergeCell ref="R1217:R1225"/>
    <mergeCell ref="S1174:S1216"/>
    <mergeCell ref="P1174:P1216"/>
    <mergeCell ref="R1119:R1137"/>
    <mergeCell ref="J1113:J1114"/>
    <mergeCell ref="F1245:F1252"/>
    <mergeCell ref="S1217:S1225"/>
    <mergeCell ref="T1174:T1216"/>
    <mergeCell ref="J1054:J1084"/>
    <mergeCell ref="T1217:T1225"/>
    <mergeCell ref="T1119:T1137"/>
    <mergeCell ref="J1105:J1106"/>
    <mergeCell ref="H1111:H1118"/>
    <mergeCell ref="J1095:J1096"/>
    <mergeCell ref="I1111:I1118"/>
    <mergeCell ref="R1166:R1173"/>
    <mergeCell ref="C2:C5"/>
    <mergeCell ref="S1253:S1263"/>
    <mergeCell ref="J985:J1022"/>
    <mergeCell ref="S1226:S1235"/>
    <mergeCell ref="J1154:J1157"/>
    <mergeCell ref="J1158:J1160"/>
    <mergeCell ref="Q1111:Q1118"/>
    <mergeCell ref="R1111:R1118"/>
    <mergeCell ref="P1166:P1173"/>
    <mergeCell ref="Q1166:Q1173"/>
    <mergeCell ref="J1089:J1090"/>
    <mergeCell ref="J1101:J1102"/>
    <mergeCell ref="AC1441:AC1457"/>
    <mergeCell ref="AA1441:AA1457"/>
    <mergeCell ref="AA1500:AA1511"/>
    <mergeCell ref="Z1524:Z1533"/>
    <mergeCell ref="Z1441:Z1457"/>
    <mergeCell ref="AB1500:AB1511"/>
    <mergeCell ref="Y1441:Y1457"/>
    <mergeCell ref="U1471:U1483"/>
    <mergeCell ref="U1534:U1544"/>
    <mergeCell ref="Y1484:Y1491"/>
    <mergeCell ref="V1441:V1457"/>
    <mergeCell ref="W1286:W1299"/>
    <mergeCell ref="W1274:W1285"/>
    <mergeCell ref="W1300:W1307"/>
    <mergeCell ref="X1300:X1307"/>
    <mergeCell ref="AA1524:AA1533"/>
    <mergeCell ref="AC1336:AC1347"/>
    <mergeCell ref="X1336:X1347"/>
    <mergeCell ref="Z1324:Z1335"/>
    <mergeCell ref="AC1556:AC1563"/>
    <mergeCell ref="AA1403:AA1432"/>
    <mergeCell ref="AB1441:AB1457"/>
    <mergeCell ref="AA1556:AA1563"/>
    <mergeCell ref="J1560:J1561"/>
    <mergeCell ref="J1562:J1563"/>
    <mergeCell ref="AC1484:AC1491"/>
    <mergeCell ref="AC1524:AC1533"/>
    <mergeCell ref="AC1534:AC1544"/>
    <mergeCell ref="AB1556:AB1563"/>
    <mergeCell ref="AB1286:AB1299"/>
    <mergeCell ref="AA1300:AA1307"/>
    <mergeCell ref="AC1361:AC1373"/>
    <mergeCell ref="AB1308:AB1315"/>
    <mergeCell ref="W1361:W1373"/>
    <mergeCell ref="AA1374:AA1386"/>
    <mergeCell ref="AA1348:AA1360"/>
    <mergeCell ref="AA1361:AA1373"/>
    <mergeCell ref="AA1484:AA1491"/>
    <mergeCell ref="AA1471:AA1483"/>
    <mergeCell ref="AA1336:AA1347"/>
    <mergeCell ref="AB1348:AB1360"/>
    <mergeCell ref="U1387:U1394"/>
    <mergeCell ref="R1308:R1315"/>
    <mergeCell ref="Q1324:Q1335"/>
    <mergeCell ref="Q1348:Q1360"/>
    <mergeCell ref="Z1534:Z1544"/>
    <mergeCell ref="Q1556:Q1563"/>
    <mergeCell ref="R1556:R1563"/>
    <mergeCell ref="S1556:S1563"/>
    <mergeCell ref="T1556:T1563"/>
    <mergeCell ref="U1556:U1563"/>
    <mergeCell ref="V1556:V1563"/>
    <mergeCell ref="W1556:W1563"/>
    <mergeCell ref="X1556:X1563"/>
    <mergeCell ref="Y1556:Y1563"/>
    <mergeCell ref="Z1556:Z1563"/>
    <mergeCell ref="Q1471:Q1483"/>
    <mergeCell ref="J1505:J1507"/>
    <mergeCell ref="E1534:E1544"/>
    <mergeCell ref="R1484:R1491"/>
    <mergeCell ref="J1500:J1501"/>
    <mergeCell ref="J1508:J1511"/>
    <mergeCell ref="V1500:V1511"/>
    <mergeCell ref="W1500:W1511"/>
    <mergeCell ref="Q1524:Q1533"/>
    <mergeCell ref="P1524:P1533"/>
    <mergeCell ref="J1558:J1559"/>
    <mergeCell ref="P1556:P1563"/>
    <mergeCell ref="F1534:F1544"/>
    <mergeCell ref="G1534:G1544"/>
    <mergeCell ref="AA1534:AA1544"/>
    <mergeCell ref="AB1534:AB1544"/>
    <mergeCell ref="U1545:U1555"/>
    <mergeCell ref="V1545:V1555"/>
    <mergeCell ref="W1545:W1555"/>
    <mergeCell ref="X1545:X1555"/>
    <mergeCell ref="Y1545:Y1555"/>
    <mergeCell ref="Z1545:Z1555"/>
    <mergeCell ref="AA1545:AA1555"/>
    <mergeCell ref="AB1545:AB1555"/>
    <mergeCell ref="P1545:P1555"/>
    <mergeCell ref="I1534:I1544"/>
    <mergeCell ref="J1534:J1535"/>
    <mergeCell ref="P1534:P1544"/>
    <mergeCell ref="W1484:W1491"/>
    <mergeCell ref="V1484:V1491"/>
    <mergeCell ref="W1524:W1533"/>
    <mergeCell ref="W1512:W1523"/>
    <mergeCell ref="I1484:I1491"/>
    <mergeCell ref="J1490:J1491"/>
    <mergeCell ref="Y1534:Y1544"/>
    <mergeCell ref="T1545:T1555"/>
    <mergeCell ref="R1500:R1511"/>
    <mergeCell ref="Q1534:Q1544"/>
    <mergeCell ref="R1534:R1544"/>
    <mergeCell ref="G1471:G1483"/>
    <mergeCell ref="H1484:H1491"/>
    <mergeCell ref="I1556:I1563"/>
    <mergeCell ref="J1556:J1557"/>
    <mergeCell ref="H1534:H1544"/>
    <mergeCell ref="S1484:S1491"/>
    <mergeCell ref="U1524:U1533"/>
    <mergeCell ref="U1500:U1511"/>
    <mergeCell ref="I1471:I1483"/>
    <mergeCell ref="E1500:E1511"/>
    <mergeCell ref="I1387:I1394"/>
    <mergeCell ref="G1500:G1511"/>
    <mergeCell ref="B1524:B1533"/>
    <mergeCell ref="J1488:J1489"/>
    <mergeCell ref="F1500:F1511"/>
    <mergeCell ref="F1484:F1491"/>
    <mergeCell ref="A1484:A1491"/>
    <mergeCell ref="E1471:E1483"/>
    <mergeCell ref="C1471:C1483"/>
    <mergeCell ref="C1484:C1491"/>
    <mergeCell ref="A431:A438"/>
    <mergeCell ref="B431:B438"/>
    <mergeCell ref="C431:C438"/>
    <mergeCell ref="D431:D438"/>
    <mergeCell ref="A930:A942"/>
    <mergeCell ref="B930:B942"/>
    <mergeCell ref="E930:E942"/>
    <mergeCell ref="F930:F942"/>
    <mergeCell ref="D930:D942"/>
    <mergeCell ref="A1119:A1137"/>
    <mergeCell ref="B1119:B1137"/>
    <mergeCell ref="D1441:D1457"/>
    <mergeCell ref="A1556:A1563"/>
    <mergeCell ref="B1556:B1563"/>
    <mergeCell ref="C1556:C1563"/>
    <mergeCell ref="D1556:D1563"/>
    <mergeCell ref="E1556:E1563"/>
    <mergeCell ref="F1556:F1563"/>
    <mergeCell ref="G1556:G1563"/>
    <mergeCell ref="H1556:H1563"/>
    <mergeCell ref="C1534:C1544"/>
    <mergeCell ref="D1534:D1544"/>
    <mergeCell ref="A1524:A1533"/>
    <mergeCell ref="D1524:D1533"/>
    <mergeCell ref="H1336:H1347"/>
    <mergeCell ref="G1387:G1394"/>
    <mergeCell ref="H1387:H1394"/>
    <mergeCell ref="I1324:I1335"/>
    <mergeCell ref="J1374:J1375"/>
    <mergeCell ref="I1348:I1360"/>
    <mergeCell ref="J1332:J1335"/>
    <mergeCell ref="A1348:A1360"/>
    <mergeCell ref="D1336:D1347"/>
    <mergeCell ref="D1324:D1335"/>
    <mergeCell ref="B1361:B1373"/>
    <mergeCell ref="H1308:H1315"/>
    <mergeCell ref="H1361:H1373"/>
    <mergeCell ref="J1376:J1378"/>
    <mergeCell ref="I1361:I1373"/>
    <mergeCell ref="E1348:E1360"/>
    <mergeCell ref="G1361:G1373"/>
    <mergeCell ref="G1308:G1315"/>
    <mergeCell ref="H1286:H1299"/>
    <mergeCell ref="J1304:J1305"/>
    <mergeCell ref="G1348:G1360"/>
    <mergeCell ref="Z1484:Z1491"/>
    <mergeCell ref="AC1500:AC1511"/>
    <mergeCell ref="S1471:S1483"/>
    <mergeCell ref="AB1471:AB1483"/>
    <mergeCell ref="X1471:X1483"/>
    <mergeCell ref="AC1403:AC1432"/>
    <mergeCell ref="P1500:P1511"/>
    <mergeCell ref="Q1500:Q1511"/>
    <mergeCell ref="W1441:W1457"/>
    <mergeCell ref="H1374:H1386"/>
    <mergeCell ref="G1374:G1386"/>
    <mergeCell ref="S1441:S1457"/>
    <mergeCell ref="J1486:J1487"/>
    <mergeCell ref="AB1403:AB1432"/>
    <mergeCell ref="AC1471:AC1483"/>
    <mergeCell ref="Z1395:Z1402"/>
    <mergeCell ref="AA1395:AA1402"/>
    <mergeCell ref="AB1395:AB1402"/>
    <mergeCell ref="AC1395:AC1402"/>
    <mergeCell ref="J1397:J1398"/>
    <mergeCell ref="J1344:J1347"/>
    <mergeCell ref="F1286:F1299"/>
    <mergeCell ref="E1286:E1299"/>
    <mergeCell ref="J1288:J1290"/>
    <mergeCell ref="Q1336:Q1347"/>
    <mergeCell ref="H1324:H1335"/>
    <mergeCell ref="B1286:B1299"/>
    <mergeCell ref="B1274:B1285"/>
    <mergeCell ref="A1336:A1347"/>
    <mergeCell ref="E1336:E1347"/>
    <mergeCell ref="C1324:C1335"/>
    <mergeCell ref="F1324:F1335"/>
    <mergeCell ref="I1300:I1307"/>
    <mergeCell ref="P1286:P1299"/>
    <mergeCell ref="J1286:J1287"/>
    <mergeCell ref="I1286:I1299"/>
    <mergeCell ref="P1264:P1273"/>
    <mergeCell ref="Q1264:Q1273"/>
    <mergeCell ref="R1264:R1273"/>
    <mergeCell ref="D1286:D1299"/>
    <mergeCell ref="D1274:D1285"/>
    <mergeCell ref="D1300:D1307"/>
    <mergeCell ref="H1274:H1285"/>
    <mergeCell ref="G1274:G1285"/>
    <mergeCell ref="B1300:B1307"/>
    <mergeCell ref="E1264:E1273"/>
    <mergeCell ref="F1264:F1273"/>
    <mergeCell ref="G1264:G1273"/>
    <mergeCell ref="H1264:H1273"/>
    <mergeCell ref="I1264:I1273"/>
    <mergeCell ref="J1264:J1265"/>
    <mergeCell ref="P1374:P1386"/>
    <mergeCell ref="R1286:R1299"/>
    <mergeCell ref="P1274:P1285"/>
    <mergeCell ref="J1291:J1294"/>
    <mergeCell ref="J1276:J1278"/>
    <mergeCell ref="J1366:J1369"/>
    <mergeCell ref="J1370:J1373"/>
    <mergeCell ref="J1329:J1331"/>
    <mergeCell ref="J1300:J1301"/>
    <mergeCell ref="Q1286:Q1299"/>
    <mergeCell ref="J1279:J1281"/>
    <mergeCell ref="R1300:R1307"/>
    <mergeCell ref="P1361:P1373"/>
    <mergeCell ref="Q1374:Q1386"/>
    <mergeCell ref="J1302:J1303"/>
    <mergeCell ref="J1274:J1275"/>
    <mergeCell ref="J1308:J1309"/>
    <mergeCell ref="J1341:J1343"/>
    <mergeCell ref="J1282:J1285"/>
    <mergeCell ref="R1348:R1360"/>
    <mergeCell ref="J1268:J1269"/>
    <mergeCell ref="J1270:J1273"/>
    <mergeCell ref="J1266:J1267"/>
    <mergeCell ref="P1308:P1315"/>
    <mergeCell ref="P1324:P1335"/>
    <mergeCell ref="J1336:J1337"/>
    <mergeCell ref="S1324:S1335"/>
    <mergeCell ref="J1363:J1365"/>
    <mergeCell ref="J1338:J1340"/>
    <mergeCell ref="AC1236:AC1244"/>
    <mergeCell ref="AC1095:AC1102"/>
    <mergeCell ref="V1111:V1118"/>
    <mergeCell ref="R1138:R1151"/>
    <mergeCell ref="AC1166:AC1173"/>
    <mergeCell ref="AB1253:AB1263"/>
    <mergeCell ref="X1138:X1151"/>
    <mergeCell ref="Y1138:Y1151"/>
    <mergeCell ref="Z1138:Z1151"/>
    <mergeCell ref="Z1217:Z1225"/>
    <mergeCell ref="AC1152:AC1165"/>
    <mergeCell ref="Y1103:Y1110"/>
    <mergeCell ref="AC1085:AC1094"/>
    <mergeCell ref="AC1119:AC1137"/>
    <mergeCell ref="AC1103:AC1110"/>
    <mergeCell ref="Z1226:Z1235"/>
    <mergeCell ref="AB1166:AB1173"/>
    <mergeCell ref="AB1111:AB1118"/>
    <mergeCell ref="AA1217:AA1225"/>
    <mergeCell ref="AC1217:AC1225"/>
    <mergeCell ref="AC1174:AC1216"/>
    <mergeCell ref="AA1103:AA1110"/>
    <mergeCell ref="AC1253:AC1263"/>
    <mergeCell ref="AA1236:AA1244"/>
    <mergeCell ref="Z1103:Z1110"/>
    <mergeCell ref="X1166:X1173"/>
    <mergeCell ref="Y1166:Y1173"/>
    <mergeCell ref="Z1166:Z1173"/>
    <mergeCell ref="AA1166:AA1173"/>
    <mergeCell ref="X1111:X1118"/>
    <mergeCell ref="Y1111:Y1118"/>
    <mergeCell ref="Z1111:Z1118"/>
    <mergeCell ref="AA1111:AA1118"/>
    <mergeCell ref="X1174:X1216"/>
    <mergeCell ref="X1119:X1137"/>
    <mergeCell ref="V1103:V1110"/>
    <mergeCell ref="AC1226:AC1235"/>
    <mergeCell ref="W1166:W1173"/>
    <mergeCell ref="Z1119:Z1137"/>
    <mergeCell ref="V1166:V1173"/>
    <mergeCell ref="V1119:V1137"/>
    <mergeCell ref="W1119:W1137"/>
    <mergeCell ref="V1236:V1244"/>
    <mergeCell ref="Z1245:Z1252"/>
    <mergeCell ref="AB1085:AB1094"/>
    <mergeCell ref="W1111:W1118"/>
    <mergeCell ref="Y1119:Y1137"/>
    <mergeCell ref="V1174:V1216"/>
    <mergeCell ref="W1085:W1094"/>
    <mergeCell ref="X1226:X1235"/>
    <mergeCell ref="Z1152:Z1165"/>
    <mergeCell ref="Z1174:Z1216"/>
    <mergeCell ref="W1152:W1165"/>
    <mergeCell ref="X1152:X1165"/>
    <mergeCell ref="Y1152:Y1165"/>
    <mergeCell ref="T1226:T1235"/>
    <mergeCell ref="Y1226:Y1235"/>
    <mergeCell ref="Y1253:Y1263"/>
    <mergeCell ref="P1152:P1165"/>
    <mergeCell ref="P1245:P1252"/>
    <mergeCell ref="Q1245:Q1252"/>
    <mergeCell ref="R1245:R1252"/>
    <mergeCell ref="W1217:W1225"/>
    <mergeCell ref="X1217:X1225"/>
    <mergeCell ref="V943:V1084"/>
    <mergeCell ref="W1236:W1244"/>
    <mergeCell ref="X1245:X1252"/>
    <mergeCell ref="Y1245:Y1252"/>
    <mergeCell ref="Q1138:Q1151"/>
    <mergeCell ref="P1085:P1094"/>
    <mergeCell ref="P1103:P1110"/>
    <mergeCell ref="P1119:P1137"/>
    <mergeCell ref="Q1119:Q1137"/>
    <mergeCell ref="Q1174:Q1216"/>
    <mergeCell ref="P1217:P1225"/>
    <mergeCell ref="Q1103:Q1110"/>
    <mergeCell ref="U1119:U1137"/>
    <mergeCell ref="P1111:P1118"/>
    <mergeCell ref="T1245:T1252"/>
    <mergeCell ref="P1138:P1151"/>
    <mergeCell ref="T1085:T1094"/>
    <mergeCell ref="V1085:V1094"/>
    <mergeCell ref="U1095:U1102"/>
    <mergeCell ref="U1217:U1225"/>
    <mergeCell ref="W1226:W1235"/>
    <mergeCell ref="V1253:V1263"/>
    <mergeCell ref="S943:S1084"/>
    <mergeCell ref="V1245:V1252"/>
    <mergeCell ref="S1245:S1252"/>
    <mergeCell ref="R1236:R1244"/>
    <mergeCell ref="W943:W1084"/>
    <mergeCell ref="U943:U1084"/>
    <mergeCell ref="U1085:U1094"/>
    <mergeCell ref="X1253:X1263"/>
    <mergeCell ref="R943:R1084"/>
    <mergeCell ref="Q1085:Q1094"/>
    <mergeCell ref="Q943:Q1084"/>
    <mergeCell ref="Q510:Q518"/>
    <mergeCell ref="R510:R518"/>
    <mergeCell ref="S510:S518"/>
    <mergeCell ref="T510:T518"/>
    <mergeCell ref="U510:U518"/>
    <mergeCell ref="J930:J931"/>
    <mergeCell ref="J514:J515"/>
    <mergeCell ref="J1140:J1141"/>
    <mergeCell ref="U502:U509"/>
    <mergeCell ref="R502:R509"/>
    <mergeCell ref="P755:P762"/>
    <mergeCell ref="Q755:Q762"/>
    <mergeCell ref="R755:R762"/>
    <mergeCell ref="S755:S762"/>
    <mergeCell ref="T755:T762"/>
    <mergeCell ref="U755:U762"/>
    <mergeCell ref="Q914:Q921"/>
    <mergeCell ref="R914:R921"/>
    <mergeCell ref="S914:S921"/>
    <mergeCell ref="T914:T921"/>
    <mergeCell ref="T898:T905"/>
    <mergeCell ref="U898:U905"/>
    <mergeCell ref="U1253:U1263"/>
    <mergeCell ref="Q1217:Q1225"/>
    <mergeCell ref="P1095:P1102"/>
    <mergeCell ref="R747:R754"/>
    <mergeCell ref="P739:P746"/>
    <mergeCell ref="Q1095:Q1102"/>
    <mergeCell ref="P1236:P1244"/>
    <mergeCell ref="Q358:Q365"/>
    <mergeCell ref="J271:J274"/>
    <mergeCell ref="T399:T406"/>
    <mergeCell ref="P315:P322"/>
    <mergeCell ref="I415:I430"/>
    <mergeCell ref="J433:J434"/>
    <mergeCell ref="J769:J770"/>
    <mergeCell ref="J741:J742"/>
    <mergeCell ref="J743:J744"/>
    <mergeCell ref="J745:J746"/>
    <mergeCell ref="R494:R501"/>
    <mergeCell ref="P527:P536"/>
    <mergeCell ref="Q527:Q536"/>
    <mergeCell ref="P710:P720"/>
    <mergeCell ref="J669:J670"/>
    <mergeCell ref="Q763:Q770"/>
    <mergeCell ref="J487:J489"/>
    <mergeCell ref="S588:S597"/>
    <mergeCell ref="P606:P613"/>
    <mergeCell ref="Q606:Q613"/>
    <mergeCell ref="P467:P474"/>
    <mergeCell ref="P614:P621"/>
    <mergeCell ref="Q614:Q621"/>
    <mergeCell ref="T502:T509"/>
    <mergeCell ref="I572:I579"/>
    <mergeCell ref="J572:J573"/>
    <mergeCell ref="P572:P579"/>
    <mergeCell ref="S459:S466"/>
    <mergeCell ref="V898:V905"/>
    <mergeCell ref="J757:J758"/>
    <mergeCell ref="J759:J760"/>
    <mergeCell ref="J761:J762"/>
    <mergeCell ref="S731:S738"/>
    <mergeCell ref="T731:T738"/>
    <mergeCell ref="J512:J513"/>
    <mergeCell ref="J516:J518"/>
    <mergeCell ref="U763:U770"/>
    <mergeCell ref="J467:J468"/>
    <mergeCell ref="I391:I398"/>
    <mergeCell ref="T391:T398"/>
    <mergeCell ref="R407:R414"/>
    <mergeCell ref="T431:T438"/>
    <mergeCell ref="S415:S430"/>
    <mergeCell ref="Q431:Q438"/>
    <mergeCell ref="R431:R438"/>
    <mergeCell ref="I399:I406"/>
    <mergeCell ref="I431:I438"/>
    <mergeCell ref="T407:T414"/>
    <mergeCell ref="T415:T430"/>
    <mergeCell ref="R399:R406"/>
    <mergeCell ref="U731:U738"/>
    <mergeCell ref="U475:U482"/>
    <mergeCell ref="R606:R613"/>
    <mergeCell ref="S606:S613"/>
    <mergeCell ref="T606:T613"/>
    <mergeCell ref="S439:S449"/>
    <mergeCell ref="P519:P526"/>
    <mergeCell ref="J459:J460"/>
    <mergeCell ref="P459:P466"/>
    <mergeCell ref="Q459:Q466"/>
    <mergeCell ref="R459:R466"/>
    <mergeCell ref="S450:S458"/>
    <mergeCell ref="J447:J449"/>
    <mergeCell ref="R930:R942"/>
    <mergeCell ref="S930:S942"/>
    <mergeCell ref="P622:P629"/>
    <mergeCell ref="Q622:Q629"/>
    <mergeCell ref="J932:J934"/>
    <mergeCell ref="J935:J938"/>
    <mergeCell ref="J939:J942"/>
    <mergeCell ref="J506:J507"/>
    <mergeCell ref="J508:J509"/>
    <mergeCell ref="R439:R449"/>
    <mergeCell ref="R898:R905"/>
    <mergeCell ref="S898:S905"/>
    <mergeCell ref="R598:R605"/>
    <mergeCell ref="S598:S605"/>
    <mergeCell ref="Q580:Q587"/>
    <mergeCell ref="R580:R587"/>
    <mergeCell ref="Q494:Q501"/>
    <mergeCell ref="P890:P897"/>
    <mergeCell ref="R821:R828"/>
    <mergeCell ref="S821:S828"/>
    <mergeCell ref="J882:J883"/>
    <mergeCell ref="P882:P889"/>
    <mergeCell ref="J1111:J1112"/>
    <mergeCell ref="J1230:J1231"/>
    <mergeCell ref="J1255:J1257"/>
    <mergeCell ref="Y1095:Y1102"/>
    <mergeCell ref="I1274:I1285"/>
    <mergeCell ref="H1236:H1244"/>
    <mergeCell ref="J1251:J1252"/>
    <mergeCell ref="I1138:I1151"/>
    <mergeCell ref="J1138:J1139"/>
    <mergeCell ref="J1161:J1165"/>
    <mergeCell ref="B1138:B1151"/>
    <mergeCell ref="J1085:J1088"/>
    <mergeCell ref="J1093:J1094"/>
    <mergeCell ref="J1115:J1116"/>
    <mergeCell ref="J1117:J1118"/>
    <mergeCell ref="D1119:D1137"/>
    <mergeCell ref="J1109:J1110"/>
    <mergeCell ref="J1166:J1167"/>
    <mergeCell ref="J1152:J1153"/>
    <mergeCell ref="C1119:C1137"/>
    <mergeCell ref="B1095:B1102"/>
    <mergeCell ref="A1085:A1094"/>
    <mergeCell ref="A1103:A1110"/>
    <mergeCell ref="A1138:A1151"/>
    <mergeCell ref="C1217:C1225"/>
    <mergeCell ref="C1174:C1216"/>
    <mergeCell ref="A1152:A1165"/>
    <mergeCell ref="B1152:B1165"/>
    <mergeCell ref="C1152:C1165"/>
    <mergeCell ref="A1111:A1118"/>
    <mergeCell ref="B1103:B1110"/>
    <mergeCell ref="E1166:E1173"/>
    <mergeCell ref="H1085:H1094"/>
    <mergeCell ref="G1103:G1110"/>
    <mergeCell ref="C1245:C1252"/>
    <mergeCell ref="C1085:C1094"/>
    <mergeCell ref="C1095:C1102"/>
    <mergeCell ref="A1166:A1173"/>
    <mergeCell ref="B1166:B1173"/>
    <mergeCell ref="I1103:I1110"/>
    <mergeCell ref="G1111:G1118"/>
    <mergeCell ref="H1119:H1137"/>
    <mergeCell ref="J943:J984"/>
    <mergeCell ref="J1224:J1225"/>
    <mergeCell ref="J1226:J1229"/>
    <mergeCell ref="G1236:G1244"/>
    <mergeCell ref="G1245:G1252"/>
    <mergeCell ref="J1258:J1260"/>
    <mergeCell ref="I1236:I1244"/>
    <mergeCell ref="I1174:I1216"/>
    <mergeCell ref="G1226:G1235"/>
    <mergeCell ref="H1226:H1235"/>
    <mergeCell ref="Y914:Y921"/>
    <mergeCell ref="Z914:Z921"/>
    <mergeCell ref="M1564:Y1564"/>
    <mergeCell ref="R1374:R1386"/>
    <mergeCell ref="S1374:S1386"/>
    <mergeCell ref="I1564:L1564"/>
    <mergeCell ref="W502:W509"/>
    <mergeCell ref="W898:W905"/>
    <mergeCell ref="V588:V597"/>
    <mergeCell ref="V700:V709"/>
    <mergeCell ref="W700:W709"/>
    <mergeCell ref="W930:W942"/>
    <mergeCell ref="AC739:AC746"/>
    <mergeCell ref="AC755:AC762"/>
    <mergeCell ref="X731:X738"/>
    <mergeCell ref="Y731:Y738"/>
    <mergeCell ref="Z731:Z738"/>
    <mergeCell ref="AA731:AA738"/>
    <mergeCell ref="AB731:AB738"/>
    <mergeCell ref="AC731:AC738"/>
    <mergeCell ref="Z739:Z746"/>
    <mergeCell ref="AA739:AA746"/>
    <mergeCell ref="V731:V738"/>
    <mergeCell ref="W731:W738"/>
    <mergeCell ref="X755:X762"/>
    <mergeCell ref="Y755:Y762"/>
    <mergeCell ref="Z755:Z762"/>
    <mergeCell ref="V630:V638"/>
    <mergeCell ref="W630:W638"/>
    <mergeCell ref="Y763:Y770"/>
    <mergeCell ref="Z763:Z770"/>
    <mergeCell ref="AA763:AA770"/>
    <mergeCell ref="AB763:AB770"/>
    <mergeCell ref="AC763:AC770"/>
    <mergeCell ref="AC6:AC19"/>
    <mergeCell ref="Z323:Z330"/>
    <mergeCell ref="AC502:AC509"/>
    <mergeCell ref="AC231:AC238"/>
    <mergeCell ref="AB407:AB414"/>
    <mergeCell ref="AC239:AC257"/>
    <mergeCell ref="U450:U458"/>
    <mergeCell ref="U439:U449"/>
    <mergeCell ref="AC459:AC466"/>
    <mergeCell ref="V450:V458"/>
    <mergeCell ref="W747:W754"/>
    <mergeCell ref="X747:X754"/>
    <mergeCell ref="Y747:Y754"/>
    <mergeCell ref="Z747:Z754"/>
    <mergeCell ref="AA747:AA754"/>
    <mergeCell ref="AB747:AB754"/>
    <mergeCell ref="AC415:AC430"/>
    <mergeCell ref="AC323:AC330"/>
    <mergeCell ref="AA494:AA501"/>
    <mergeCell ref="V231:V238"/>
    <mergeCell ref="AA450:AA458"/>
    <mergeCell ref="V431:V438"/>
    <mergeCell ref="Z258:Z265"/>
    <mergeCell ref="Z266:Z277"/>
    <mergeCell ref="W341:W349"/>
    <mergeCell ref="Y266:Y277"/>
    <mergeCell ref="AC431:AC438"/>
    <mergeCell ref="AC331:AC340"/>
    <mergeCell ref="AB331:AB340"/>
    <mergeCell ref="V510:V518"/>
    <mergeCell ref="W510:W518"/>
    <mergeCell ref="V502:V509"/>
    <mergeCell ref="AB209:AB219"/>
    <mergeCell ref="AB231:AB238"/>
    <mergeCell ref="AC450:AC458"/>
    <mergeCell ref="AC399:AC406"/>
    <mergeCell ref="AA431:AA438"/>
    <mergeCell ref="AB30:AB42"/>
    <mergeCell ref="W90:W97"/>
    <mergeCell ref="AB431:AB438"/>
    <mergeCell ref="AC383:AC390"/>
    <mergeCell ref="Z90:Z97"/>
    <mergeCell ref="Z6:Z19"/>
    <mergeCell ref="X239:X257"/>
    <mergeCell ref="W494:W501"/>
    <mergeCell ref="AA106:AA113"/>
    <mergeCell ref="AA366:AA373"/>
    <mergeCell ref="AA374:AA382"/>
    <mergeCell ref="AB341:AB349"/>
    <mergeCell ref="X323:X330"/>
    <mergeCell ref="Y323:Y330"/>
    <mergeCell ref="W106:W113"/>
    <mergeCell ref="AC30:AC42"/>
    <mergeCell ref="AA30:AA42"/>
    <mergeCell ref="AC43:AC52"/>
    <mergeCell ref="Y123:Y133"/>
    <mergeCell ref="Z123:Z133"/>
    <mergeCell ref="AA123:AA133"/>
    <mergeCell ref="AB114:AB122"/>
    <mergeCell ref="AC167:AC175"/>
    <mergeCell ref="W450:W458"/>
    <mergeCell ref="AB494:AB501"/>
    <mergeCell ref="Y184:Y192"/>
    <mergeCell ref="X167:X175"/>
    <mergeCell ref="AC266:AC277"/>
    <mergeCell ref="Z350:Z357"/>
    <mergeCell ref="AC296:AC314"/>
    <mergeCell ref="X6:X19"/>
    <mergeCell ref="AA20:AA29"/>
    <mergeCell ref="AC358:AC365"/>
    <mergeCell ref="X184:X192"/>
    <mergeCell ref="Z193:Z200"/>
    <mergeCell ref="W383:W390"/>
    <mergeCell ref="W184:W192"/>
    <mergeCell ref="AB20:AB29"/>
    <mergeCell ref="AB6:AB19"/>
    <mergeCell ref="Z20:Z29"/>
    <mergeCell ref="Y43:Y52"/>
    <mergeCell ref="AB134:AB142"/>
    <mergeCell ref="AC258:AC265"/>
    <mergeCell ref="AC278:AC295"/>
    <mergeCell ref="Z209:Z219"/>
    <mergeCell ref="AA176:AA183"/>
    <mergeCell ref="Z98:Z105"/>
    <mergeCell ref="Z106:Z113"/>
    <mergeCell ref="Y176:Y183"/>
    <mergeCell ref="AA323:AA330"/>
    <mergeCell ref="X315:X322"/>
    <mergeCell ref="Z134:Z142"/>
    <mergeCell ref="Y158:Y166"/>
    <mergeCell ref="AA143:AA157"/>
    <mergeCell ref="AA167:AA175"/>
    <mergeCell ref="Y201:Y208"/>
    <mergeCell ref="AB296:AB314"/>
    <mergeCell ref="Y296:Y314"/>
    <mergeCell ref="Z341:Z349"/>
    <mergeCell ref="X475:X482"/>
    <mergeCell ref="Y475:Y482"/>
    <mergeCell ref="Z475:Z482"/>
    <mergeCell ref="AA475:AA482"/>
    <mergeCell ref="U399:U406"/>
    <mergeCell ref="V399:V406"/>
    <mergeCell ref="U431:U438"/>
    <mergeCell ref="W431:W438"/>
    <mergeCell ref="X431:X438"/>
    <mergeCell ref="T450:T458"/>
    <mergeCell ref="U167:U175"/>
    <mergeCell ref="U193:U200"/>
    <mergeCell ref="AC209:AC219"/>
    <mergeCell ref="AC201:AC208"/>
    <mergeCell ref="AC366:AC373"/>
    <mergeCell ref="X341:X349"/>
    <mergeCell ref="W296:W314"/>
    <mergeCell ref="W258:W265"/>
    <mergeCell ref="AC193:AC200"/>
    <mergeCell ref="AC184:AC192"/>
    <mergeCell ref="W176:W183"/>
    <mergeCell ref="AB176:AB183"/>
    <mergeCell ref="AC176:AC183"/>
    <mergeCell ref="Z450:Z458"/>
    <mergeCell ref="U391:U398"/>
    <mergeCell ref="Y399:Y406"/>
    <mergeCell ref="Y439:Y449"/>
    <mergeCell ref="Z431:Z438"/>
    <mergeCell ref="Z176:Z183"/>
    <mergeCell ref="Z399:Z406"/>
    <mergeCell ref="Y315:Y322"/>
    <mergeCell ref="W209:W219"/>
    <mergeCell ref="S431:S438"/>
    <mergeCell ref="R415:R430"/>
    <mergeCell ref="V323:V330"/>
    <mergeCell ref="U296:U314"/>
    <mergeCell ref="Z315:Z322"/>
    <mergeCell ref="J490:J493"/>
    <mergeCell ref="AB278:AB295"/>
    <mergeCell ref="AA350:AA357"/>
    <mergeCell ref="J378:J379"/>
    <mergeCell ref="P374:P382"/>
    <mergeCell ref="J333:J336"/>
    <mergeCell ref="S323:S330"/>
    <mergeCell ref="J218:J219"/>
    <mergeCell ref="Q315:Q322"/>
    <mergeCell ref="P341:P349"/>
    <mergeCell ref="AA483:AA493"/>
    <mergeCell ref="AB483:AB493"/>
    <mergeCell ref="R475:R482"/>
    <mergeCell ref="S475:S482"/>
    <mergeCell ref="T475:T482"/>
    <mergeCell ref="AB475:AB482"/>
    <mergeCell ref="Z358:Z365"/>
    <mergeCell ref="Z391:Z398"/>
    <mergeCell ref="AA296:AA314"/>
    <mergeCell ref="T459:T466"/>
    <mergeCell ref="U459:U466"/>
    <mergeCell ref="V459:V466"/>
    <mergeCell ref="W459:W466"/>
    <mergeCell ref="P450:P458"/>
    <mergeCell ref="J441:J442"/>
    <mergeCell ref="V475:V482"/>
    <mergeCell ref="W475:W482"/>
    <mergeCell ref="AB415:AB430"/>
    <mergeCell ref="AB366:AB373"/>
    <mergeCell ref="Y450:Y458"/>
    <mergeCell ref="AA439:AA449"/>
    <mergeCell ref="AA399:AA406"/>
    <mergeCell ref="AB399:AB406"/>
    <mergeCell ref="AA341:AA349"/>
    <mergeCell ref="AB323:AB330"/>
    <mergeCell ref="AB220:AB230"/>
    <mergeCell ref="AB459:AB466"/>
    <mergeCell ref="AB315:AB322"/>
    <mergeCell ref="AB450:AB458"/>
    <mergeCell ref="Q450:Q458"/>
    <mergeCell ref="J454:J456"/>
    <mergeCell ref="J457:J458"/>
    <mergeCell ref="P431:P438"/>
    <mergeCell ref="J443:J446"/>
    <mergeCell ref="P439:P449"/>
    <mergeCell ref="W374:W382"/>
    <mergeCell ref="U341:U349"/>
    <mergeCell ref="Z296:Z314"/>
    <mergeCell ref="W266:W277"/>
    <mergeCell ref="W278:W295"/>
    <mergeCell ref="S391:S398"/>
    <mergeCell ref="V220:V230"/>
    <mergeCell ref="U258:U265"/>
    <mergeCell ref="AB391:AB398"/>
    <mergeCell ref="T358:T365"/>
    <mergeCell ref="U278:U295"/>
    <mergeCell ref="U374:U382"/>
    <mergeCell ref="U383:U390"/>
    <mergeCell ref="U407:U414"/>
    <mergeCell ref="Z2:AA3"/>
    <mergeCell ref="AA4:AA5"/>
    <mergeCell ref="J2:J5"/>
    <mergeCell ref="Z30:Z42"/>
    <mergeCell ref="W53:W80"/>
    <mergeCell ref="W399:W406"/>
    <mergeCell ref="AB2:AB5"/>
    <mergeCell ref="J17:J19"/>
    <mergeCell ref="M2:M5"/>
    <mergeCell ref="J413:J414"/>
    <mergeCell ref="J401:J402"/>
    <mergeCell ref="J403:J404"/>
    <mergeCell ref="J405:J406"/>
    <mergeCell ref="J407:J408"/>
    <mergeCell ref="J409:J410"/>
    <mergeCell ref="Q366:Q373"/>
    <mergeCell ref="P383:P390"/>
    <mergeCell ref="Q383:Q390"/>
    <mergeCell ref="P391:P398"/>
    <mergeCell ref="Q391:Q398"/>
    <mergeCell ref="P407:P414"/>
    <mergeCell ref="AA331:AA340"/>
    <mergeCell ref="V20:V29"/>
    <mergeCell ref="V53:V80"/>
    <mergeCell ref="AB374:AB382"/>
    <mergeCell ref="AA201:AA208"/>
    <mergeCell ref="Q184:Q192"/>
    <mergeCell ref="W201:W208"/>
    <mergeCell ref="W193:W200"/>
    <mergeCell ref="Z184:Z192"/>
    <mergeCell ref="AB193:AB200"/>
    <mergeCell ref="V201:V208"/>
    <mergeCell ref="H6:H19"/>
    <mergeCell ref="W30:W42"/>
    <mergeCell ref="J34:J35"/>
    <mergeCell ref="J138:J139"/>
    <mergeCell ref="Y193:Y200"/>
    <mergeCell ref="U20:U29"/>
    <mergeCell ref="J310:J314"/>
    <mergeCell ref="Q193:Q200"/>
    <mergeCell ref="J28:J29"/>
    <mergeCell ref="P323:P330"/>
    <mergeCell ref="J207:J208"/>
    <mergeCell ref="J23:J25"/>
    <mergeCell ref="Y366:Y373"/>
    <mergeCell ref="Y331:Y340"/>
    <mergeCell ref="X143:X157"/>
    <mergeCell ref="X158:X166"/>
    <mergeCell ref="U366:U373"/>
    <mergeCell ref="P239:P257"/>
    <mergeCell ref="J252:J257"/>
    <mergeCell ref="J241:J246"/>
    <mergeCell ref="J36:J38"/>
    <mergeCell ref="P81:P89"/>
    <mergeCell ref="P193:P200"/>
    <mergeCell ref="T30:T42"/>
    <mergeCell ref="V366:V373"/>
    <mergeCell ref="U266:U277"/>
    <mergeCell ref="X266:X277"/>
    <mergeCell ref="X176:X183"/>
    <mergeCell ref="V296:V314"/>
    <mergeCell ref="J20:J22"/>
    <mergeCell ref="V341:V349"/>
    <mergeCell ref="U176:U183"/>
    <mergeCell ref="S6:S19"/>
    <mergeCell ref="Y167:Y175"/>
    <mergeCell ref="X123:X133"/>
    <mergeCell ref="U201:U208"/>
    <mergeCell ref="X220:X230"/>
    <mergeCell ref="Y143:Y157"/>
    <mergeCell ref="X278:X295"/>
    <mergeCell ref="Y358:Y365"/>
    <mergeCell ref="U358:U365"/>
    <mergeCell ref="V358:V365"/>
    <mergeCell ref="Y30:Y42"/>
    <mergeCell ref="U30:U42"/>
    <mergeCell ref="J266:J267"/>
    <mergeCell ref="S358:S365"/>
    <mergeCell ref="T20:T29"/>
    <mergeCell ref="X30:X42"/>
    <mergeCell ref="T231:T238"/>
    <mergeCell ref="S184:S192"/>
    <mergeCell ref="S201:S208"/>
    <mergeCell ref="Y278:Y295"/>
    <mergeCell ref="X258:X265"/>
    <mergeCell ref="W220:W230"/>
    <mergeCell ref="Y350:Y357"/>
    <mergeCell ref="T296:T314"/>
    <mergeCell ref="J258:J259"/>
    <mergeCell ref="R315:R322"/>
    <mergeCell ref="V30:V42"/>
    <mergeCell ref="T143:T157"/>
    <mergeCell ref="Q20:Q29"/>
    <mergeCell ref="J30:J33"/>
    <mergeCell ref="T350:T357"/>
    <mergeCell ref="J45:J46"/>
    <mergeCell ref="AC2:AC5"/>
    <mergeCell ref="H30:H42"/>
    <mergeCell ref="X331:X340"/>
    <mergeCell ref="Y220:Y230"/>
    <mergeCell ref="G20:G29"/>
    <mergeCell ref="X2:Y3"/>
    <mergeCell ref="T6:T19"/>
    <mergeCell ref="W20:W29"/>
    <mergeCell ref="P20:P29"/>
    <mergeCell ref="Y20:Y29"/>
    <mergeCell ref="I2:I5"/>
    <mergeCell ref="R20:R29"/>
    <mergeCell ref="W407:W414"/>
    <mergeCell ref="N2:N5"/>
    <mergeCell ref="V6:V19"/>
    <mergeCell ref="P6:P19"/>
    <mergeCell ref="Q6:Q19"/>
    <mergeCell ref="Q209:Q219"/>
    <mergeCell ref="W6:W19"/>
    <mergeCell ref="U6:U19"/>
    <mergeCell ref="W331:W340"/>
    <mergeCell ref="J102:J103"/>
    <mergeCell ref="J104:J105"/>
    <mergeCell ref="H98:H105"/>
    <mergeCell ref="H53:H80"/>
    <mergeCell ref="Q53:Q80"/>
    <mergeCell ref="J53:J58"/>
    <mergeCell ref="J94:J95"/>
    <mergeCell ref="J86:J87"/>
    <mergeCell ref="AB43:AB52"/>
    <mergeCell ref="S30:S42"/>
    <mergeCell ref="Y431:Y438"/>
    <mergeCell ref="Y239:Y257"/>
    <mergeCell ref="Z239:Z257"/>
    <mergeCell ref="AA358:AA365"/>
    <mergeCell ref="P350:P357"/>
    <mergeCell ref="P278:P295"/>
    <mergeCell ref="Q296:Q314"/>
    <mergeCell ref="R374:R382"/>
    <mergeCell ref="P266:P277"/>
    <mergeCell ref="E415:E430"/>
    <mergeCell ref="H81:H89"/>
    <mergeCell ref="I81:I89"/>
    <mergeCell ref="I331:I340"/>
    <mergeCell ref="Q90:Q97"/>
    <mergeCell ref="J26:J27"/>
    <mergeCell ref="Q106:Q113"/>
    <mergeCell ref="Q278:Q295"/>
    <mergeCell ref="Q331:Q340"/>
    <mergeCell ref="T114:T122"/>
    <mergeCell ref="R143:R157"/>
    <mergeCell ref="Z4:Z5"/>
    <mergeCell ref="Y6:Y19"/>
    <mergeCell ref="J13:J16"/>
    <mergeCell ref="AC20:AC29"/>
    <mergeCell ref="R6:R19"/>
    <mergeCell ref="AA6:AA19"/>
    <mergeCell ref="X20:X29"/>
    <mergeCell ref="E6:E19"/>
    <mergeCell ref="F6:F19"/>
    <mergeCell ref="Y1274:Y1285"/>
    <mergeCell ref="J6:J8"/>
    <mergeCell ref="J9:J12"/>
    <mergeCell ref="L2:L5"/>
    <mergeCell ref="G6:G19"/>
    <mergeCell ref="F20:F29"/>
    <mergeCell ref="E2:E5"/>
    <mergeCell ref="F2:F5"/>
    <mergeCell ref="O2:O5"/>
    <mergeCell ref="X4:X5"/>
    <mergeCell ref="Y4:Y5"/>
    <mergeCell ref="H2:H5"/>
    <mergeCell ref="K2:K5"/>
    <mergeCell ref="I6:I19"/>
    <mergeCell ref="G2:G5"/>
    <mergeCell ref="AA98:AA105"/>
    <mergeCell ref="U134:U142"/>
    <mergeCell ref="V98:V105"/>
    <mergeCell ref="Y114:Y122"/>
    <mergeCell ref="U106:U113"/>
    <mergeCell ref="X296:X314"/>
    <mergeCell ref="V114:V122"/>
    <mergeCell ref="AA134:AA142"/>
    <mergeCell ref="X98:X105"/>
    <mergeCell ref="Y98:Y105"/>
    <mergeCell ref="W350:W357"/>
    <mergeCell ref="X201:X208"/>
    <mergeCell ref="X209:X219"/>
    <mergeCell ref="V176:V183"/>
    <mergeCell ref="U239:U257"/>
    <mergeCell ref="X106:X113"/>
    <mergeCell ref="U158:U166"/>
    <mergeCell ref="V239:V257"/>
    <mergeCell ref="U231:U238"/>
    <mergeCell ref="V209:V219"/>
    <mergeCell ref="V158:V166"/>
    <mergeCell ref="V266:V277"/>
    <mergeCell ref="X231:X238"/>
    <mergeCell ref="W231:W238"/>
    <mergeCell ref="W239:W257"/>
    <mergeCell ref="U323:U330"/>
    <mergeCell ref="Y134:Y142"/>
    <mergeCell ref="W158:W166"/>
    <mergeCell ref="AA193:AA200"/>
    <mergeCell ref="E209:E219"/>
    <mergeCell ref="I201:I208"/>
    <mergeCell ref="F43:F52"/>
    <mergeCell ref="G43:G52"/>
    <mergeCell ref="J114:J116"/>
    <mergeCell ref="J123:J124"/>
    <mergeCell ref="T341:T349"/>
    <mergeCell ref="I231:I238"/>
    <mergeCell ref="J231:J232"/>
    <mergeCell ref="I278:I295"/>
    <mergeCell ref="V167:V175"/>
    <mergeCell ref="S350:S357"/>
    <mergeCell ref="R350:R357"/>
    <mergeCell ref="Q266:Q277"/>
    <mergeCell ref="P331:P340"/>
    <mergeCell ref="E266:E277"/>
    <mergeCell ref="U43:U52"/>
    <mergeCell ref="I90:I97"/>
    <mergeCell ref="J341:J342"/>
    <mergeCell ref="T278:T295"/>
    <mergeCell ref="T239:T257"/>
    <mergeCell ref="U123:U133"/>
    <mergeCell ref="V123:V133"/>
    <mergeCell ref="J49:J52"/>
    <mergeCell ref="S81:S89"/>
    <mergeCell ref="Q43:Q52"/>
    <mergeCell ref="R43:R52"/>
    <mergeCell ref="S53:S80"/>
    <mergeCell ref="T43:T52"/>
    <mergeCell ref="V143:V157"/>
    <mergeCell ref="V106:V113"/>
    <mergeCell ref="E20:E29"/>
    <mergeCell ref="S20:S29"/>
    <mergeCell ref="H20:H29"/>
    <mergeCell ref="J81:J82"/>
    <mergeCell ref="J88:J89"/>
    <mergeCell ref="J65:J74"/>
    <mergeCell ref="J75:J80"/>
    <mergeCell ref="F53:F80"/>
    <mergeCell ref="E43:E52"/>
    <mergeCell ref="E81:E89"/>
    <mergeCell ref="U209:U219"/>
    <mergeCell ref="J127:J130"/>
    <mergeCell ref="J131:J133"/>
    <mergeCell ref="G315:G322"/>
    <mergeCell ref="J173:J175"/>
    <mergeCell ref="I20:I29"/>
    <mergeCell ref="J275:J277"/>
    <mergeCell ref="S43:S52"/>
    <mergeCell ref="J187:J188"/>
    <mergeCell ref="J189:J190"/>
    <mergeCell ref="R193:R200"/>
    <mergeCell ref="R258:R265"/>
    <mergeCell ref="R239:R257"/>
    <mergeCell ref="S158:S166"/>
    <mergeCell ref="I30:I42"/>
    <mergeCell ref="G193:G200"/>
    <mergeCell ref="T176:T183"/>
    <mergeCell ref="S176:S183"/>
    <mergeCell ref="S167:S175"/>
    <mergeCell ref="S143:S157"/>
    <mergeCell ref="R30:R42"/>
    <mergeCell ref="H383:H390"/>
    <mergeCell ref="H167:H175"/>
    <mergeCell ref="H143:H157"/>
    <mergeCell ref="J203:J204"/>
    <mergeCell ref="J289:J295"/>
    <mergeCell ref="J372:J373"/>
    <mergeCell ref="J220:J221"/>
    <mergeCell ref="I53:I80"/>
    <mergeCell ref="I176:I183"/>
    <mergeCell ref="P114:P122"/>
    <mergeCell ref="W143:W157"/>
    <mergeCell ref="U53:U80"/>
    <mergeCell ref="U98:U105"/>
    <mergeCell ref="U90:U97"/>
    <mergeCell ref="J380:J382"/>
    <mergeCell ref="H331:H340"/>
    <mergeCell ref="H114:H122"/>
    <mergeCell ref="J176:J177"/>
    <mergeCell ref="S278:S295"/>
    <mergeCell ref="S209:S219"/>
    <mergeCell ref="T184:T192"/>
    <mergeCell ref="Q239:Q257"/>
    <mergeCell ref="I315:I322"/>
    <mergeCell ref="I167:I175"/>
    <mergeCell ref="S239:S257"/>
    <mergeCell ref="T220:T230"/>
    <mergeCell ref="H258:H265"/>
    <mergeCell ref="U220:U230"/>
    <mergeCell ref="J197:J198"/>
    <mergeCell ref="P98:P105"/>
    <mergeCell ref="I123:I133"/>
    <mergeCell ref="J117:J118"/>
    <mergeCell ref="J119:J120"/>
    <mergeCell ref="J317:J318"/>
    <mergeCell ref="H374:H382"/>
    <mergeCell ref="R358:R365"/>
    <mergeCell ref="S231:S238"/>
    <mergeCell ref="R220:R230"/>
    <mergeCell ref="R278:R295"/>
    <mergeCell ref="I143:I157"/>
    <mergeCell ref="R209:R219"/>
    <mergeCell ref="P209:P219"/>
    <mergeCell ref="P231:P238"/>
    <mergeCell ref="P296:P314"/>
    <mergeCell ref="Q341:Q349"/>
    <mergeCell ref="J329:J330"/>
    <mergeCell ref="J315:J316"/>
    <mergeCell ref="I258:I265"/>
    <mergeCell ref="I266:I277"/>
    <mergeCell ref="Q374:Q382"/>
    <mergeCell ref="J321:J322"/>
    <mergeCell ref="J205:J206"/>
    <mergeCell ref="R331:R340"/>
    <mergeCell ref="H350:H357"/>
    <mergeCell ref="P134:P142"/>
    <mergeCell ref="P143:P157"/>
    <mergeCell ref="I323:I330"/>
    <mergeCell ref="S296:S314"/>
    <mergeCell ref="P358:P365"/>
    <mergeCell ref="J327:J328"/>
    <mergeCell ref="H43:H52"/>
    <mergeCell ref="G53:G80"/>
    <mergeCell ref="J100:J101"/>
    <mergeCell ref="V315:V322"/>
    <mergeCell ref="V331:V340"/>
    <mergeCell ref="V278:V295"/>
    <mergeCell ref="H209:H219"/>
    <mergeCell ref="H231:H238"/>
    <mergeCell ref="H239:H257"/>
    <mergeCell ref="T374:T382"/>
    <mergeCell ref="I43:I52"/>
    <mergeCell ref="S266:S277"/>
    <mergeCell ref="R323:R330"/>
    <mergeCell ref="T193:T200"/>
    <mergeCell ref="J383:J384"/>
    <mergeCell ref="S383:S390"/>
    <mergeCell ref="P258:P265"/>
    <mergeCell ref="G258:G265"/>
    <mergeCell ref="G106:G113"/>
    <mergeCell ref="H106:H113"/>
    <mergeCell ref="I114:I122"/>
    <mergeCell ref="G231:G238"/>
    <mergeCell ref="P106:P113"/>
    <mergeCell ref="G90:G97"/>
    <mergeCell ref="S331:S340"/>
    <mergeCell ref="J360:J361"/>
    <mergeCell ref="J362:J363"/>
    <mergeCell ref="G123:G133"/>
    <mergeCell ref="G30:G42"/>
    <mergeCell ref="E30:E42"/>
    <mergeCell ref="F30:F42"/>
    <mergeCell ref="E98:E105"/>
    <mergeCell ref="E53:E80"/>
    <mergeCell ref="Q30:Q42"/>
    <mergeCell ref="J237:J238"/>
    <mergeCell ref="G114:G122"/>
    <mergeCell ref="J136:J137"/>
    <mergeCell ref="F90:F97"/>
    <mergeCell ref="J140:J142"/>
    <mergeCell ref="J83:J85"/>
    <mergeCell ref="G98:G105"/>
    <mergeCell ref="H123:H133"/>
    <mergeCell ref="G81:G89"/>
    <mergeCell ref="H134:H142"/>
    <mergeCell ref="J39:J42"/>
    <mergeCell ref="P30:P42"/>
    <mergeCell ref="J47:J48"/>
    <mergeCell ref="I98:I105"/>
    <mergeCell ref="I106:I113"/>
    <mergeCell ref="F114:F122"/>
    <mergeCell ref="G167:G175"/>
    <mergeCell ref="G143:G157"/>
    <mergeCell ref="E106:E113"/>
    <mergeCell ref="E201:E208"/>
    <mergeCell ref="E220:E230"/>
    <mergeCell ref="E123:E133"/>
    <mergeCell ref="J171:J172"/>
    <mergeCell ref="R106:R113"/>
    <mergeCell ref="S106:S113"/>
    <mergeCell ref="T106:T113"/>
    <mergeCell ref="S90:S97"/>
    <mergeCell ref="F415:F430"/>
    <mergeCell ref="F98:F105"/>
    <mergeCell ref="J160:J161"/>
    <mergeCell ref="J164:J166"/>
    <mergeCell ref="P176:P183"/>
    <mergeCell ref="J134:J135"/>
    <mergeCell ref="R341:R349"/>
    <mergeCell ref="T323:T330"/>
    <mergeCell ref="T258:T265"/>
    <mergeCell ref="R201:R208"/>
    <mergeCell ref="T201:T208"/>
    <mergeCell ref="P366:P373"/>
    <mergeCell ref="P399:P406"/>
    <mergeCell ref="Q399:Q406"/>
    <mergeCell ref="S315:S322"/>
    <mergeCell ref="T331:T340"/>
    <mergeCell ref="G383:G390"/>
    <mergeCell ref="J145:J147"/>
    <mergeCell ref="T383:T390"/>
    <mergeCell ref="J395:J396"/>
    <mergeCell ref="P158:P166"/>
    <mergeCell ref="F220:F230"/>
    <mergeCell ref="Q158:Q166"/>
    <mergeCell ref="Q176:Q183"/>
    <mergeCell ref="F258:F265"/>
    <mergeCell ref="J199:J200"/>
    <mergeCell ref="E158:E166"/>
    <mergeCell ref="J158:J159"/>
    <mergeCell ref="F134:F142"/>
    <mergeCell ref="F143:F157"/>
    <mergeCell ref="F158:F166"/>
    <mergeCell ref="H176:H183"/>
    <mergeCell ref="F278:F295"/>
    <mergeCell ref="I134:I142"/>
    <mergeCell ref="E114:E122"/>
    <mergeCell ref="J121:J122"/>
    <mergeCell ref="J143:J144"/>
    <mergeCell ref="G134:G142"/>
    <mergeCell ref="E239:E257"/>
    <mergeCell ref="E231:E238"/>
    <mergeCell ref="H358:H365"/>
    <mergeCell ref="J323:J324"/>
    <mergeCell ref="J262:J263"/>
    <mergeCell ref="F123:F133"/>
    <mergeCell ref="G278:G295"/>
    <mergeCell ref="J201:J202"/>
    <mergeCell ref="P167:P175"/>
    <mergeCell ref="P184:P192"/>
    <mergeCell ref="V43:V52"/>
    <mergeCell ref="F81:F89"/>
    <mergeCell ref="E258:E265"/>
    <mergeCell ref="J125:J126"/>
    <mergeCell ref="S134:S142"/>
    <mergeCell ref="T134:T142"/>
    <mergeCell ref="R134:R142"/>
    <mergeCell ref="S193:S200"/>
    <mergeCell ref="R266:R277"/>
    <mergeCell ref="T366:T373"/>
    <mergeCell ref="S407:S414"/>
    <mergeCell ref="T81:T89"/>
    <mergeCell ref="G341:G349"/>
    <mergeCell ref="G266:G277"/>
    <mergeCell ref="G176:G183"/>
    <mergeCell ref="G158:G166"/>
    <mergeCell ref="J169:J170"/>
    <mergeCell ref="I366:I373"/>
    <mergeCell ref="J366:J367"/>
    <mergeCell ref="J376:J377"/>
    <mergeCell ref="Q350:Q357"/>
    <mergeCell ref="S98:S105"/>
    <mergeCell ref="J59:J64"/>
    <mergeCell ref="F350:F357"/>
    <mergeCell ref="H158:H166"/>
    <mergeCell ref="J431:J432"/>
    <mergeCell ref="H391:H398"/>
    <mergeCell ref="G407:G414"/>
    <mergeCell ref="H407:H414"/>
    <mergeCell ref="H366:H373"/>
    <mergeCell ref="I383:I390"/>
    <mergeCell ref="J268:J270"/>
    <mergeCell ref="E184:E192"/>
    <mergeCell ref="F193:F200"/>
    <mergeCell ref="F167:F175"/>
    <mergeCell ref="F184:F192"/>
    <mergeCell ref="J152:J157"/>
    <mergeCell ref="H220:H230"/>
    <mergeCell ref="G201:G208"/>
    <mergeCell ref="J264:J265"/>
    <mergeCell ref="E278:E295"/>
    <mergeCell ref="H90:H97"/>
    <mergeCell ref="J184:J186"/>
    <mergeCell ref="J191:J192"/>
    <mergeCell ref="I358:I365"/>
    <mergeCell ref="E143:E157"/>
    <mergeCell ref="J213:J217"/>
    <mergeCell ref="F106:F113"/>
    <mergeCell ref="F323:F330"/>
    <mergeCell ref="G366:G373"/>
    <mergeCell ref="G399:G406"/>
    <mergeCell ref="G350:G357"/>
    <mergeCell ref="G374:G382"/>
    <mergeCell ref="I184:I192"/>
    <mergeCell ref="H315:H322"/>
    <mergeCell ref="H341:H349"/>
    <mergeCell ref="J305:J309"/>
    <mergeCell ref="J193:J194"/>
    <mergeCell ref="J108:J109"/>
    <mergeCell ref="J178:J179"/>
    <mergeCell ref="G391:G398"/>
    <mergeCell ref="G184:G192"/>
    <mergeCell ref="G239:G257"/>
    <mergeCell ref="G220:G230"/>
    <mergeCell ref="H201:H208"/>
    <mergeCell ref="F341:F349"/>
    <mergeCell ref="F209:F219"/>
    <mergeCell ref="F201:F208"/>
    <mergeCell ref="E296:E314"/>
    <mergeCell ref="F296:F314"/>
    <mergeCell ref="E134:E142"/>
    <mergeCell ref="E366:E373"/>
    <mergeCell ref="E350:E357"/>
    <mergeCell ref="F266:F277"/>
    <mergeCell ref="F331:F340"/>
    <mergeCell ref="E176:E183"/>
    <mergeCell ref="F176:F183"/>
    <mergeCell ref="E167:E175"/>
    <mergeCell ref="E323:E330"/>
    <mergeCell ref="G209:G219"/>
    <mergeCell ref="E331:E340"/>
    <mergeCell ref="E193:E200"/>
    <mergeCell ref="H193:H200"/>
    <mergeCell ref="F239:F257"/>
    <mergeCell ref="E315:E322"/>
    <mergeCell ref="F231:F238"/>
    <mergeCell ref="F315:F322"/>
    <mergeCell ref="G331:G340"/>
    <mergeCell ref="G358:G365"/>
    <mergeCell ref="E90:E97"/>
    <mergeCell ref="F374:F382"/>
    <mergeCell ref="F366:F373"/>
    <mergeCell ref="F383:F390"/>
    <mergeCell ref="E431:E438"/>
    <mergeCell ref="F399:F406"/>
    <mergeCell ref="E374:E382"/>
    <mergeCell ref="E341:E349"/>
    <mergeCell ref="E383:E390"/>
    <mergeCell ref="D90:D97"/>
    <mergeCell ref="D114:D122"/>
    <mergeCell ref="C341:C349"/>
    <mergeCell ref="D231:D238"/>
    <mergeCell ref="C184:C192"/>
    <mergeCell ref="D184:D192"/>
    <mergeCell ref="C399:C406"/>
    <mergeCell ref="C391:C398"/>
    <mergeCell ref="D6:D19"/>
    <mergeCell ref="C30:C42"/>
    <mergeCell ref="C143:C157"/>
    <mergeCell ref="D143:D157"/>
    <mergeCell ref="A114:A122"/>
    <mergeCell ref="D331:D340"/>
    <mergeCell ref="A415:A430"/>
    <mergeCell ref="C350:C357"/>
    <mergeCell ref="A350:A357"/>
    <mergeCell ref="B383:B390"/>
    <mergeCell ref="C315:C322"/>
    <mergeCell ref="D315:D322"/>
    <mergeCell ref="B167:B175"/>
    <mergeCell ref="B98:B105"/>
    <mergeCell ref="B647:B656"/>
    <mergeCell ref="C647:C656"/>
    <mergeCell ref="D647:D656"/>
    <mergeCell ref="B710:B720"/>
    <mergeCell ref="C494:C501"/>
    <mergeCell ref="D399:D406"/>
    <mergeCell ref="C614:C621"/>
    <mergeCell ref="D614:D621"/>
    <mergeCell ref="A630:A638"/>
    <mergeCell ref="B630:B638"/>
    <mergeCell ref="C630:C638"/>
    <mergeCell ref="D630:D638"/>
    <mergeCell ref="A639:A646"/>
    <mergeCell ref="B639:B646"/>
    <mergeCell ref="C639:C646"/>
    <mergeCell ref="D639:D646"/>
    <mergeCell ref="C771:C778"/>
    <mergeCell ref="D771:D778"/>
    <mergeCell ref="B771:B778"/>
    <mergeCell ref="C898:C905"/>
    <mergeCell ref="B906:B913"/>
    <mergeCell ref="A914:A921"/>
    <mergeCell ref="B914:B921"/>
    <mergeCell ref="C6:C19"/>
    <mergeCell ref="A90:A97"/>
    <mergeCell ref="B415:B430"/>
    <mergeCell ref="C415:C430"/>
    <mergeCell ref="D415:D430"/>
    <mergeCell ref="A391:A398"/>
    <mergeCell ref="A383:A390"/>
    <mergeCell ref="C922:C929"/>
    <mergeCell ref="D922:D929"/>
    <mergeCell ref="A323:A330"/>
    <mergeCell ref="A622:A629"/>
    <mergeCell ref="B622:B629"/>
    <mergeCell ref="C622:C629"/>
    <mergeCell ref="D622:D629"/>
    <mergeCell ref="A657:A664"/>
    <mergeCell ref="B657:B664"/>
    <mergeCell ref="C657:C664"/>
    <mergeCell ref="D657:D664"/>
    <mergeCell ref="A804:A811"/>
    <mergeCell ref="B804:B811"/>
    <mergeCell ref="C804:C811"/>
    <mergeCell ref="D804:D811"/>
    <mergeCell ref="B366:B373"/>
    <mergeCell ref="A53:A80"/>
    <mergeCell ref="D106:D113"/>
    <mergeCell ref="D98:D105"/>
    <mergeCell ref="A134:A142"/>
    <mergeCell ref="B123:B133"/>
    <mergeCell ref="C123:C133"/>
    <mergeCell ref="D123:D133"/>
    <mergeCell ref="A30:A42"/>
    <mergeCell ref="B90:B97"/>
    <mergeCell ref="B53:B80"/>
    <mergeCell ref="C383:C390"/>
    <mergeCell ref="D383:D390"/>
    <mergeCell ref="C296:C314"/>
    <mergeCell ref="C167:C175"/>
    <mergeCell ref="D323:D330"/>
    <mergeCell ref="A98:A105"/>
    <mergeCell ref="D81:D89"/>
    <mergeCell ref="B358:B365"/>
    <mergeCell ref="A167:A175"/>
    <mergeCell ref="C134:C142"/>
    <mergeCell ref="D134:D142"/>
    <mergeCell ref="D220:D230"/>
    <mergeCell ref="D167:D175"/>
    <mergeCell ref="C201:C208"/>
    <mergeCell ref="B201:B208"/>
    <mergeCell ref="B184:B192"/>
    <mergeCell ref="B193:B200"/>
    <mergeCell ref="A258:A265"/>
    <mergeCell ref="A2:A5"/>
    <mergeCell ref="B2:B5"/>
    <mergeCell ref="D2:D5"/>
    <mergeCell ref="A6:A19"/>
    <mergeCell ref="D30:D42"/>
    <mergeCell ref="B20:B29"/>
    <mergeCell ref="D53:D80"/>
    <mergeCell ref="C43:C52"/>
    <mergeCell ref="C20:C29"/>
    <mergeCell ref="D43:D52"/>
    <mergeCell ref="A158:A166"/>
    <mergeCell ref="B81:B89"/>
    <mergeCell ref="B6:B19"/>
    <mergeCell ref="A20:A29"/>
    <mergeCell ref="B30:B42"/>
    <mergeCell ref="C53:C80"/>
    <mergeCell ref="C81:C89"/>
    <mergeCell ref="C90:C97"/>
    <mergeCell ref="B134:B142"/>
    <mergeCell ref="B114:B122"/>
    <mergeCell ref="D20:D29"/>
    <mergeCell ref="A43:A52"/>
    <mergeCell ref="B43:B52"/>
    <mergeCell ref="C114:C122"/>
    <mergeCell ref="A81:A89"/>
    <mergeCell ref="D366:D373"/>
    <mergeCell ref="D258:D265"/>
    <mergeCell ref="D209:D219"/>
    <mergeCell ref="A209:A219"/>
    <mergeCell ref="C266:C277"/>
    <mergeCell ref="D266:D277"/>
    <mergeCell ref="B494:B501"/>
    <mergeCell ref="B239:B257"/>
    <mergeCell ref="B209:B219"/>
    <mergeCell ref="B459:B466"/>
    <mergeCell ref="B399:B406"/>
    <mergeCell ref="D391:D398"/>
    <mergeCell ref="C358:C365"/>
    <mergeCell ref="A278:A295"/>
    <mergeCell ref="B220:B230"/>
    <mergeCell ref="B331:B340"/>
    <mergeCell ref="A220:A230"/>
    <mergeCell ref="B266:B277"/>
    <mergeCell ref="A231:A238"/>
    <mergeCell ref="B258:B265"/>
    <mergeCell ref="C239:C257"/>
    <mergeCell ref="C220:C230"/>
    <mergeCell ref="C439:C449"/>
    <mergeCell ref="C459:C466"/>
    <mergeCell ref="B106:B113"/>
    <mergeCell ref="A106:A113"/>
    <mergeCell ref="A193:A200"/>
    <mergeCell ref="D176:D183"/>
    <mergeCell ref="A502:A509"/>
    <mergeCell ref="B502:B509"/>
    <mergeCell ref="C502:C509"/>
    <mergeCell ref="D502:D509"/>
    <mergeCell ref="C407:C414"/>
    <mergeCell ref="D341:D349"/>
    <mergeCell ref="A176:A183"/>
    <mergeCell ref="B176:B183"/>
    <mergeCell ref="A331:A340"/>
    <mergeCell ref="D350:D357"/>
    <mergeCell ref="A341:A349"/>
    <mergeCell ref="B341:B349"/>
    <mergeCell ref="C366:C373"/>
    <mergeCell ref="C278:C295"/>
    <mergeCell ref="C331:C340"/>
    <mergeCell ref="B407:B414"/>
    <mergeCell ref="A407:A414"/>
    <mergeCell ref="A315:A322"/>
    <mergeCell ref="B350:B357"/>
    <mergeCell ref="A399:A406"/>
    <mergeCell ref="A459:A466"/>
    <mergeCell ref="C106:C113"/>
    <mergeCell ref="C231:C238"/>
    <mergeCell ref="D278:D295"/>
    <mergeCell ref="A374:A382"/>
    <mergeCell ref="B231:B238"/>
    <mergeCell ref="A266:A277"/>
    <mergeCell ref="B296:B314"/>
    <mergeCell ref="B278:B295"/>
    <mergeCell ref="C258:C265"/>
    <mergeCell ref="B323:B330"/>
    <mergeCell ref="B374:B382"/>
    <mergeCell ref="D374:D382"/>
    <mergeCell ref="A439:A449"/>
    <mergeCell ref="A450:A458"/>
    <mergeCell ref="B450:B458"/>
    <mergeCell ref="C450:C458"/>
    <mergeCell ref="D450:D458"/>
    <mergeCell ref="B439:B449"/>
    <mergeCell ref="C98:C105"/>
    <mergeCell ref="D201:D208"/>
    <mergeCell ref="C209:C219"/>
    <mergeCell ref="B391:B398"/>
    <mergeCell ref="A123:A133"/>
    <mergeCell ref="D239:D257"/>
    <mergeCell ref="D407:D414"/>
    <mergeCell ref="A519:A526"/>
    <mergeCell ref="B519:B526"/>
    <mergeCell ref="C519:C526"/>
    <mergeCell ref="D519:D526"/>
    <mergeCell ref="A614:A621"/>
    <mergeCell ref="B614:B621"/>
    <mergeCell ref="A598:A605"/>
    <mergeCell ref="D588:D597"/>
    <mergeCell ref="A358:A365"/>
    <mergeCell ref="A296:A314"/>
    <mergeCell ref="A366:A373"/>
    <mergeCell ref="A239:A257"/>
    <mergeCell ref="C176:C183"/>
    <mergeCell ref="A201:A208"/>
    <mergeCell ref="C193:C200"/>
    <mergeCell ref="D193:D200"/>
    <mergeCell ref="A184:A192"/>
    <mergeCell ref="D296:D314"/>
    <mergeCell ref="A494:A501"/>
    <mergeCell ref="C323:C330"/>
    <mergeCell ref="A143:A157"/>
    <mergeCell ref="B143:B157"/>
    <mergeCell ref="B158:B166"/>
    <mergeCell ref="C158:C166"/>
    <mergeCell ref="C930:C942"/>
    <mergeCell ref="D731:D738"/>
    <mergeCell ref="D710:D720"/>
    <mergeCell ref="D158:D166"/>
    <mergeCell ref="B315:B322"/>
    <mergeCell ref="C467:C474"/>
    <mergeCell ref="D467:D474"/>
    <mergeCell ref="B467:B474"/>
    <mergeCell ref="C943:C1084"/>
    <mergeCell ref="D1103:D1110"/>
    <mergeCell ref="R1174:R1216"/>
    <mergeCell ref="J1170:J1171"/>
    <mergeCell ref="J1172:J1173"/>
    <mergeCell ref="Q1236:Q1244"/>
    <mergeCell ref="R1103:R1110"/>
    <mergeCell ref="J1194:J1206"/>
    <mergeCell ref="AC1324:AC1335"/>
    <mergeCell ref="V1336:V1347"/>
    <mergeCell ref="Z1308:Z1315"/>
    <mergeCell ref="W1308:W1315"/>
    <mergeCell ref="X1308:X1315"/>
    <mergeCell ref="V1308:V1315"/>
    <mergeCell ref="AC1274:AC1285"/>
    <mergeCell ref="W1245:W1252"/>
    <mergeCell ref="AB1245:AB1252"/>
    <mergeCell ref="AC1245:AC1252"/>
    <mergeCell ref="AA1095:AA1102"/>
    <mergeCell ref="AB1103:AB1110"/>
    <mergeCell ref="AB1226:AB1235"/>
    <mergeCell ref="Z1253:Z1263"/>
    <mergeCell ref="AB1095:AB1102"/>
    <mergeCell ref="AA1174:AA1216"/>
    <mergeCell ref="AB1174:AB1216"/>
    <mergeCell ref="AB1236:AB1244"/>
    <mergeCell ref="X1236:X1244"/>
    <mergeCell ref="V1217:V1225"/>
    <mergeCell ref="AA1245:AA1252"/>
    <mergeCell ref="T1111:T1118"/>
    <mergeCell ref="V1095:V1102"/>
    <mergeCell ref="T1095:T1102"/>
    <mergeCell ref="X943:X1084"/>
    <mergeCell ref="U1245:U1252"/>
    <mergeCell ref="U1152:U1165"/>
    <mergeCell ref="U1138:U1151"/>
    <mergeCell ref="V1138:V1151"/>
    <mergeCell ref="U1111:U1118"/>
    <mergeCell ref="U1236:U1244"/>
    <mergeCell ref="S1103:S1110"/>
    <mergeCell ref="T1103:T1110"/>
    <mergeCell ref="Y1217:Y1225"/>
    <mergeCell ref="X1095:X1102"/>
    <mergeCell ref="W1138:W1151"/>
    <mergeCell ref="W1174:W1216"/>
    <mergeCell ref="U1103:U1110"/>
    <mergeCell ref="S1236:S1244"/>
    <mergeCell ref="U1226:U1235"/>
    <mergeCell ref="S1152:S1165"/>
    <mergeCell ref="W1103:W1110"/>
    <mergeCell ref="X1103:X1110"/>
    <mergeCell ref="V1226:V1235"/>
    <mergeCell ref="W1095:W1102"/>
    <mergeCell ref="AC510:AC518"/>
    <mergeCell ref="AA407:AA414"/>
    <mergeCell ref="AB383:AB390"/>
    <mergeCell ref="X399:X406"/>
    <mergeCell ref="Y415:Y430"/>
    <mergeCell ref="Z407:Z414"/>
    <mergeCell ref="AA383:AA390"/>
    <mergeCell ref="V415:V430"/>
    <mergeCell ref="W415:W430"/>
    <mergeCell ref="X450:X458"/>
    <mergeCell ref="X383:X390"/>
    <mergeCell ref="Y383:Y390"/>
    <mergeCell ref="AB439:AB449"/>
    <mergeCell ref="Z439:Z449"/>
    <mergeCell ref="X459:X466"/>
    <mergeCell ref="Y459:Y466"/>
    <mergeCell ref="AC475:AC482"/>
    <mergeCell ref="Z467:Z474"/>
    <mergeCell ref="AA467:AA474"/>
    <mergeCell ref="AB467:AB474"/>
    <mergeCell ref="AC467:AC474"/>
    <mergeCell ref="AC606:AC613"/>
    <mergeCell ref="AC439:AC449"/>
    <mergeCell ref="Y391:Y398"/>
    <mergeCell ref="W391:W398"/>
    <mergeCell ref="V383:V390"/>
    <mergeCell ref="X391:X398"/>
    <mergeCell ref="X407:X414"/>
    <mergeCell ref="X439:X449"/>
    <mergeCell ref="AA1085:AA1094"/>
    <mergeCell ref="AB943:AB1084"/>
    <mergeCell ref="AA1226:AA1235"/>
    <mergeCell ref="Y1085:Y1094"/>
    <mergeCell ref="AC943:AC1084"/>
    <mergeCell ref="W1253:W1263"/>
    <mergeCell ref="AB1119:AB1137"/>
    <mergeCell ref="Z1085:Z1094"/>
    <mergeCell ref="Z1236:Z1244"/>
    <mergeCell ref="AB1138:AB1151"/>
    <mergeCell ref="AA1152:AA1165"/>
    <mergeCell ref="AB1152:AB1165"/>
    <mergeCell ref="AB1217:AB1225"/>
    <mergeCell ref="AA1119:AA1137"/>
    <mergeCell ref="AA1138:AA1151"/>
    <mergeCell ref="AA1253:AA1263"/>
    <mergeCell ref="AC494:AC501"/>
    <mergeCell ref="Z494:Z501"/>
    <mergeCell ref="Z331:Z340"/>
    <mergeCell ref="F943:F1084"/>
    <mergeCell ref="I1085:I1094"/>
    <mergeCell ref="H943:H1084"/>
    <mergeCell ref="J1023:J1053"/>
    <mergeCell ref="V1152:V1165"/>
    <mergeCell ref="I1095:I1102"/>
    <mergeCell ref="I1166:I1173"/>
    <mergeCell ref="J1119:J1120"/>
    <mergeCell ref="H1095:H1102"/>
    <mergeCell ref="F1095:F1102"/>
    <mergeCell ref="I1119:I1137"/>
    <mergeCell ref="J1243:J1244"/>
    <mergeCell ref="J1261:J1263"/>
    <mergeCell ref="J1186:J1193"/>
    <mergeCell ref="H1217:H1225"/>
    <mergeCell ref="H1103:H1110"/>
    <mergeCell ref="F1103:F1110"/>
    <mergeCell ref="G1119:G1137"/>
    <mergeCell ref="F1217:F1225"/>
    <mergeCell ref="F1236:F1244"/>
    <mergeCell ref="J1168:J1169"/>
    <mergeCell ref="J1099:J1100"/>
    <mergeCell ref="D1564:D1571"/>
    <mergeCell ref="J1391:J1392"/>
    <mergeCell ref="J1393:J1394"/>
    <mergeCell ref="D943:D1084"/>
    <mergeCell ref="G1174:G1216"/>
    <mergeCell ref="H1174:H1216"/>
    <mergeCell ref="E1103:E1110"/>
    <mergeCell ref="D1085:D1094"/>
    <mergeCell ref="J1131:J1137"/>
    <mergeCell ref="P415:P430"/>
    <mergeCell ref="J417:J421"/>
    <mergeCell ref="T209:T219"/>
    <mergeCell ref="T315:T322"/>
    <mergeCell ref="T439:T449"/>
    <mergeCell ref="S1166:S1173"/>
    <mergeCell ref="T1166:T1173"/>
    <mergeCell ref="J260:J261"/>
    <mergeCell ref="J387:J388"/>
    <mergeCell ref="G296:G314"/>
    <mergeCell ref="G323:G330"/>
    <mergeCell ref="J1107:J1108"/>
    <mergeCell ref="J209:J210"/>
    <mergeCell ref="J352:J353"/>
    <mergeCell ref="J358:J359"/>
    <mergeCell ref="J370:J371"/>
    <mergeCell ref="J393:J394"/>
    <mergeCell ref="J389:J390"/>
    <mergeCell ref="I350:I357"/>
    <mergeCell ref="Q415:Q430"/>
    <mergeCell ref="AC483:AC493"/>
    <mergeCell ref="Q467:Q474"/>
    <mergeCell ref="R467:R474"/>
    <mergeCell ref="S467:S474"/>
    <mergeCell ref="T467:T474"/>
    <mergeCell ref="U467:U474"/>
    <mergeCell ref="V467:V474"/>
    <mergeCell ref="W467:W474"/>
    <mergeCell ref="X467:X474"/>
    <mergeCell ref="J391:J392"/>
    <mergeCell ref="P483:P493"/>
    <mergeCell ref="Q483:Q493"/>
    <mergeCell ref="J437:J438"/>
    <mergeCell ref="V439:V449"/>
    <mergeCell ref="R450:R458"/>
    <mergeCell ref="I450:I458"/>
    <mergeCell ref="W323:W330"/>
    <mergeCell ref="Z459:Z466"/>
    <mergeCell ref="AA459:AA466"/>
    <mergeCell ref="I296:I314"/>
    <mergeCell ref="AC315:AC322"/>
    <mergeCell ref="AB358:AB365"/>
    <mergeCell ref="X415:X430"/>
    <mergeCell ref="V407:V414"/>
    <mergeCell ref="Z201:Z208"/>
    <mergeCell ref="Y209:Y219"/>
    <mergeCell ref="X358:X365"/>
    <mergeCell ref="Z383:Z390"/>
    <mergeCell ref="Z220:Z230"/>
    <mergeCell ref="Z415:Z430"/>
    <mergeCell ref="AC407:AC414"/>
    <mergeCell ref="S374:S382"/>
    <mergeCell ref="I374:I382"/>
    <mergeCell ref="I341:I349"/>
    <mergeCell ref="AC374:AC382"/>
    <mergeCell ref="W366:W373"/>
    <mergeCell ref="J397:J398"/>
    <mergeCell ref="R391:R398"/>
    <mergeCell ref="J364:J365"/>
    <mergeCell ref="Z231:Z238"/>
    <mergeCell ref="AA231:AA238"/>
    <mergeCell ref="AB201:AB208"/>
    <mergeCell ref="U315:U322"/>
    <mergeCell ref="I407:I414"/>
    <mergeCell ref="J399:J400"/>
    <mergeCell ref="R383:R390"/>
    <mergeCell ref="R366:R373"/>
    <mergeCell ref="J224:J226"/>
    <mergeCell ref="AB239:AB257"/>
    <mergeCell ref="AA258:AA265"/>
    <mergeCell ref="AB266:AB277"/>
    <mergeCell ref="AC114:AC122"/>
    <mergeCell ref="AC143:AC157"/>
    <mergeCell ref="AC123:AC133"/>
    <mergeCell ref="AC158:AC166"/>
    <mergeCell ref="AC134:AC142"/>
    <mergeCell ref="Q201:Q208"/>
    <mergeCell ref="J287:J288"/>
    <mergeCell ref="Q407:Q414"/>
    <mergeCell ref="J280:J286"/>
    <mergeCell ref="J343:J344"/>
    <mergeCell ref="J233:J234"/>
    <mergeCell ref="J278:J279"/>
    <mergeCell ref="J298:J304"/>
    <mergeCell ref="T266:T277"/>
    <mergeCell ref="V258:V265"/>
    <mergeCell ref="J148:J151"/>
    <mergeCell ref="U114:U122"/>
    <mergeCell ref="X193:X200"/>
    <mergeCell ref="AB123:AB133"/>
    <mergeCell ref="AA158:AA166"/>
    <mergeCell ref="AA114:AA122"/>
    <mergeCell ref="V184:V192"/>
    <mergeCell ref="V134:V142"/>
    <mergeCell ref="Y407:Y414"/>
    <mergeCell ref="AC391:AC398"/>
    <mergeCell ref="AC350:AC357"/>
    <mergeCell ref="AA266:AA277"/>
    <mergeCell ref="AB158:AB166"/>
    <mergeCell ref="V391:V398"/>
    <mergeCell ref="W358:W365"/>
    <mergeCell ref="AB143:AB157"/>
    <mergeCell ref="W315:W322"/>
    <mergeCell ref="AA415:AA430"/>
    <mergeCell ref="AA278:AA295"/>
    <mergeCell ref="V350:V357"/>
    <mergeCell ref="AA239:AA257"/>
    <mergeCell ref="X134:X142"/>
    <mergeCell ref="U415:U430"/>
    <mergeCell ref="Y53:Y80"/>
    <mergeCell ref="Z53:Z80"/>
    <mergeCell ref="AA53:AA80"/>
    <mergeCell ref="Q81:Q89"/>
    <mergeCell ref="Q98:Q105"/>
    <mergeCell ref="Z81:Z89"/>
    <mergeCell ref="AA81:AA89"/>
    <mergeCell ref="W81:W89"/>
    <mergeCell ref="S114:S122"/>
    <mergeCell ref="S258:S265"/>
    <mergeCell ref="Z374:Z382"/>
    <mergeCell ref="X366:X373"/>
    <mergeCell ref="Y374:Y382"/>
    <mergeCell ref="V90:V97"/>
    <mergeCell ref="T167:T175"/>
    <mergeCell ref="Z167:Z175"/>
    <mergeCell ref="U143:U157"/>
    <mergeCell ref="U331:U340"/>
    <mergeCell ref="X350:X357"/>
    <mergeCell ref="X114:X122"/>
    <mergeCell ref="S399:S406"/>
    <mergeCell ref="X374:X382"/>
    <mergeCell ref="AA391:AA398"/>
    <mergeCell ref="Q220:Q230"/>
    <mergeCell ref="T158:T166"/>
    <mergeCell ref="W134:W142"/>
    <mergeCell ref="P43:P52"/>
    <mergeCell ref="T53:T80"/>
    <mergeCell ref="V81:V89"/>
    <mergeCell ref="R81:R89"/>
    <mergeCell ref="AC98:AC105"/>
    <mergeCell ref="AB81:AB89"/>
    <mergeCell ref="X81:X89"/>
    <mergeCell ref="J98:J99"/>
    <mergeCell ref="X43:X52"/>
    <mergeCell ref="AC53:AC80"/>
    <mergeCell ref="P90:P97"/>
    <mergeCell ref="X53:X80"/>
    <mergeCell ref="AB53:AB80"/>
    <mergeCell ref="AA43:AA52"/>
    <mergeCell ref="R53:R80"/>
    <mergeCell ref="P53:P80"/>
    <mergeCell ref="Z43:Z52"/>
    <mergeCell ref="AB90:AB97"/>
    <mergeCell ref="Y90:Y97"/>
    <mergeCell ref="W98:W105"/>
    <mergeCell ref="T98:T105"/>
    <mergeCell ref="J96:J97"/>
    <mergeCell ref="R98:R105"/>
    <mergeCell ref="AA90:AA97"/>
    <mergeCell ref="J43:J44"/>
    <mergeCell ref="W43:W52"/>
    <mergeCell ref="U81:U89"/>
    <mergeCell ref="AC81:AC89"/>
    <mergeCell ref="AC90:AC97"/>
    <mergeCell ref="R90:R97"/>
    <mergeCell ref="X90:X97"/>
    <mergeCell ref="Y81:Y89"/>
    <mergeCell ref="J92:J93"/>
    <mergeCell ref="J90:J91"/>
    <mergeCell ref="J110:J111"/>
    <mergeCell ref="J112:J113"/>
    <mergeCell ref="T90:T97"/>
    <mergeCell ref="J106:J107"/>
    <mergeCell ref="AB184:AB192"/>
    <mergeCell ref="Z158:Z166"/>
    <mergeCell ref="V193:V200"/>
    <mergeCell ref="R231:R238"/>
    <mergeCell ref="J337:J338"/>
    <mergeCell ref="J339:J340"/>
    <mergeCell ref="J182:J183"/>
    <mergeCell ref="J247:J251"/>
    <mergeCell ref="J162:J163"/>
    <mergeCell ref="S341:S349"/>
    <mergeCell ref="Q123:Q133"/>
    <mergeCell ref="P123:P133"/>
    <mergeCell ref="Q231:Q238"/>
    <mergeCell ref="U184:U192"/>
    <mergeCell ref="W114:W122"/>
    <mergeCell ref="Z143:Z157"/>
    <mergeCell ref="R176:R183"/>
    <mergeCell ref="AA209:AA219"/>
    <mergeCell ref="Y258:Y265"/>
    <mergeCell ref="Z278:Z295"/>
    <mergeCell ref="Y231:Y238"/>
    <mergeCell ref="AA220:AA230"/>
    <mergeCell ref="Q134:Q142"/>
    <mergeCell ref="Q167:Q175"/>
    <mergeCell ref="R158:R166"/>
    <mergeCell ref="J325:J326"/>
    <mergeCell ref="I158:I166"/>
    <mergeCell ref="W123:W133"/>
    <mergeCell ref="R123:R133"/>
    <mergeCell ref="S123:S133"/>
    <mergeCell ref="T123:T133"/>
    <mergeCell ref="H296:H314"/>
    <mergeCell ref="J211:J212"/>
    <mergeCell ref="I220:I230"/>
    <mergeCell ref="I239:I257"/>
    <mergeCell ref="J222:J223"/>
    <mergeCell ref="J239:J240"/>
    <mergeCell ref="I209:I219"/>
    <mergeCell ref="J167:J168"/>
    <mergeCell ref="J195:J196"/>
    <mergeCell ref="R167:R175"/>
    <mergeCell ref="P201:P208"/>
    <mergeCell ref="Q258:Q265"/>
    <mergeCell ref="I193:I200"/>
    <mergeCell ref="H184:H192"/>
    <mergeCell ref="R184:R192"/>
    <mergeCell ref="H278:H295"/>
    <mergeCell ref="S220:S230"/>
    <mergeCell ref="J180:J181"/>
    <mergeCell ref="W167:W175"/>
    <mergeCell ref="H266:H277"/>
    <mergeCell ref="J227:J230"/>
    <mergeCell ref="H323:H330"/>
    <mergeCell ref="P220:P230"/>
    <mergeCell ref="AC106:AC113"/>
    <mergeCell ref="J235:J236"/>
    <mergeCell ref="J350:J351"/>
    <mergeCell ref="J374:J375"/>
    <mergeCell ref="J319:J320"/>
    <mergeCell ref="J385:J386"/>
    <mergeCell ref="J296:J297"/>
    <mergeCell ref="J347:J349"/>
    <mergeCell ref="J368:J369"/>
    <mergeCell ref="AB106:AB113"/>
    <mergeCell ref="AB98:AB105"/>
    <mergeCell ref="Z114:Z122"/>
    <mergeCell ref="AB167:AB175"/>
    <mergeCell ref="AA184:AA192"/>
    <mergeCell ref="Y106:Y113"/>
    <mergeCell ref="Q323:Q330"/>
    <mergeCell ref="AB258:AB265"/>
    <mergeCell ref="Y341:Y349"/>
    <mergeCell ref="AC220:AC230"/>
    <mergeCell ref="AB350:AB357"/>
    <mergeCell ref="AA315:AA322"/>
    <mergeCell ref="Z366:Z373"/>
    <mergeCell ref="S366:S373"/>
    <mergeCell ref="AC341:AC349"/>
    <mergeCell ref="J345:J346"/>
    <mergeCell ref="R296:R314"/>
    <mergeCell ref="J331:J332"/>
    <mergeCell ref="Q114:Q122"/>
    <mergeCell ref="Q143:Q157"/>
    <mergeCell ref="U350:U357"/>
    <mergeCell ref="V374:V382"/>
    <mergeCell ref="R114:R122"/>
    <mergeCell ref="J354:J355"/>
    <mergeCell ref="J356:J357"/>
    <mergeCell ref="J427:J430"/>
    <mergeCell ref="J439:J440"/>
    <mergeCell ref="J415:J416"/>
    <mergeCell ref="G494:G501"/>
    <mergeCell ref="H494:H501"/>
    <mergeCell ref="G415:G430"/>
    <mergeCell ref="J496:J497"/>
    <mergeCell ref="I930:I942"/>
    <mergeCell ref="J498:J499"/>
    <mergeCell ref="H739:H746"/>
    <mergeCell ref="H502:H509"/>
    <mergeCell ref="J471:J472"/>
    <mergeCell ref="J411:J412"/>
    <mergeCell ref="J422:J426"/>
    <mergeCell ref="C510:C518"/>
    <mergeCell ref="D510:D518"/>
    <mergeCell ref="E502:E509"/>
    <mergeCell ref="F502:F509"/>
    <mergeCell ref="G502:G509"/>
    <mergeCell ref="G450:G458"/>
    <mergeCell ref="F467:F474"/>
    <mergeCell ref="G467:G474"/>
    <mergeCell ref="E450:E458"/>
    <mergeCell ref="F450:F458"/>
    <mergeCell ref="E459:E466"/>
    <mergeCell ref="E739:E746"/>
    <mergeCell ref="F739:F746"/>
    <mergeCell ref="G739:G746"/>
    <mergeCell ref="C527:C536"/>
    <mergeCell ref="G639:G646"/>
    <mergeCell ref="E731:E738"/>
    <mergeCell ref="F731:F738"/>
    <mergeCell ref="G731:G738"/>
    <mergeCell ref="D689:D699"/>
    <mergeCell ref="E391:E398"/>
    <mergeCell ref="G519:G526"/>
    <mergeCell ref="H519:H526"/>
    <mergeCell ref="G431:G438"/>
    <mergeCell ref="H431:H438"/>
    <mergeCell ref="I606:I613"/>
    <mergeCell ref="J606:J607"/>
    <mergeCell ref="I779:I786"/>
    <mergeCell ref="F639:F646"/>
    <mergeCell ref="E439:E449"/>
    <mergeCell ref="J483:J484"/>
    <mergeCell ref="E494:E501"/>
    <mergeCell ref="H415:H430"/>
    <mergeCell ref="J473:J474"/>
    <mergeCell ref="F431:F438"/>
    <mergeCell ref="J435:J436"/>
    <mergeCell ref="I755:I762"/>
    <mergeCell ref="J755:J756"/>
    <mergeCell ref="I439:I449"/>
    <mergeCell ref="J500:J501"/>
    <mergeCell ref="H399:H406"/>
    <mergeCell ref="I527:I536"/>
    <mergeCell ref="J527:J528"/>
    <mergeCell ref="F439:F449"/>
    <mergeCell ref="I739:I746"/>
    <mergeCell ref="J739:J740"/>
    <mergeCell ref="H439:H449"/>
    <mergeCell ref="F494:F501"/>
    <mergeCell ref="G930:G942"/>
    <mergeCell ref="D439:D449"/>
    <mergeCell ref="E639:E646"/>
    <mergeCell ref="F1111:F1118"/>
    <mergeCell ref="C710:C720"/>
    <mergeCell ref="D755:D762"/>
    <mergeCell ref="D1111:D1118"/>
    <mergeCell ref="F1085:F1094"/>
    <mergeCell ref="G1085:G1094"/>
    <mergeCell ref="F1119:F1137"/>
    <mergeCell ref="E399:E406"/>
    <mergeCell ref="F459:F466"/>
    <mergeCell ref="F407:F414"/>
    <mergeCell ref="G439:G449"/>
    <mergeCell ref="E548:E555"/>
    <mergeCell ref="F548:F555"/>
    <mergeCell ref="H459:H466"/>
    <mergeCell ref="G1095:G1102"/>
    <mergeCell ref="E943:E1084"/>
    <mergeCell ref="E358:E365"/>
    <mergeCell ref="F358:F365"/>
    <mergeCell ref="E407:E414"/>
    <mergeCell ref="C374:C382"/>
    <mergeCell ref="D358:D365"/>
    <mergeCell ref="F391:F398"/>
    <mergeCell ref="G556:G563"/>
    <mergeCell ref="D527:D536"/>
    <mergeCell ref="C556:C563"/>
    <mergeCell ref="D556:D563"/>
    <mergeCell ref="F1174:F1216"/>
    <mergeCell ref="D1236:D1244"/>
    <mergeCell ref="C1111:C1118"/>
    <mergeCell ref="F1166:F1173"/>
    <mergeCell ref="E1138:E1151"/>
    <mergeCell ref="E1095:E1102"/>
    <mergeCell ref="D1152:D1165"/>
    <mergeCell ref="G1217:G1225"/>
    <mergeCell ref="G1138:G1151"/>
    <mergeCell ref="E1111:E1118"/>
    <mergeCell ref="E1217:E1225"/>
    <mergeCell ref="E1085:E1094"/>
    <mergeCell ref="E1119:E1137"/>
    <mergeCell ref="F1138:F1151"/>
    <mergeCell ref="E1152:E1165"/>
    <mergeCell ref="F1152:F1165"/>
    <mergeCell ref="G1152:G1165"/>
    <mergeCell ref="E1236:E1244"/>
    <mergeCell ref="A943:A1084"/>
    <mergeCell ref="C1103:C1110"/>
    <mergeCell ref="D1095:D1102"/>
    <mergeCell ref="D1174:D1216"/>
    <mergeCell ref="B943:B1084"/>
    <mergeCell ref="B1245:B1252"/>
    <mergeCell ref="C1253:C1263"/>
    <mergeCell ref="D1253:D1263"/>
    <mergeCell ref="B1111:B1118"/>
    <mergeCell ref="B1085:B1094"/>
    <mergeCell ref="D1217:D1225"/>
    <mergeCell ref="B1226:B1235"/>
    <mergeCell ref="C1226:C1235"/>
    <mergeCell ref="D1226:D1235"/>
    <mergeCell ref="E1174:E1216"/>
    <mergeCell ref="A1253:A1263"/>
    <mergeCell ref="A1236:A1244"/>
    <mergeCell ref="A1245:A1252"/>
    <mergeCell ref="D1245:D1252"/>
    <mergeCell ref="C1166:C1173"/>
    <mergeCell ref="D1166:D1173"/>
    <mergeCell ref="A1095:A1102"/>
    <mergeCell ref="C1236:C1244"/>
    <mergeCell ref="C1138:C1151"/>
    <mergeCell ref="B1253:B1263"/>
    <mergeCell ref="A1174:A1216"/>
    <mergeCell ref="B1174:B1216"/>
    <mergeCell ref="A1217:A1225"/>
    <mergeCell ref="B1217:B1225"/>
    <mergeCell ref="J1217:J1219"/>
    <mergeCell ref="D1138:D1151"/>
    <mergeCell ref="A1226:A1235"/>
    <mergeCell ref="J1239:J1240"/>
    <mergeCell ref="J1091:J1092"/>
    <mergeCell ref="J475:J476"/>
    <mergeCell ref="P475:P482"/>
    <mergeCell ref="G483:G493"/>
    <mergeCell ref="H483:H493"/>
    <mergeCell ref="I483:I493"/>
    <mergeCell ref="J477:J478"/>
    <mergeCell ref="J479:J480"/>
    <mergeCell ref="J481:J482"/>
    <mergeCell ref="F556:F563"/>
    <mergeCell ref="P502:P509"/>
    <mergeCell ref="Q502:Q509"/>
    <mergeCell ref="Q475:Q482"/>
    <mergeCell ref="Q519:Q526"/>
    <mergeCell ref="T494:T501"/>
    <mergeCell ref="P930:P942"/>
    <mergeCell ref="Q930:Q942"/>
    <mergeCell ref="H556:H563"/>
    <mergeCell ref="Q572:Q579"/>
    <mergeCell ref="R572:R579"/>
    <mergeCell ref="H450:H458"/>
    <mergeCell ref="J452:J453"/>
    <mergeCell ref="J450:J451"/>
    <mergeCell ref="T527:T536"/>
    <mergeCell ref="W439:W449"/>
    <mergeCell ref="Q439:Q449"/>
    <mergeCell ref="S494:S501"/>
    <mergeCell ref="R763:R770"/>
    <mergeCell ref="R622:R629"/>
    <mergeCell ref="J494:J495"/>
    <mergeCell ref="W622:W629"/>
    <mergeCell ref="V763:V770"/>
    <mergeCell ref="W763:W770"/>
    <mergeCell ref="V494:V501"/>
    <mergeCell ref="U930:U942"/>
    <mergeCell ref="V930:V942"/>
    <mergeCell ref="J485:J486"/>
    <mergeCell ref="J529:J530"/>
    <mergeCell ref="J531:J532"/>
    <mergeCell ref="J533:J536"/>
    <mergeCell ref="P556:P563"/>
    <mergeCell ref="J590:J591"/>
    <mergeCell ref="J592:J593"/>
    <mergeCell ref="J594:J597"/>
    <mergeCell ref="Q556:Q563"/>
    <mergeCell ref="R556:R563"/>
    <mergeCell ref="S556:S563"/>
    <mergeCell ref="T556:T563"/>
    <mergeCell ref="P630:P638"/>
    <mergeCell ref="Q630:Q638"/>
    <mergeCell ref="R630:R638"/>
    <mergeCell ref="S630:S638"/>
    <mergeCell ref="T630:T638"/>
    <mergeCell ref="U630:U638"/>
    <mergeCell ref="H930:H942"/>
    <mergeCell ref="U622:U629"/>
    <mergeCell ref="E588:E597"/>
    <mergeCell ref="AA943:AA1084"/>
    <mergeCell ref="Y943:Y1084"/>
    <mergeCell ref="T943:T1084"/>
    <mergeCell ref="P943:P1084"/>
    <mergeCell ref="S1085:S1094"/>
    <mergeCell ref="R1085:R1094"/>
    <mergeCell ref="X1085:X1094"/>
    <mergeCell ref="AC1111:AC1118"/>
    <mergeCell ref="Y1174:Y1216"/>
    <mergeCell ref="Z1095:Z1102"/>
    <mergeCell ref="AC1138:AC1151"/>
    <mergeCell ref="S1111:S1118"/>
    <mergeCell ref="U1166:U1173"/>
    <mergeCell ref="U1174:U1216"/>
    <mergeCell ref="Z943:Z1084"/>
    <mergeCell ref="Y1236:Y1244"/>
    <mergeCell ref="G1166:G1173"/>
    <mergeCell ref="E1245:E1252"/>
    <mergeCell ref="H1166:H1173"/>
    <mergeCell ref="G943:G1084"/>
    <mergeCell ref="J1220:J1221"/>
    <mergeCell ref="F1226:F1235"/>
    <mergeCell ref="I1226:I1235"/>
    <mergeCell ref="E1226:E1235"/>
    <mergeCell ref="J1232:J1233"/>
    <mergeCell ref="J1234:J1235"/>
    <mergeCell ref="J1241:J1242"/>
    <mergeCell ref="J1236:J1238"/>
    <mergeCell ref="J1103:J1104"/>
    <mergeCell ref="H1245:H1252"/>
    <mergeCell ref="I1245:I1252"/>
    <mergeCell ref="I1217:I1225"/>
    <mergeCell ref="J1207:J1216"/>
    <mergeCell ref="AC1300:AC1307"/>
    <mergeCell ref="S1274:S1285"/>
    <mergeCell ref="U1286:U1299"/>
    <mergeCell ref="T1286:T1299"/>
    <mergeCell ref="S1300:S1307"/>
    <mergeCell ref="Y1300:Y1307"/>
    <mergeCell ref="X1286:X1299"/>
    <mergeCell ref="V1286:V1299"/>
    <mergeCell ref="Z1274:Z1285"/>
    <mergeCell ref="AA1274:AA1285"/>
    <mergeCell ref="AC1264:AC1273"/>
    <mergeCell ref="Z1286:Z1299"/>
    <mergeCell ref="AC1286:AC1299"/>
    <mergeCell ref="AB1274:AB1285"/>
    <mergeCell ref="AB1300:AB1307"/>
    <mergeCell ref="V1524:V1533"/>
    <mergeCell ref="V1471:V1483"/>
    <mergeCell ref="W1471:W1483"/>
    <mergeCell ref="U1484:U1491"/>
    <mergeCell ref="T1274:T1285"/>
    <mergeCell ref="AA1308:AA1315"/>
    <mergeCell ref="Y1286:Y1299"/>
    <mergeCell ref="AA1286:AA1299"/>
    <mergeCell ref="Z1300:Z1307"/>
    <mergeCell ref="Y1336:Y1347"/>
    <mergeCell ref="U1300:U1307"/>
    <mergeCell ref="V1300:V1307"/>
    <mergeCell ref="T1300:T1307"/>
    <mergeCell ref="T1374:T1386"/>
    <mergeCell ref="W1324:W1335"/>
    <mergeCell ref="Y1324:Y1335"/>
    <mergeCell ref="T1324:T1335"/>
    <mergeCell ref="V1324:V1335"/>
    <mergeCell ref="Y1374:Y1386"/>
    <mergeCell ref="AB1324:AB1335"/>
    <mergeCell ref="U1336:U1347"/>
    <mergeCell ref="R1403:R1432"/>
    <mergeCell ref="V1403:V1432"/>
    <mergeCell ref="T1403:T1432"/>
    <mergeCell ref="Z1361:Z1373"/>
    <mergeCell ref="P1387:P1394"/>
    <mergeCell ref="S1348:S1360"/>
    <mergeCell ref="T1387:T1394"/>
    <mergeCell ref="Q1387:Q1394"/>
    <mergeCell ref="S1361:S1373"/>
    <mergeCell ref="W1387:W1394"/>
    <mergeCell ref="R1361:R1373"/>
    <mergeCell ref="Y1387:Y1394"/>
    <mergeCell ref="X1374:X1386"/>
    <mergeCell ref="Y1361:Y1373"/>
    <mergeCell ref="V1361:V1373"/>
    <mergeCell ref="X1361:X1373"/>
    <mergeCell ref="W1395:W1402"/>
    <mergeCell ref="X1395:X1402"/>
    <mergeCell ref="T1361:T1373"/>
    <mergeCell ref="T1500:T1511"/>
    <mergeCell ref="T1484:T1491"/>
    <mergeCell ref="Q1484:Q1491"/>
    <mergeCell ref="P1484:P1491"/>
    <mergeCell ref="U1403:U1432"/>
    <mergeCell ref="Z1403:Z1432"/>
    <mergeCell ref="T1441:T1457"/>
    <mergeCell ref="J1403:J1405"/>
    <mergeCell ref="J1547:J1549"/>
    <mergeCell ref="I1500:I1511"/>
    <mergeCell ref="T1524:T1533"/>
    <mergeCell ref="T1471:T1483"/>
    <mergeCell ref="X1441:X1457"/>
    <mergeCell ref="V1534:V1544"/>
    <mergeCell ref="W1403:W1432"/>
    <mergeCell ref="X1403:X1432"/>
    <mergeCell ref="H1471:H1483"/>
    <mergeCell ref="X1524:X1533"/>
    <mergeCell ref="Y1524:Y1533"/>
    <mergeCell ref="Y1500:Y1511"/>
    <mergeCell ref="J1484:J1485"/>
    <mergeCell ref="S1500:S1511"/>
    <mergeCell ref="A1274:A1285"/>
    <mergeCell ref="C1274:C1285"/>
    <mergeCell ref="C1264:C1273"/>
    <mergeCell ref="D1264:D1273"/>
    <mergeCell ref="A1308:A1315"/>
    <mergeCell ref="B1308:B1315"/>
    <mergeCell ref="C1300:C1307"/>
    <mergeCell ref="B1236:B1244"/>
    <mergeCell ref="B1387:B1394"/>
    <mergeCell ref="B1348:B1360"/>
    <mergeCell ref="E1524:E1533"/>
    <mergeCell ref="F1524:F1533"/>
    <mergeCell ref="G1524:G1533"/>
    <mergeCell ref="A1374:A1386"/>
    <mergeCell ref="B1374:B1386"/>
    <mergeCell ref="C1374:C1386"/>
    <mergeCell ref="D1374:D1386"/>
    <mergeCell ref="C1286:C1299"/>
    <mergeCell ref="G1484:G1491"/>
    <mergeCell ref="J1406:J1415"/>
    <mergeCell ref="H1403:H1432"/>
    <mergeCell ref="J1421:J1432"/>
    <mergeCell ref="C1403:C1432"/>
    <mergeCell ref="A1403:A1432"/>
    <mergeCell ref="F1433:F1440"/>
    <mergeCell ref="G1433:G1440"/>
    <mergeCell ref="H1433:H1440"/>
    <mergeCell ref="I1433:I1440"/>
    <mergeCell ref="J1433:J1434"/>
    <mergeCell ref="F1374:F1386"/>
    <mergeCell ref="A1361:A1373"/>
    <mergeCell ref="I1374:I1386"/>
    <mergeCell ref="D1387:D1394"/>
    <mergeCell ref="I1403:I1432"/>
    <mergeCell ref="B1403:B1432"/>
    <mergeCell ref="A1387:A1394"/>
    <mergeCell ref="H1441:H1457"/>
    <mergeCell ref="A1286:A1299"/>
    <mergeCell ref="I1308:I1315"/>
    <mergeCell ref="G1324:G1335"/>
    <mergeCell ref="D1308:D1315"/>
    <mergeCell ref="J1306:J1307"/>
    <mergeCell ref="J1310:J1311"/>
    <mergeCell ref="J1312:J1313"/>
    <mergeCell ref="D1403:D1432"/>
    <mergeCell ref="J1353:J1356"/>
    <mergeCell ref="P1348:P1360"/>
    <mergeCell ref="P1336:P1347"/>
    <mergeCell ref="J1350:J1352"/>
    <mergeCell ref="P1300:P1307"/>
    <mergeCell ref="F1300:F1307"/>
    <mergeCell ref="H1300:H1307"/>
    <mergeCell ref="J1295:J1299"/>
    <mergeCell ref="G1286:G1299"/>
    <mergeCell ref="A1300:A1307"/>
    <mergeCell ref="Q1441:Q1457"/>
    <mergeCell ref="G1441:G1457"/>
    <mergeCell ref="F1471:F1483"/>
    <mergeCell ref="J1447:J1448"/>
    <mergeCell ref="J1482:J1483"/>
    <mergeCell ref="I1441:I1457"/>
    <mergeCell ref="W1534:W1544"/>
    <mergeCell ref="X1534:X1544"/>
    <mergeCell ref="E1441:E1457"/>
    <mergeCell ref="T1534:T1544"/>
    <mergeCell ref="J1531:J1533"/>
    <mergeCell ref="J1536:J1538"/>
    <mergeCell ref="J1539:J1542"/>
    <mergeCell ref="J1543:J1544"/>
    <mergeCell ref="F1441:F1457"/>
    <mergeCell ref="E1458:E1470"/>
    <mergeCell ref="F1458:F1470"/>
    <mergeCell ref="G1458:G1470"/>
    <mergeCell ref="H1458:H1470"/>
    <mergeCell ref="I1458:I1470"/>
    <mergeCell ref="J1458:J1464"/>
    <mergeCell ref="P1458:P1470"/>
    <mergeCell ref="Q1458:Q1470"/>
    <mergeCell ref="R1458:R1470"/>
    <mergeCell ref="S1458:S1470"/>
    <mergeCell ref="T1458:T1470"/>
    <mergeCell ref="U1458:U1470"/>
    <mergeCell ref="V1458:V1470"/>
    <mergeCell ref="W1458:W1470"/>
    <mergeCell ref="J1545:J1546"/>
    <mergeCell ref="B1500:B1511"/>
    <mergeCell ref="C1500:C1511"/>
    <mergeCell ref="U1441:U1457"/>
    <mergeCell ref="D1500:D1511"/>
    <mergeCell ref="X1500:X1511"/>
    <mergeCell ref="S1524:S1533"/>
    <mergeCell ref="R1524:R1533"/>
    <mergeCell ref="X1512:X1523"/>
    <mergeCell ref="C1524:C1533"/>
    <mergeCell ref="E1484:E1491"/>
    <mergeCell ref="D1471:D1483"/>
    <mergeCell ref="A1534:A1544"/>
    <mergeCell ref="B1534:B1544"/>
    <mergeCell ref="J1524:J1525"/>
    <mergeCell ref="S1534:S1544"/>
    <mergeCell ref="A1441:A1457"/>
    <mergeCell ref="B1441:B1457"/>
    <mergeCell ref="A1500:A1511"/>
    <mergeCell ref="D1484:D1491"/>
    <mergeCell ref="J1441:J1446"/>
    <mergeCell ref="Q1545:Q1555"/>
    <mergeCell ref="R1545:R1555"/>
    <mergeCell ref="S1545:S1555"/>
    <mergeCell ref="H1524:H1533"/>
    <mergeCell ref="I1524:I1533"/>
    <mergeCell ref="H1500:H1511"/>
    <mergeCell ref="J1526:J1528"/>
    <mergeCell ref="J1529:J1530"/>
    <mergeCell ref="R1471:R1483"/>
    <mergeCell ref="A1545:A1555"/>
    <mergeCell ref="B1545:B1555"/>
    <mergeCell ref="C1545:C1555"/>
    <mergeCell ref="D1545:D1555"/>
    <mergeCell ref="R1441:R1457"/>
    <mergeCell ref="J1471:J1477"/>
    <mergeCell ref="A1471:A1483"/>
    <mergeCell ref="B1471:B1483"/>
    <mergeCell ref="C1441:C1457"/>
    <mergeCell ref="B1484:B1491"/>
    <mergeCell ref="A1458:A1470"/>
    <mergeCell ref="B1458:B1470"/>
    <mergeCell ref="C1458:C1470"/>
    <mergeCell ref="D1458:D1470"/>
    <mergeCell ref="A1264:A1273"/>
    <mergeCell ref="B1264:B1273"/>
    <mergeCell ref="A527:A536"/>
    <mergeCell ref="B527:B536"/>
    <mergeCell ref="B537:B547"/>
    <mergeCell ref="C537:C547"/>
    <mergeCell ref="D537:D547"/>
    <mergeCell ref="A537:A547"/>
    <mergeCell ref="J560:J561"/>
    <mergeCell ref="J562:J563"/>
    <mergeCell ref="A588:A597"/>
    <mergeCell ref="B588:B597"/>
    <mergeCell ref="C588:C597"/>
    <mergeCell ref="F527:F536"/>
    <mergeCell ref="E606:E613"/>
    <mergeCell ref="F606:F613"/>
    <mergeCell ref="G606:G613"/>
    <mergeCell ref="H606:H613"/>
    <mergeCell ref="J612:J613"/>
    <mergeCell ref="B556:B563"/>
    <mergeCell ref="C548:C555"/>
    <mergeCell ref="D548:D555"/>
    <mergeCell ref="Z502:Z509"/>
    <mergeCell ref="AA502:AA509"/>
    <mergeCell ref="AB502:AB509"/>
    <mergeCell ref="J461:J462"/>
    <mergeCell ref="J463:J464"/>
    <mergeCell ref="J465:J466"/>
    <mergeCell ref="A475:A482"/>
    <mergeCell ref="B475:B482"/>
    <mergeCell ref="C475:C482"/>
    <mergeCell ref="D475:D482"/>
    <mergeCell ref="E475:E482"/>
    <mergeCell ref="X494:X501"/>
    <mergeCell ref="Y494:Y501"/>
    <mergeCell ref="E467:E474"/>
    <mergeCell ref="Y467:Y474"/>
    <mergeCell ref="H467:H474"/>
    <mergeCell ref="I467:I474"/>
    <mergeCell ref="Z483:Z493"/>
    <mergeCell ref="D494:D501"/>
    <mergeCell ref="U494:U501"/>
    <mergeCell ref="I494:I501"/>
    <mergeCell ref="I502:I509"/>
    <mergeCell ref="J502:J503"/>
    <mergeCell ref="J469:J470"/>
    <mergeCell ref="F475:F482"/>
    <mergeCell ref="I459:I466"/>
    <mergeCell ref="G459:G466"/>
    <mergeCell ref="A483:A493"/>
    <mergeCell ref="B483:B493"/>
    <mergeCell ref="C483:C493"/>
    <mergeCell ref="D483:D493"/>
    <mergeCell ref="E483:E493"/>
    <mergeCell ref="F483:F493"/>
    <mergeCell ref="D459:D466"/>
    <mergeCell ref="B510:B518"/>
    <mergeCell ref="A510:A518"/>
    <mergeCell ref="E510:E518"/>
    <mergeCell ref="F510:F518"/>
    <mergeCell ref="G510:G518"/>
    <mergeCell ref="H510:H518"/>
    <mergeCell ref="I510:I518"/>
    <mergeCell ref="G475:G482"/>
    <mergeCell ref="H475:H482"/>
    <mergeCell ref="I475:I482"/>
    <mergeCell ref="A467:A474"/>
    <mergeCell ref="A606:A613"/>
    <mergeCell ref="B606:B613"/>
    <mergeCell ref="C606:C613"/>
    <mergeCell ref="D606:D613"/>
    <mergeCell ref="B598:B605"/>
    <mergeCell ref="C598:C605"/>
    <mergeCell ref="D598:D605"/>
    <mergeCell ref="A580:A587"/>
    <mergeCell ref="B580:B587"/>
    <mergeCell ref="C580:C587"/>
    <mergeCell ref="D580:D587"/>
    <mergeCell ref="AC519:AC526"/>
    <mergeCell ref="AC527:AC536"/>
    <mergeCell ref="AC548:AC555"/>
    <mergeCell ref="AC588:AC597"/>
    <mergeCell ref="AC556:AC563"/>
    <mergeCell ref="G622:G629"/>
    <mergeCell ref="H622:H629"/>
    <mergeCell ref="G588:G597"/>
    <mergeCell ref="H588:H597"/>
    <mergeCell ref="I588:I597"/>
    <mergeCell ref="W527:W536"/>
    <mergeCell ref="I537:I547"/>
    <mergeCell ref="J556:J557"/>
    <mergeCell ref="T519:T526"/>
    <mergeCell ref="U519:U526"/>
    <mergeCell ref="V519:V526"/>
    <mergeCell ref="W519:W526"/>
    <mergeCell ref="Y606:Y613"/>
    <mergeCell ref="Z606:Z613"/>
    <mergeCell ref="AA606:AA613"/>
    <mergeCell ref="E527:E536"/>
    <mergeCell ref="AA622:AA629"/>
    <mergeCell ref="AB622:AB629"/>
    <mergeCell ref="E556:E563"/>
    <mergeCell ref="X510:X518"/>
    <mergeCell ref="E519:E526"/>
    <mergeCell ref="F519:F526"/>
    <mergeCell ref="I519:I526"/>
    <mergeCell ref="E622:E629"/>
    <mergeCell ref="F622:F629"/>
    <mergeCell ref="V556:V563"/>
    <mergeCell ref="W556:W563"/>
    <mergeCell ref="X622:X629"/>
    <mergeCell ref="Y622:Y629"/>
    <mergeCell ref="Z622:Z629"/>
    <mergeCell ref="J602:J603"/>
    <mergeCell ref="J604:J605"/>
    <mergeCell ref="Z527:Z536"/>
    <mergeCell ref="AA510:AA518"/>
    <mergeCell ref="Y580:Y587"/>
    <mergeCell ref="Z580:Z587"/>
    <mergeCell ref="I556:I563"/>
    <mergeCell ref="J510:J511"/>
    <mergeCell ref="P510:P518"/>
    <mergeCell ref="A548:A555"/>
    <mergeCell ref="B548:B555"/>
    <mergeCell ref="J521:J522"/>
    <mergeCell ref="J523:J524"/>
    <mergeCell ref="J525:J526"/>
    <mergeCell ref="J519:J520"/>
    <mergeCell ref="R519:R526"/>
    <mergeCell ref="S519:S526"/>
    <mergeCell ref="R527:R536"/>
    <mergeCell ref="S527:S536"/>
    <mergeCell ref="U527:U536"/>
    <mergeCell ref="J550:J551"/>
    <mergeCell ref="J552:J553"/>
    <mergeCell ref="J554:J555"/>
    <mergeCell ref="J558:J559"/>
    <mergeCell ref="G527:G536"/>
    <mergeCell ref="H527:H536"/>
    <mergeCell ref="G548:G555"/>
    <mergeCell ref="J539:J540"/>
    <mergeCell ref="J541:J543"/>
    <mergeCell ref="J544:J547"/>
    <mergeCell ref="U556:U563"/>
    <mergeCell ref="J537:J538"/>
    <mergeCell ref="P537:P547"/>
    <mergeCell ref="Q537:Q547"/>
    <mergeCell ref="A556:A563"/>
    <mergeCell ref="AC622:AC629"/>
    <mergeCell ref="J624:J625"/>
    <mergeCell ref="F630:F638"/>
    <mergeCell ref="G630:G638"/>
    <mergeCell ref="H630:H638"/>
    <mergeCell ref="J628:J629"/>
    <mergeCell ref="AC537:AC547"/>
    <mergeCell ref="R537:R547"/>
    <mergeCell ref="S537:S547"/>
    <mergeCell ref="T537:T547"/>
    <mergeCell ref="U537:U547"/>
    <mergeCell ref="V537:V547"/>
    <mergeCell ref="W537:W547"/>
    <mergeCell ref="T598:T605"/>
    <mergeCell ref="U598:U605"/>
    <mergeCell ref="V598:V605"/>
    <mergeCell ref="W598:W605"/>
    <mergeCell ref="X598:X605"/>
    <mergeCell ref="F537:F547"/>
    <mergeCell ref="G537:G547"/>
    <mergeCell ref="H537:H547"/>
    <mergeCell ref="F588:F597"/>
    <mergeCell ref="V614:V621"/>
    <mergeCell ref="W614:W621"/>
    <mergeCell ref="X556:X563"/>
    <mergeCell ref="T548:T555"/>
    <mergeCell ref="H548:H555"/>
    <mergeCell ref="I548:I555"/>
    <mergeCell ref="J548:J549"/>
    <mergeCell ref="P548:P555"/>
    <mergeCell ref="V527:V536"/>
    <mergeCell ref="X527:X536"/>
    <mergeCell ref="Q548:Q555"/>
    <mergeCell ref="R548:R555"/>
    <mergeCell ref="S548:S555"/>
    <mergeCell ref="V622:V629"/>
    <mergeCell ref="Y483:Y493"/>
    <mergeCell ref="U548:U555"/>
    <mergeCell ref="V548:V555"/>
    <mergeCell ref="W548:W555"/>
    <mergeCell ref="X548:X555"/>
    <mergeCell ref="Y548:Y555"/>
    <mergeCell ref="R483:R493"/>
    <mergeCell ref="S483:S493"/>
    <mergeCell ref="T483:T493"/>
    <mergeCell ref="U483:U493"/>
    <mergeCell ref="V483:V493"/>
    <mergeCell ref="W483:W493"/>
    <mergeCell ref="X483:X493"/>
    <mergeCell ref="P494:P501"/>
    <mergeCell ref="S502:S509"/>
    <mergeCell ref="J504:J505"/>
    <mergeCell ref="X519:X526"/>
    <mergeCell ref="Y510:Y518"/>
    <mergeCell ref="J626:J627"/>
    <mergeCell ref="J608:J609"/>
    <mergeCell ref="J610:J611"/>
    <mergeCell ref="Z548:Z555"/>
    <mergeCell ref="E614:E621"/>
    <mergeCell ref="F614:F621"/>
    <mergeCell ref="G614:G621"/>
    <mergeCell ref="H614:H621"/>
    <mergeCell ref="I614:I621"/>
    <mergeCell ref="J614:J615"/>
    <mergeCell ref="X614:X621"/>
    <mergeCell ref="Y556:Y563"/>
    <mergeCell ref="Z556:Z563"/>
    <mergeCell ref="P580:P587"/>
    <mergeCell ref="T580:T587"/>
    <mergeCell ref="AA548:AA555"/>
    <mergeCell ref="AB548:AB555"/>
    <mergeCell ref="X537:X547"/>
    <mergeCell ref="Y537:Y547"/>
    <mergeCell ref="Z537:Z547"/>
    <mergeCell ref="AA537:AA547"/>
    <mergeCell ref="AB537:AB547"/>
    <mergeCell ref="AB614:AB621"/>
    <mergeCell ref="AA556:AA563"/>
    <mergeCell ref="AB556:AB563"/>
    <mergeCell ref="W580:W587"/>
    <mergeCell ref="X580:X587"/>
    <mergeCell ref="S580:S587"/>
    <mergeCell ref="Q598:Q605"/>
    <mergeCell ref="E537:E547"/>
    <mergeCell ref="AB606:AB613"/>
    <mergeCell ref="Z614:Z621"/>
    <mergeCell ref="AA614:AA621"/>
    <mergeCell ref="Z510:Z518"/>
    <mergeCell ref="AA527:AA536"/>
    <mergeCell ref="AB527:AB536"/>
    <mergeCell ref="Y519:Y526"/>
    <mergeCell ref="Z519:Z526"/>
    <mergeCell ref="AA519:AA526"/>
    <mergeCell ref="AB519:AB526"/>
    <mergeCell ref="AB510:AB518"/>
    <mergeCell ref="X502:X509"/>
    <mergeCell ref="Y502:Y509"/>
    <mergeCell ref="W681:W688"/>
    <mergeCell ref="X681:X688"/>
    <mergeCell ref="AB681:AB688"/>
    <mergeCell ref="AC681:AC688"/>
    <mergeCell ref="J683:J684"/>
    <mergeCell ref="Q665:Q672"/>
    <mergeCell ref="R665:R672"/>
    <mergeCell ref="S665:S672"/>
    <mergeCell ref="T665:T672"/>
    <mergeCell ref="U665:U672"/>
    <mergeCell ref="V665:V672"/>
    <mergeCell ref="W665:W672"/>
    <mergeCell ref="X665:X672"/>
    <mergeCell ref="J667:J668"/>
    <mergeCell ref="S647:S656"/>
    <mergeCell ref="T647:T656"/>
    <mergeCell ref="U647:U656"/>
    <mergeCell ref="V647:V656"/>
    <mergeCell ref="W647:W656"/>
    <mergeCell ref="X647:X656"/>
    <mergeCell ref="Y647:Y656"/>
    <mergeCell ref="Z647:Z656"/>
    <mergeCell ref="V739:V746"/>
    <mergeCell ref="W739:W746"/>
    <mergeCell ref="X739:X746"/>
    <mergeCell ref="Y739:Y746"/>
    <mergeCell ref="J733:J734"/>
    <mergeCell ref="J735:J736"/>
    <mergeCell ref="AB739:AB746"/>
    <mergeCell ref="Q681:Q688"/>
    <mergeCell ref="R681:R688"/>
    <mergeCell ref="S681:S688"/>
    <mergeCell ref="T681:T688"/>
    <mergeCell ref="U681:U688"/>
    <mergeCell ref="J671:J672"/>
    <mergeCell ref="Q739:Q746"/>
    <mergeCell ref="R739:R746"/>
    <mergeCell ref="AC747:AC754"/>
    <mergeCell ref="Y665:Y672"/>
    <mergeCell ref="Z665:Z672"/>
    <mergeCell ref="AA665:AA672"/>
    <mergeCell ref="AB665:AB672"/>
    <mergeCell ref="W673:W680"/>
    <mergeCell ref="X673:X680"/>
    <mergeCell ref="J685:J686"/>
    <mergeCell ref="AA647:AA656"/>
    <mergeCell ref="AC665:AC672"/>
    <mergeCell ref="J700:J701"/>
    <mergeCell ref="P700:P709"/>
    <mergeCell ref="Q700:Q709"/>
    <mergeCell ref="R700:R709"/>
    <mergeCell ref="S700:S709"/>
    <mergeCell ref="T700:T709"/>
    <mergeCell ref="U700:U709"/>
    <mergeCell ref="X700:X709"/>
    <mergeCell ref="Y700:Y709"/>
    <mergeCell ref="Z700:Z709"/>
    <mergeCell ref="AA700:AA709"/>
    <mergeCell ref="AB700:AB709"/>
    <mergeCell ref="AC700:AC709"/>
    <mergeCell ref="J702:J703"/>
    <mergeCell ref="J704:J705"/>
    <mergeCell ref="J706:J709"/>
    <mergeCell ref="V681:V688"/>
    <mergeCell ref="Z657:Z664"/>
    <mergeCell ref="AA657:AA664"/>
    <mergeCell ref="AB657:AB664"/>
    <mergeCell ref="AC657:AC664"/>
    <mergeCell ref="J659:J660"/>
    <mergeCell ref="J661:J662"/>
    <mergeCell ref="J663:J664"/>
    <mergeCell ref="U657:U664"/>
    <mergeCell ref="V657:V664"/>
    <mergeCell ref="W657:W664"/>
    <mergeCell ref="X657:X664"/>
    <mergeCell ref="U673:U680"/>
    <mergeCell ref="V673:V680"/>
    <mergeCell ref="AC614:AC621"/>
    <mergeCell ref="J616:J617"/>
    <mergeCell ref="J618:J619"/>
    <mergeCell ref="J620:J621"/>
    <mergeCell ref="Y614:Y621"/>
    <mergeCell ref="I771:I778"/>
    <mergeCell ref="J771:J772"/>
    <mergeCell ref="P771:P778"/>
    <mergeCell ref="Q771:Q778"/>
    <mergeCell ref="R771:R778"/>
    <mergeCell ref="S771:S778"/>
    <mergeCell ref="T771:T778"/>
    <mergeCell ref="U771:U778"/>
    <mergeCell ref="V771:V778"/>
    <mergeCell ref="AB639:AB646"/>
    <mergeCell ref="AC639:AC646"/>
    <mergeCell ref="J641:J642"/>
    <mergeCell ref="J643:J644"/>
    <mergeCell ref="J645:J646"/>
    <mergeCell ref="J654:J656"/>
    <mergeCell ref="AB721:AB730"/>
    <mergeCell ref="AC721:AC730"/>
    <mergeCell ref="R647:R656"/>
    <mergeCell ref="Y639:Y646"/>
    <mergeCell ref="Z639:Z646"/>
    <mergeCell ref="AA639:AA646"/>
    <mergeCell ref="AB647:AB656"/>
    <mergeCell ref="AC647:AC656"/>
    <mergeCell ref="J649:J650"/>
    <mergeCell ref="J651:J653"/>
    <mergeCell ref="P681:P688"/>
    <mergeCell ref="Y657:Y664"/>
    <mergeCell ref="X588:X597"/>
    <mergeCell ref="Y588:Y597"/>
    <mergeCell ref="Z588:Z597"/>
    <mergeCell ref="AA588:AA597"/>
    <mergeCell ref="W588:W597"/>
    <mergeCell ref="E598:E605"/>
    <mergeCell ref="F598:F605"/>
    <mergeCell ref="G598:G605"/>
    <mergeCell ref="H598:H605"/>
    <mergeCell ref="I598:I605"/>
    <mergeCell ref="J598:J599"/>
    <mergeCell ref="P598:P605"/>
    <mergeCell ref="AA580:AA587"/>
    <mergeCell ref="Y598:Y605"/>
    <mergeCell ref="Z598:Z605"/>
    <mergeCell ref="AA598:AA605"/>
    <mergeCell ref="AB598:AB605"/>
    <mergeCell ref="AC598:AC605"/>
    <mergeCell ref="J600:J601"/>
    <mergeCell ref="AB588:AB597"/>
    <mergeCell ref="U588:U597"/>
    <mergeCell ref="T588:T597"/>
    <mergeCell ref="J588:J589"/>
    <mergeCell ref="P588:P597"/>
    <mergeCell ref="Q588:Q597"/>
    <mergeCell ref="R588:R597"/>
    <mergeCell ref="Y527:Y536"/>
    <mergeCell ref="AB580:AB587"/>
    <mergeCell ref="AC580:AC587"/>
    <mergeCell ref="J582:J583"/>
    <mergeCell ref="J584:J585"/>
    <mergeCell ref="J586:J587"/>
    <mergeCell ref="E630:E638"/>
    <mergeCell ref="I630:I638"/>
    <mergeCell ref="J630:J631"/>
    <mergeCell ref="X630:X638"/>
    <mergeCell ref="Y630:Y638"/>
    <mergeCell ref="Z630:Z638"/>
    <mergeCell ref="AA630:AA638"/>
    <mergeCell ref="AB630:AB638"/>
    <mergeCell ref="AC630:AC638"/>
    <mergeCell ref="J632:J633"/>
    <mergeCell ref="J634:J635"/>
    <mergeCell ref="J636:J638"/>
    <mergeCell ref="E580:E587"/>
    <mergeCell ref="F580:F587"/>
    <mergeCell ref="G580:G587"/>
    <mergeCell ref="H580:H587"/>
    <mergeCell ref="I580:I587"/>
    <mergeCell ref="J580:J581"/>
    <mergeCell ref="U580:U587"/>
    <mergeCell ref="V580:V587"/>
    <mergeCell ref="H639:H646"/>
    <mergeCell ref="I639:I646"/>
    <mergeCell ref="J639:J640"/>
    <mergeCell ref="P639:P646"/>
    <mergeCell ref="Q639:Q646"/>
    <mergeCell ref="R639:R646"/>
    <mergeCell ref="S639:S646"/>
    <mergeCell ref="T639:T646"/>
    <mergeCell ref="U639:U646"/>
    <mergeCell ref="V639:V646"/>
    <mergeCell ref="W639:W646"/>
    <mergeCell ref="X639:X646"/>
    <mergeCell ref="V606:V613"/>
    <mergeCell ref="W606:W613"/>
    <mergeCell ref="X606:X613"/>
    <mergeCell ref="S622:S629"/>
    <mergeCell ref="T622:T629"/>
    <mergeCell ref="U606:U613"/>
    <mergeCell ref="R614:R621"/>
    <mergeCell ref="S614:S621"/>
    <mergeCell ref="T614:T621"/>
    <mergeCell ref="U614:U621"/>
    <mergeCell ref="I622:I629"/>
    <mergeCell ref="J622:J623"/>
    <mergeCell ref="W890:W897"/>
    <mergeCell ref="X890:X897"/>
    <mergeCell ref="Y890:Y897"/>
    <mergeCell ref="Z890:Z897"/>
    <mergeCell ref="AA890:AA897"/>
    <mergeCell ref="AB890:AB897"/>
    <mergeCell ref="AC890:AC897"/>
    <mergeCell ref="J892:J893"/>
    <mergeCell ref="J894:J895"/>
    <mergeCell ref="J896:J897"/>
    <mergeCell ref="A779:A786"/>
    <mergeCell ref="B779:B786"/>
    <mergeCell ref="C779:C786"/>
    <mergeCell ref="D779:D786"/>
    <mergeCell ref="A890:A897"/>
    <mergeCell ref="B890:B897"/>
    <mergeCell ref="C890:C897"/>
    <mergeCell ref="D890:D897"/>
    <mergeCell ref="E890:E897"/>
    <mergeCell ref="F890:F897"/>
    <mergeCell ref="G890:G897"/>
    <mergeCell ref="H890:H897"/>
    <mergeCell ref="I890:I897"/>
    <mergeCell ref="J890:J891"/>
    <mergeCell ref="H731:H738"/>
    <mergeCell ref="A647:A656"/>
    <mergeCell ref="A710:A720"/>
    <mergeCell ref="E771:E778"/>
    <mergeCell ref="F771:F778"/>
    <mergeCell ref="G771:G778"/>
    <mergeCell ref="H771:H778"/>
    <mergeCell ref="A755:A762"/>
    <mergeCell ref="C755:C762"/>
    <mergeCell ref="J737:J738"/>
    <mergeCell ref="AA721:AA730"/>
    <mergeCell ref="J725:J726"/>
    <mergeCell ref="J727:J728"/>
    <mergeCell ref="J729:J730"/>
    <mergeCell ref="A763:A770"/>
    <mergeCell ref="X763:X770"/>
    <mergeCell ref="E647:E656"/>
    <mergeCell ref="F647:F656"/>
    <mergeCell ref="G647:G656"/>
    <mergeCell ref="H647:H656"/>
    <mergeCell ref="I647:I656"/>
    <mergeCell ref="J647:J648"/>
    <mergeCell ref="P647:P656"/>
    <mergeCell ref="Q647:Q656"/>
    <mergeCell ref="A689:A699"/>
    <mergeCell ref="B689:B699"/>
    <mergeCell ref="C689:C699"/>
    <mergeCell ref="AA779:AA786"/>
    <mergeCell ref="AB779:AB786"/>
    <mergeCell ref="AC779:AC786"/>
    <mergeCell ref="J781:J782"/>
    <mergeCell ref="J783:J784"/>
    <mergeCell ref="J785:J786"/>
    <mergeCell ref="R721:R730"/>
    <mergeCell ref="S721:S730"/>
    <mergeCell ref="T721:T730"/>
    <mergeCell ref="U721:U730"/>
    <mergeCell ref="V721:V730"/>
    <mergeCell ref="W721:W730"/>
    <mergeCell ref="X721:X730"/>
    <mergeCell ref="Y721:Y730"/>
    <mergeCell ref="Z721:Z730"/>
    <mergeCell ref="Z710:Z720"/>
    <mergeCell ref="AA710:AA720"/>
    <mergeCell ref="AB710:AB720"/>
    <mergeCell ref="AC710:AC720"/>
    <mergeCell ref="J713:J714"/>
    <mergeCell ref="J715:J718"/>
    <mergeCell ref="J719:J720"/>
    <mergeCell ref="J779:J780"/>
    <mergeCell ref="P779:P786"/>
    <mergeCell ref="Q779:Q786"/>
    <mergeCell ref="R779:R786"/>
    <mergeCell ref="S779:S786"/>
    <mergeCell ref="T779:T786"/>
    <mergeCell ref="U779:U786"/>
    <mergeCell ref="V779:V786"/>
    <mergeCell ref="W779:W786"/>
    <mergeCell ref="X779:X786"/>
    <mergeCell ref="Y779:Y786"/>
    <mergeCell ref="Z779:Z786"/>
    <mergeCell ref="A721:A730"/>
    <mergeCell ref="B721:B730"/>
    <mergeCell ref="C721:C730"/>
    <mergeCell ref="D721:D730"/>
    <mergeCell ref="E721:E730"/>
    <mergeCell ref="F721:F730"/>
    <mergeCell ref="G721:G730"/>
    <mergeCell ref="H721:H730"/>
    <mergeCell ref="I721:I730"/>
    <mergeCell ref="J721:J724"/>
    <mergeCell ref="P721:P730"/>
    <mergeCell ref="Q721:Q730"/>
    <mergeCell ref="A771:A778"/>
    <mergeCell ref="P763:P770"/>
    <mergeCell ref="E779:E786"/>
    <mergeCell ref="S763:S770"/>
    <mergeCell ref="E755:E762"/>
    <mergeCell ref="F755:F762"/>
    <mergeCell ref="G755:G762"/>
    <mergeCell ref="H755:H762"/>
    <mergeCell ref="D739:D746"/>
    <mergeCell ref="E689:E699"/>
    <mergeCell ref="F689:F699"/>
    <mergeCell ref="G689:G699"/>
    <mergeCell ref="H689:H699"/>
    <mergeCell ref="AC689:AC699"/>
    <mergeCell ref="J692:J693"/>
    <mergeCell ref="J694:J696"/>
    <mergeCell ref="J697:J699"/>
    <mergeCell ref="Q689:Q699"/>
    <mergeCell ref="R689:R699"/>
    <mergeCell ref="S689:S699"/>
    <mergeCell ref="T689:T699"/>
    <mergeCell ref="U689:U699"/>
    <mergeCell ref="V689:V699"/>
    <mergeCell ref="W689:W699"/>
    <mergeCell ref="X689:X699"/>
    <mergeCell ref="Y689:Y699"/>
    <mergeCell ref="Z689:Z699"/>
    <mergeCell ref="A700:A709"/>
    <mergeCell ref="B700:B709"/>
    <mergeCell ref="C700:C709"/>
    <mergeCell ref="E700:E709"/>
    <mergeCell ref="F700:F709"/>
    <mergeCell ref="AA689:AA699"/>
    <mergeCell ref="AB689:AB699"/>
    <mergeCell ref="Q710:Q720"/>
    <mergeCell ref="R710:R720"/>
    <mergeCell ref="S710:S720"/>
    <mergeCell ref="Y673:Y680"/>
    <mergeCell ref="Z673:Z680"/>
    <mergeCell ref="AA673:AA680"/>
    <mergeCell ref="AB673:AB680"/>
    <mergeCell ref="AC673:AC680"/>
    <mergeCell ref="J675:J676"/>
    <mergeCell ref="J677:J678"/>
    <mergeCell ref="J679:J680"/>
    <mergeCell ref="A681:A688"/>
    <mergeCell ref="B681:B688"/>
    <mergeCell ref="C681:C688"/>
    <mergeCell ref="D681:D688"/>
    <mergeCell ref="Y681:Y688"/>
    <mergeCell ref="Z681:Z688"/>
    <mergeCell ref="AA681:AA688"/>
    <mergeCell ref="I681:I688"/>
    <mergeCell ref="J681:J682"/>
    <mergeCell ref="A665:A672"/>
    <mergeCell ref="B665:B672"/>
    <mergeCell ref="C665:C672"/>
    <mergeCell ref="A673:A680"/>
    <mergeCell ref="B673:B680"/>
    <mergeCell ref="C673:C680"/>
    <mergeCell ref="D673:D680"/>
    <mergeCell ref="E673:E680"/>
    <mergeCell ref="F673:F680"/>
    <mergeCell ref="G673:G680"/>
    <mergeCell ref="H673:H680"/>
    <mergeCell ref="I673:I680"/>
    <mergeCell ref="J673:J674"/>
    <mergeCell ref="P673:P680"/>
    <mergeCell ref="Q673:Q680"/>
    <mergeCell ref="R673:R680"/>
    <mergeCell ref="S673:S680"/>
    <mergeCell ref="T673:T680"/>
    <mergeCell ref="E657:E664"/>
    <mergeCell ref="F657:F664"/>
    <mergeCell ref="G657:G664"/>
    <mergeCell ref="H657:H664"/>
    <mergeCell ref="I657:I664"/>
    <mergeCell ref="J657:J658"/>
    <mergeCell ref="P657:P664"/>
    <mergeCell ref="Q657:Q664"/>
    <mergeCell ref="R657:R664"/>
    <mergeCell ref="S657:S664"/>
    <mergeCell ref="T657:T664"/>
    <mergeCell ref="A821:A828"/>
    <mergeCell ref="B821:B828"/>
    <mergeCell ref="C821:C828"/>
    <mergeCell ref="D821:D828"/>
    <mergeCell ref="E821:E828"/>
    <mergeCell ref="F821:F828"/>
    <mergeCell ref="G821:G828"/>
    <mergeCell ref="H821:H828"/>
    <mergeCell ref="I821:I828"/>
    <mergeCell ref="J821:J822"/>
    <mergeCell ref="P821:P828"/>
    <mergeCell ref="Q821:Q828"/>
    <mergeCell ref="D665:D672"/>
    <mergeCell ref="E665:E672"/>
    <mergeCell ref="F665:F672"/>
    <mergeCell ref="G665:G672"/>
    <mergeCell ref="H665:H672"/>
    <mergeCell ref="I665:I672"/>
    <mergeCell ref="J665:J666"/>
    <mergeCell ref="P665:P672"/>
    <mergeCell ref="J687:J688"/>
    <mergeCell ref="E710:E720"/>
    <mergeCell ref="F710:F720"/>
    <mergeCell ref="G710:G720"/>
    <mergeCell ref="H710:H720"/>
    <mergeCell ref="I710:I720"/>
    <mergeCell ref="J710:J712"/>
    <mergeCell ref="A787:A794"/>
    <mergeCell ref="B787:B794"/>
    <mergeCell ref="C787:C794"/>
    <mergeCell ref="D700:D709"/>
    <mergeCell ref="E681:E688"/>
    <mergeCell ref="W771:W778"/>
    <mergeCell ref="X771:X778"/>
    <mergeCell ref="Y771:Y778"/>
    <mergeCell ref="Z771:Z778"/>
    <mergeCell ref="AA771:AA778"/>
    <mergeCell ref="AB771:AB778"/>
    <mergeCell ref="I731:I738"/>
    <mergeCell ref="J731:J732"/>
    <mergeCell ref="P731:P738"/>
    <mergeCell ref="Q731:Q738"/>
    <mergeCell ref="R731:R738"/>
    <mergeCell ref="D787:D794"/>
    <mergeCell ref="E787:E794"/>
    <mergeCell ref="F787:F794"/>
    <mergeCell ref="G787:G794"/>
    <mergeCell ref="H787:H794"/>
    <mergeCell ref="I787:I794"/>
    <mergeCell ref="F779:F786"/>
    <mergeCell ref="G779:G786"/>
    <mergeCell ref="H779:H786"/>
    <mergeCell ref="Y787:Y794"/>
    <mergeCell ref="Z787:Z794"/>
    <mergeCell ref="J793:J794"/>
    <mergeCell ref="J787:J788"/>
    <mergeCell ref="P787:P794"/>
    <mergeCell ref="Q787:Q794"/>
    <mergeCell ref="Z821:Z828"/>
    <mergeCell ref="AA821:AA828"/>
    <mergeCell ref="AB821:AB828"/>
    <mergeCell ref="T890:T897"/>
    <mergeCell ref="U890:U897"/>
    <mergeCell ref="V890:V897"/>
    <mergeCell ref="R795:R803"/>
    <mergeCell ref="S795:S803"/>
    <mergeCell ref="T795:T803"/>
    <mergeCell ref="U795:U803"/>
    <mergeCell ref="T710:T720"/>
    <mergeCell ref="U710:U720"/>
    <mergeCell ref="V710:V720"/>
    <mergeCell ref="W710:W720"/>
    <mergeCell ref="X710:X720"/>
    <mergeCell ref="Y710:Y720"/>
    <mergeCell ref="X930:X942"/>
    <mergeCell ref="Y930:Y942"/>
    <mergeCell ref="Z930:Z942"/>
    <mergeCell ref="AA930:AA942"/>
    <mergeCell ref="AB930:AB942"/>
    <mergeCell ref="Z812:Z820"/>
    <mergeCell ref="AA812:AA820"/>
    <mergeCell ref="X874:X881"/>
    <mergeCell ref="Y874:Y881"/>
    <mergeCell ref="Z874:Z881"/>
    <mergeCell ref="AA874:AA881"/>
    <mergeCell ref="AB874:AB881"/>
    <mergeCell ref="X882:X889"/>
    <mergeCell ref="Y882:Y889"/>
    <mergeCell ref="Z882:Z889"/>
    <mergeCell ref="F681:F688"/>
    <mergeCell ref="G681:G688"/>
    <mergeCell ref="H681:H688"/>
    <mergeCell ref="G700:G709"/>
    <mergeCell ref="H700:H709"/>
    <mergeCell ref="I700:I709"/>
    <mergeCell ref="I689:I699"/>
    <mergeCell ref="J689:J691"/>
    <mergeCell ref="P689:P699"/>
    <mergeCell ref="AC930:AC942"/>
    <mergeCell ref="Y821:Y828"/>
    <mergeCell ref="J806:J807"/>
    <mergeCell ref="J808:J809"/>
    <mergeCell ref="J810:J811"/>
    <mergeCell ref="T812:T820"/>
    <mergeCell ref="U812:U820"/>
    <mergeCell ref="V812:V820"/>
    <mergeCell ref="W812:W820"/>
    <mergeCell ref="R787:R794"/>
    <mergeCell ref="S787:S794"/>
    <mergeCell ref="T787:T794"/>
    <mergeCell ref="U787:U794"/>
    <mergeCell ref="V787:V794"/>
    <mergeCell ref="W787:W794"/>
    <mergeCell ref="X787:X794"/>
    <mergeCell ref="AA787:AA794"/>
    <mergeCell ref="AB787:AB794"/>
    <mergeCell ref="AC787:AC794"/>
    <mergeCell ref="J789:J790"/>
    <mergeCell ref="J791:J792"/>
    <mergeCell ref="T821:T828"/>
    <mergeCell ref="U821:U828"/>
    <mergeCell ref="V821:V828"/>
    <mergeCell ref="W821:W828"/>
    <mergeCell ref="X821:X828"/>
    <mergeCell ref="Q890:Q897"/>
    <mergeCell ref="R890:R897"/>
    <mergeCell ref="S890:S897"/>
    <mergeCell ref="V795:V803"/>
    <mergeCell ref="W795:W803"/>
    <mergeCell ref="X795:X803"/>
    <mergeCell ref="Y795:Y803"/>
    <mergeCell ref="Z795:Z803"/>
    <mergeCell ref="AA795:AA803"/>
    <mergeCell ref="AB795:AB803"/>
    <mergeCell ref="AC795:AC803"/>
    <mergeCell ref="J797:J798"/>
    <mergeCell ref="J799:J800"/>
    <mergeCell ref="J801:J803"/>
    <mergeCell ref="AC821:AC828"/>
    <mergeCell ref="J823:J824"/>
    <mergeCell ref="J825:J826"/>
    <mergeCell ref="J827:J828"/>
    <mergeCell ref="J804:J805"/>
    <mergeCell ref="P804:P811"/>
    <mergeCell ref="Q804:Q811"/>
    <mergeCell ref="R804:R811"/>
    <mergeCell ref="AB812:AB820"/>
    <mergeCell ref="AC812:AC820"/>
    <mergeCell ref="Z804:Z811"/>
    <mergeCell ref="AA804:AA811"/>
    <mergeCell ref="AB804:AB811"/>
    <mergeCell ref="AC804:AC811"/>
    <mergeCell ref="X812:X820"/>
    <mergeCell ref="Y812:Y820"/>
    <mergeCell ref="A795:A803"/>
    <mergeCell ref="B795:B803"/>
    <mergeCell ref="C795:C803"/>
    <mergeCell ref="D795:D803"/>
    <mergeCell ref="E795:E803"/>
    <mergeCell ref="F795:F803"/>
    <mergeCell ref="G795:G803"/>
    <mergeCell ref="H795:H803"/>
    <mergeCell ref="I795:I803"/>
    <mergeCell ref="J795:J796"/>
    <mergeCell ref="P795:P803"/>
    <mergeCell ref="Q795:Q803"/>
    <mergeCell ref="J814:J815"/>
    <mergeCell ref="J816:J817"/>
    <mergeCell ref="J818:J820"/>
    <mergeCell ref="E804:E811"/>
    <mergeCell ref="F804:F811"/>
    <mergeCell ref="S804:S811"/>
    <mergeCell ref="T804:T811"/>
    <mergeCell ref="U804:U811"/>
    <mergeCell ref="V804:V811"/>
    <mergeCell ref="W804:W811"/>
    <mergeCell ref="X804:X811"/>
    <mergeCell ref="Y804:Y811"/>
    <mergeCell ref="G804:G811"/>
    <mergeCell ref="H804:H811"/>
    <mergeCell ref="I804:I811"/>
    <mergeCell ref="AC874:AC881"/>
    <mergeCell ref="J876:J877"/>
    <mergeCell ref="J878:J879"/>
    <mergeCell ref="J880:J881"/>
    <mergeCell ref="R812:R820"/>
    <mergeCell ref="S812:S820"/>
    <mergeCell ref="X857:X865"/>
    <mergeCell ref="Y857:Y865"/>
    <mergeCell ref="Z857:Z865"/>
    <mergeCell ref="AA857:AA865"/>
    <mergeCell ref="AB857:AB865"/>
    <mergeCell ref="AC857:AC865"/>
    <mergeCell ref="J859:J860"/>
    <mergeCell ref="J861:J862"/>
    <mergeCell ref="J863:J865"/>
    <mergeCell ref="U857:U865"/>
    <mergeCell ref="V857:V865"/>
    <mergeCell ref="T857:T865"/>
    <mergeCell ref="W857:W865"/>
    <mergeCell ref="X840:X848"/>
    <mergeCell ref="Y840:Y848"/>
    <mergeCell ref="Z840:Z848"/>
    <mergeCell ref="AA840:AA848"/>
    <mergeCell ref="AB840:AB848"/>
    <mergeCell ref="AC840:AC848"/>
    <mergeCell ref="J842:J843"/>
    <mergeCell ref="A812:A820"/>
    <mergeCell ref="B812:B820"/>
    <mergeCell ref="C812:C820"/>
    <mergeCell ref="D812:D820"/>
    <mergeCell ref="E812:E820"/>
    <mergeCell ref="F812:F820"/>
    <mergeCell ref="G812:G820"/>
    <mergeCell ref="H812:H820"/>
    <mergeCell ref="I812:I820"/>
    <mergeCell ref="J812:J813"/>
    <mergeCell ref="P812:P820"/>
    <mergeCell ref="Q812:Q820"/>
    <mergeCell ref="AB882:AB889"/>
    <mergeCell ref="AC882:AC889"/>
    <mergeCell ref="J884:J885"/>
    <mergeCell ref="J886:J887"/>
    <mergeCell ref="J888:J889"/>
    <mergeCell ref="A874:A881"/>
    <mergeCell ref="B874:B881"/>
    <mergeCell ref="C874:C881"/>
    <mergeCell ref="D874:D881"/>
    <mergeCell ref="E874:E881"/>
    <mergeCell ref="F874:F881"/>
    <mergeCell ref="G874:G881"/>
    <mergeCell ref="H874:H881"/>
    <mergeCell ref="I874:I881"/>
    <mergeCell ref="J874:J875"/>
    <mergeCell ref="P874:P881"/>
    <mergeCell ref="Q874:Q881"/>
    <mergeCell ref="R874:R881"/>
    <mergeCell ref="S874:S881"/>
    <mergeCell ref="T874:T881"/>
    <mergeCell ref="U874:U881"/>
    <mergeCell ref="V874:V881"/>
    <mergeCell ref="W874:W881"/>
    <mergeCell ref="A882:A889"/>
    <mergeCell ref="B882:B889"/>
    <mergeCell ref="U882:U889"/>
    <mergeCell ref="V882:V889"/>
    <mergeCell ref="W882:W889"/>
    <mergeCell ref="X866:X873"/>
    <mergeCell ref="Y866:Y873"/>
    <mergeCell ref="Z866:Z873"/>
    <mergeCell ref="AA866:AA873"/>
    <mergeCell ref="AB866:AB873"/>
    <mergeCell ref="AC866:AC873"/>
    <mergeCell ref="J868:J869"/>
    <mergeCell ref="J870:J871"/>
    <mergeCell ref="J872:J873"/>
    <mergeCell ref="A857:A865"/>
    <mergeCell ref="B857:B865"/>
    <mergeCell ref="C857:C865"/>
    <mergeCell ref="D857:D865"/>
    <mergeCell ref="E857:E865"/>
    <mergeCell ref="F857:F865"/>
    <mergeCell ref="G857:G865"/>
    <mergeCell ref="H857:H865"/>
    <mergeCell ref="I857:I865"/>
    <mergeCell ref="J857:J858"/>
    <mergeCell ref="P857:P865"/>
    <mergeCell ref="Q857:Q865"/>
    <mergeCell ref="R857:R865"/>
    <mergeCell ref="S857:S865"/>
    <mergeCell ref="AA882:AA889"/>
    <mergeCell ref="A866:A873"/>
    <mergeCell ref="B866:B873"/>
    <mergeCell ref="C866:C873"/>
    <mergeCell ref="D866:D873"/>
    <mergeCell ref="E866:E873"/>
    <mergeCell ref="F866:F873"/>
    <mergeCell ref="G866:G873"/>
    <mergeCell ref="H866:H873"/>
    <mergeCell ref="I866:I873"/>
    <mergeCell ref="J866:J867"/>
    <mergeCell ref="A840:A848"/>
    <mergeCell ref="B840:B848"/>
    <mergeCell ref="C840:C848"/>
    <mergeCell ref="D840:D848"/>
    <mergeCell ref="E840:E848"/>
    <mergeCell ref="F840:F848"/>
    <mergeCell ref="G840:G848"/>
    <mergeCell ref="H840:H848"/>
    <mergeCell ref="I840:I848"/>
    <mergeCell ref="J851:J852"/>
    <mergeCell ref="P866:P873"/>
    <mergeCell ref="Q866:Q873"/>
    <mergeCell ref="R866:R873"/>
    <mergeCell ref="S866:S873"/>
    <mergeCell ref="T866:T873"/>
    <mergeCell ref="U866:U873"/>
    <mergeCell ref="V866:V873"/>
    <mergeCell ref="W866:W873"/>
    <mergeCell ref="X829:X839"/>
    <mergeCell ref="Y829:Y839"/>
    <mergeCell ref="Z829:Z839"/>
    <mergeCell ref="AA829:AA839"/>
    <mergeCell ref="AB829:AB839"/>
    <mergeCell ref="AC829:AC839"/>
    <mergeCell ref="J831:J832"/>
    <mergeCell ref="J833:J834"/>
    <mergeCell ref="J835:J839"/>
    <mergeCell ref="J840:J841"/>
    <mergeCell ref="P840:P848"/>
    <mergeCell ref="Q840:Q848"/>
    <mergeCell ref="R840:R848"/>
    <mergeCell ref="S840:S848"/>
    <mergeCell ref="T840:T848"/>
    <mergeCell ref="U840:U848"/>
    <mergeCell ref="V840:V848"/>
    <mergeCell ref="W840:W848"/>
    <mergeCell ref="X849:X856"/>
    <mergeCell ref="Y849:Y856"/>
    <mergeCell ref="Z849:Z856"/>
    <mergeCell ref="AA849:AA856"/>
    <mergeCell ref="AB849:AB856"/>
    <mergeCell ref="AC849:AC856"/>
    <mergeCell ref="J853:J854"/>
    <mergeCell ref="J855:J856"/>
    <mergeCell ref="A829:A839"/>
    <mergeCell ref="B829:B839"/>
    <mergeCell ref="C829:C839"/>
    <mergeCell ref="D829:D839"/>
    <mergeCell ref="E829:E839"/>
    <mergeCell ref="F829:F839"/>
    <mergeCell ref="G829:G839"/>
    <mergeCell ref="H829:H839"/>
    <mergeCell ref="I829:I839"/>
    <mergeCell ref="J829:J830"/>
    <mergeCell ref="J844:J845"/>
    <mergeCell ref="J846:J848"/>
    <mergeCell ref="P829:P839"/>
    <mergeCell ref="Q829:Q839"/>
    <mergeCell ref="R829:R839"/>
    <mergeCell ref="S829:S839"/>
    <mergeCell ref="T829:T839"/>
    <mergeCell ref="U829:U839"/>
    <mergeCell ref="V829:V839"/>
    <mergeCell ref="W829:W839"/>
    <mergeCell ref="A849:A856"/>
    <mergeCell ref="B849:B856"/>
    <mergeCell ref="C849:C856"/>
    <mergeCell ref="D849:D856"/>
    <mergeCell ref="E849:E856"/>
    <mergeCell ref="F849:F856"/>
    <mergeCell ref="G849:G856"/>
    <mergeCell ref="H849:H856"/>
    <mergeCell ref="I849:I856"/>
    <mergeCell ref="J849:J850"/>
    <mergeCell ref="P849:P856"/>
    <mergeCell ref="Q849:Q856"/>
    <mergeCell ref="R849:R856"/>
    <mergeCell ref="S849:S856"/>
    <mergeCell ref="T849:T856"/>
    <mergeCell ref="U849:U856"/>
    <mergeCell ref="V849:V856"/>
    <mergeCell ref="W849:W856"/>
    <mergeCell ref="S1264:S1273"/>
    <mergeCell ref="T1264:T1273"/>
    <mergeCell ref="U1264:U1273"/>
    <mergeCell ref="V1264:V1273"/>
    <mergeCell ref="W1264:W1273"/>
    <mergeCell ref="X1264:X1273"/>
    <mergeCell ref="Y1264:Y1273"/>
    <mergeCell ref="Z1264:Z1273"/>
    <mergeCell ref="AA1264:AA1273"/>
    <mergeCell ref="AB1264:AB1273"/>
    <mergeCell ref="T882:T889"/>
    <mergeCell ref="J1387:J1388"/>
    <mergeCell ref="E1374:E1386"/>
    <mergeCell ref="F1387:F1394"/>
    <mergeCell ref="E1387:E1394"/>
    <mergeCell ref="C1387:C1394"/>
    <mergeCell ref="Q1300:Q1307"/>
    <mergeCell ref="F1348:F1360"/>
    <mergeCell ref="F1274:F1285"/>
    <mergeCell ref="Q1403:Q1432"/>
    <mergeCell ref="AA1387:AA1394"/>
    <mergeCell ref="Y1403:Y1432"/>
    <mergeCell ref="T1348:T1360"/>
    <mergeCell ref="U1374:U1386"/>
    <mergeCell ref="Z1374:Z1386"/>
    <mergeCell ref="S1403:S1432"/>
    <mergeCell ref="U1308:U1315"/>
    <mergeCell ref="T1308:T1315"/>
    <mergeCell ref="E1300:E1307"/>
    <mergeCell ref="F1308:F1315"/>
    <mergeCell ref="E1308:E1315"/>
    <mergeCell ref="Q1361:Q1373"/>
    <mergeCell ref="G1403:G1432"/>
    <mergeCell ref="F1403:F1432"/>
    <mergeCell ref="S1387:S1394"/>
    <mergeCell ref="Z1336:Z1347"/>
    <mergeCell ref="T1336:T1347"/>
    <mergeCell ref="X1387:X1394"/>
    <mergeCell ref="V1374:V1386"/>
    <mergeCell ref="W1336:W1347"/>
    <mergeCell ref="U1324:U1335"/>
    <mergeCell ref="V1387:V1394"/>
    <mergeCell ref="W1374:W1386"/>
    <mergeCell ref="G1300:G1307"/>
    <mergeCell ref="X1324:X1335"/>
    <mergeCell ref="U1361:U1373"/>
    <mergeCell ref="U1348:U1360"/>
    <mergeCell ref="E1274:E1285"/>
    <mergeCell ref="R1274:R1285"/>
    <mergeCell ref="Q1274:Q1285"/>
    <mergeCell ref="R1324:R1335"/>
    <mergeCell ref="H1348:H1360"/>
    <mergeCell ref="W1348:W1360"/>
    <mergeCell ref="AC1545:AC1555"/>
    <mergeCell ref="J1554:J1555"/>
    <mergeCell ref="AB1387:AB1394"/>
    <mergeCell ref="AC1348:AC1360"/>
    <mergeCell ref="S1336:S1347"/>
    <mergeCell ref="AC1308:AC1315"/>
    <mergeCell ref="U1274:U1285"/>
    <mergeCell ref="AA1324:AA1335"/>
    <mergeCell ref="R1387:R1394"/>
    <mergeCell ref="Z1348:Z1360"/>
    <mergeCell ref="V1348:V1360"/>
    <mergeCell ref="AC1387:AC1394"/>
    <mergeCell ref="X1348:X1360"/>
    <mergeCell ref="Y1348:Y1360"/>
    <mergeCell ref="AB1374:AB1386"/>
    <mergeCell ref="AC1374:AC1386"/>
    <mergeCell ref="AB1361:AB1373"/>
    <mergeCell ref="Y1308:Y1315"/>
    <mergeCell ref="Q1308:Q1315"/>
    <mergeCell ref="Z1387:Z1394"/>
    <mergeCell ref="X1274:X1285"/>
    <mergeCell ref="V1274:V1285"/>
    <mergeCell ref="D1361:D1373"/>
    <mergeCell ref="A1324:A1335"/>
    <mergeCell ref="J1550:J1553"/>
    <mergeCell ref="E1545:E1555"/>
    <mergeCell ref="F1545:F1555"/>
    <mergeCell ref="G1545:G1555"/>
    <mergeCell ref="H1545:H1555"/>
    <mergeCell ref="I1545:I1555"/>
    <mergeCell ref="C1308:C1315"/>
    <mergeCell ref="H1492:H1499"/>
    <mergeCell ref="I1492:I1499"/>
    <mergeCell ref="J1492:J1493"/>
    <mergeCell ref="P1492:P1499"/>
    <mergeCell ref="Q1492:Q1499"/>
    <mergeCell ref="R1492:R1499"/>
    <mergeCell ref="S1492:S1499"/>
    <mergeCell ref="T1492:T1499"/>
    <mergeCell ref="U1492:U1499"/>
    <mergeCell ref="V1492:V1499"/>
    <mergeCell ref="D1348:D1360"/>
    <mergeCell ref="W1492:W1499"/>
    <mergeCell ref="X1492:X1499"/>
    <mergeCell ref="Y1492:Y1499"/>
    <mergeCell ref="Z1492:Z1499"/>
    <mergeCell ref="AA1492:AA1499"/>
    <mergeCell ref="AB1492:AB1499"/>
    <mergeCell ref="AC1492:AC1499"/>
    <mergeCell ref="J1494:J1495"/>
    <mergeCell ref="J1496:J1497"/>
    <mergeCell ref="J1498:J1499"/>
    <mergeCell ref="X1458:X1470"/>
    <mergeCell ref="Y1458:Y1470"/>
    <mergeCell ref="Z1458:Z1470"/>
    <mergeCell ref="AA1458:AA1470"/>
    <mergeCell ref="AB1458:AB1470"/>
    <mergeCell ref="AC1458:AC1470"/>
    <mergeCell ref="J1465:J1466"/>
    <mergeCell ref="J1467:J1468"/>
    <mergeCell ref="J1469:J1470"/>
    <mergeCell ref="A1492:A1499"/>
    <mergeCell ref="B1492:B1499"/>
    <mergeCell ref="C1492:C1499"/>
    <mergeCell ref="D1492:D1499"/>
    <mergeCell ref="E1492:E1499"/>
    <mergeCell ref="F1492:F1499"/>
    <mergeCell ref="G1492:G1499"/>
  </mergeCells>
  <phoneticPr fontId="57" type="noConversion"/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3"/>
  <sheetViews>
    <sheetView topLeftCell="B1" workbookViewId="0">
      <selection activeCell="H34" sqref="H34"/>
    </sheetView>
  </sheetViews>
  <sheetFormatPr defaultRowHeight="15"/>
  <cols>
    <col min="1" max="1" width="26.42578125" customWidth="1"/>
    <col min="2" max="2" width="3.7109375" customWidth="1"/>
    <col min="3" max="5" width="13.7109375" customWidth="1"/>
    <col min="6" max="15" width="17.7109375" customWidth="1"/>
  </cols>
  <sheetData>
    <row r="1" spans="1:17">
      <c r="A1" s="330" t="s">
        <v>471</v>
      </c>
      <c r="B1" s="333" t="s">
        <v>472</v>
      </c>
      <c r="C1" s="331" t="s">
        <v>469</v>
      </c>
      <c r="D1" s="331" t="s">
        <v>485</v>
      </c>
      <c r="E1" s="331" t="s">
        <v>483</v>
      </c>
      <c r="F1" s="328" t="s">
        <v>484</v>
      </c>
      <c r="G1" s="329"/>
      <c r="H1" s="328" t="s">
        <v>473</v>
      </c>
      <c r="I1" s="329"/>
      <c r="J1" s="328" t="s">
        <v>474</v>
      </c>
      <c r="K1" s="329"/>
      <c r="L1" s="328" t="s">
        <v>475</v>
      </c>
      <c r="M1" s="329"/>
      <c r="N1" s="328" t="s">
        <v>476</v>
      </c>
      <c r="O1" s="329"/>
    </row>
    <row r="2" spans="1:17" ht="27">
      <c r="A2" s="330"/>
      <c r="B2" s="333"/>
      <c r="C2" s="332"/>
      <c r="D2" s="332"/>
      <c r="E2" s="332"/>
      <c r="F2" s="207" t="s">
        <v>483</v>
      </c>
      <c r="G2" s="206" t="s">
        <v>470</v>
      </c>
      <c r="H2" s="207" t="s">
        <v>483</v>
      </c>
      <c r="I2" s="206" t="s">
        <v>470</v>
      </c>
      <c r="J2" s="207" t="s">
        <v>483</v>
      </c>
      <c r="K2" s="206" t="s">
        <v>470</v>
      </c>
      <c r="L2" s="207" t="s">
        <v>483</v>
      </c>
      <c r="M2" s="206" t="s">
        <v>470</v>
      </c>
      <c r="N2" s="207" t="s">
        <v>483</v>
      </c>
      <c r="O2" s="206" t="s">
        <v>470</v>
      </c>
    </row>
    <row r="3" spans="1:17">
      <c r="A3" t="s">
        <v>391</v>
      </c>
      <c r="B3">
        <v>1</v>
      </c>
      <c r="C3" t="s">
        <v>443</v>
      </c>
      <c r="D3">
        <v>44400</v>
      </c>
      <c r="E3" s="208">
        <f>SUM('ხელშეკრულებები '!X6:X19)</f>
        <v>2600</v>
      </c>
      <c r="F3" s="69">
        <f>H3+J3+L3+N3</f>
        <v>2600</v>
      </c>
      <c r="G3" s="69">
        <f>I3+K3+M3+O3</f>
        <v>2600</v>
      </c>
      <c r="H3" s="69">
        <f>SUM('ხელშეკრულებები '!P6:P19)</f>
        <v>2600</v>
      </c>
      <c r="I3" s="69">
        <f>SUM('ხელშეკრულებები '!Q6:Q19)</f>
        <v>2600</v>
      </c>
      <c r="J3" s="69">
        <f>SUM('ხელშეკრულებები '!U6:U19)</f>
        <v>0</v>
      </c>
      <c r="K3" s="69">
        <f>SUM('ხელშეკრულებები '!V6:V19)</f>
        <v>0</v>
      </c>
      <c r="L3" s="69">
        <f>SUM('ხელშეკრულებები '!T6:T19)</f>
        <v>0</v>
      </c>
      <c r="M3" s="69">
        <f>SUM('ხელშეკრულებები '!U6:U19)</f>
        <v>0</v>
      </c>
      <c r="N3" s="69">
        <f>SUM('ხელშეკრულებები '!V6:V19)</f>
        <v>0</v>
      </c>
      <c r="O3" s="69">
        <f>SUM('ხელშეკრულებები '!W6:W19)</f>
        <v>0</v>
      </c>
    </row>
    <row r="4" spans="1:17">
      <c r="B4">
        <v>2</v>
      </c>
      <c r="C4" t="s">
        <v>444</v>
      </c>
      <c r="D4" s="69">
        <v>2904</v>
      </c>
      <c r="E4" s="208">
        <f>SUM('ხელშეკრულებები '!X20:X29)</f>
        <v>660</v>
      </c>
      <c r="F4" s="69">
        <f>H4+J4+L4+N4</f>
        <v>660</v>
      </c>
      <c r="G4" s="69">
        <f>I4+K4+M4+O4</f>
        <v>660</v>
      </c>
      <c r="H4" s="69">
        <f>SUM('ხელშეკრულებები '!P20:P29)</f>
        <v>660</v>
      </c>
      <c r="I4" s="69">
        <f>SUM('ხელშეკრულებები '!P20:P29)</f>
        <v>660</v>
      </c>
      <c r="J4" s="69">
        <f>SUM('ხელშეკრულებები '!R20:R29)</f>
        <v>0</v>
      </c>
      <c r="K4" s="69">
        <f>SUM('ხელშეკრულებები '!S20:S29)</f>
        <v>0</v>
      </c>
      <c r="L4" s="69">
        <f>SUM('ხელშეკრულებები '!T8:T20)</f>
        <v>0</v>
      </c>
      <c r="M4" s="69">
        <f>SUM('ხელშეკრულებები '!U8:U20)</f>
        <v>0</v>
      </c>
      <c r="N4" s="69">
        <f>SUM('ხელშეკრულებები '!V8:V20)</f>
        <v>0</v>
      </c>
      <c r="O4" s="69">
        <f>SUM('ხელშეკრულებები '!W8:W20)</f>
        <v>0</v>
      </c>
      <c r="Q4" s="69"/>
    </row>
    <row r="5" spans="1:17">
      <c r="B5">
        <v>3</v>
      </c>
      <c r="C5" t="s">
        <v>445</v>
      </c>
      <c r="D5">
        <v>34776.36</v>
      </c>
      <c r="E5" s="208">
        <f>SUM('ხელშეკრულებები '!X30:X42)</f>
        <v>862.5</v>
      </c>
      <c r="F5" s="69">
        <f>H5+J5+L5+N5</f>
        <v>862.5</v>
      </c>
      <c r="G5" s="69">
        <f t="shared" ref="G5:G31" si="0">I5+K5+M5+O5</f>
        <v>862.5</v>
      </c>
      <c r="H5" s="69">
        <f>SUM('ხელშეკრულებები '!P30:P42)</f>
        <v>862.5</v>
      </c>
      <c r="I5" s="69">
        <f>SUM('ხელშეკრულებები '!Q30:Q42)</f>
        <v>862.5</v>
      </c>
      <c r="J5" s="69">
        <f>SUM('ხელშეკრულებები '!R30:R42)</f>
        <v>0</v>
      </c>
      <c r="K5" s="69">
        <f>SUM('ხელშეკრულებები '!S30:S42)</f>
        <v>0</v>
      </c>
      <c r="L5" s="69">
        <f>SUM('ხელშეკრულებები '!T30:T42)</f>
        <v>0</v>
      </c>
      <c r="M5" s="69">
        <f>SUM('ხელშეკრულებები '!U30:U42)</f>
        <v>0</v>
      </c>
      <c r="N5" s="69">
        <f>SUM('ხელშეკრულებები '!V30:V42)</f>
        <v>0</v>
      </c>
      <c r="O5" s="69">
        <f>SUM('ხელშეკრულებები '!W30:W42)</f>
        <v>0</v>
      </c>
    </row>
    <row r="6" spans="1:17">
      <c r="B6">
        <v>4</v>
      </c>
      <c r="C6" t="s">
        <v>446</v>
      </c>
      <c r="D6" s="198">
        <v>2996</v>
      </c>
      <c r="E6" s="208">
        <f>SUM('ხელშეკრულებები '!X43:X52)</f>
        <v>0</v>
      </c>
      <c r="F6" s="69">
        <f>H6+J6+L6+N6</f>
        <v>0</v>
      </c>
      <c r="G6" s="69">
        <f t="shared" si="0"/>
        <v>0</v>
      </c>
      <c r="H6" s="69">
        <f>SUM('ხელშეკრულებები '!P31:P43)</f>
        <v>0</v>
      </c>
      <c r="I6" s="69">
        <f>SUM('ხელშეკრულებები '!Q31:Q43)</f>
        <v>0</v>
      </c>
      <c r="J6" s="69">
        <f>SUM('ხელშეკრულებები '!R31:R43)</f>
        <v>0</v>
      </c>
      <c r="K6" s="69">
        <f>SUM('ხელშეკრულებები '!S31:S43)</f>
        <v>0</v>
      </c>
      <c r="L6" s="69">
        <f>SUM('ხელშეკრულებები '!T31:T43)</f>
        <v>0</v>
      </c>
      <c r="M6" s="69">
        <f>SUM('ხელშეკრულებები '!U31:U43)</f>
        <v>0</v>
      </c>
      <c r="N6" s="69">
        <f>SUM('ხელშეკრულებები '!V31:V43)</f>
        <v>0</v>
      </c>
      <c r="O6" s="69">
        <f>SUM('ხელშეკრულებები '!W31:W43)</f>
        <v>0</v>
      </c>
    </row>
    <row r="7" spans="1:17">
      <c r="B7">
        <v>5</v>
      </c>
      <c r="C7" t="s">
        <v>447</v>
      </c>
      <c r="D7">
        <v>26448</v>
      </c>
      <c r="E7" s="208">
        <f>SUM('ხელშეკრულებები '!X25:X1323)</f>
        <v>142076.37</v>
      </c>
      <c r="F7" s="69">
        <f t="shared" ref="F7:F31" si="1">H7+J7+L7+N7</f>
        <v>425</v>
      </c>
      <c r="G7" s="69">
        <f t="shared" si="0"/>
        <v>425</v>
      </c>
      <c r="H7" s="69">
        <f>SUM('ხელშეკრულებები '!X53:X80)</f>
        <v>425</v>
      </c>
      <c r="I7" s="69">
        <f>SUM('ხელშეკრულებები '!Q53:Q80)</f>
        <v>425</v>
      </c>
      <c r="J7" s="69">
        <f>SUM('ხელშეკრულებები '!R53:R80)</f>
        <v>0</v>
      </c>
      <c r="K7" s="69">
        <f>SUM('ხელშეკრულებები '!S53:S80)</f>
        <v>0</v>
      </c>
      <c r="L7" s="69">
        <f>SUM('ხელშეკრულებები '!T53:T80)</f>
        <v>0</v>
      </c>
      <c r="M7" s="69">
        <f>SUM('ხელშეკრულებები '!U53:U80)</f>
        <v>0</v>
      </c>
      <c r="N7" s="69">
        <f>SUM('ხელშეკრულებები '!V53:V80)</f>
        <v>0</v>
      </c>
      <c r="O7" s="69">
        <f>SUM('ხელშეკრულებები '!W53:W80)</f>
        <v>0</v>
      </c>
    </row>
    <row r="8" spans="1:17">
      <c r="B8">
        <v>6</v>
      </c>
      <c r="C8" t="s">
        <v>448</v>
      </c>
      <c r="D8">
        <v>4000</v>
      </c>
      <c r="E8" s="208">
        <f>SUM('ხელშეკრულებები '!X98:X105)</f>
        <v>510.8</v>
      </c>
      <c r="F8" s="69">
        <f t="shared" si="1"/>
        <v>510.8</v>
      </c>
      <c r="G8" s="69">
        <f t="shared" si="0"/>
        <v>510.8</v>
      </c>
      <c r="H8" s="69">
        <f>SUM('ხელშეკრულებები '!P98:P105)</f>
        <v>510.8</v>
      </c>
      <c r="I8" s="69">
        <f>SUM('ხელშეკრულებები '!Q98:Q105)</f>
        <v>510.8</v>
      </c>
      <c r="J8" s="69">
        <f>SUM('ხელშეკრულებები '!R98:R105)</f>
        <v>0</v>
      </c>
      <c r="K8" s="69">
        <f>SUM('ხელშეკრულებები '!S98:S105)</f>
        <v>0</v>
      </c>
      <c r="L8" s="69">
        <f>SUM('ხელშეკრულებები '!T98:T105)</f>
        <v>0</v>
      </c>
      <c r="M8" s="69">
        <f>SUM('ხელშეკრულებები '!U98:U105)</f>
        <v>0</v>
      </c>
      <c r="N8" s="69">
        <f>SUM('ხელშეკრულებები '!V98:V105)</f>
        <v>0</v>
      </c>
      <c r="O8" s="69">
        <f>SUM('ხელშეკრულებები '!W98:W105)</f>
        <v>0</v>
      </c>
    </row>
    <row r="9" spans="1:17">
      <c r="B9">
        <v>7</v>
      </c>
      <c r="C9" t="s">
        <v>449</v>
      </c>
      <c r="D9">
        <v>27135</v>
      </c>
      <c r="E9" s="208">
        <f>SUM('ხელშეკრულებები '!X9:X27)</f>
        <v>660</v>
      </c>
      <c r="F9" s="69">
        <f>I1</f>
        <v>0</v>
      </c>
      <c r="G9" s="69">
        <f t="shared" si="0"/>
        <v>0</v>
      </c>
    </row>
    <row r="10" spans="1:17">
      <c r="B10">
        <v>8</v>
      </c>
      <c r="C10" t="s">
        <v>453</v>
      </c>
      <c r="E10" s="208">
        <f>SUM('ხელშეკრულებები '!X28:X1323)</f>
        <v>142076.37</v>
      </c>
      <c r="F10" s="69">
        <f t="shared" si="1"/>
        <v>0</v>
      </c>
      <c r="G10" s="69">
        <f t="shared" si="0"/>
        <v>0</v>
      </c>
    </row>
    <row r="11" spans="1:17">
      <c r="B11">
        <v>9</v>
      </c>
      <c r="C11" t="s">
        <v>452</v>
      </c>
      <c r="E11" s="208">
        <f>SUM('ხელშეკრულებები '!X36:X48)</f>
        <v>0</v>
      </c>
      <c r="F11" s="69">
        <f t="shared" si="1"/>
        <v>0</v>
      </c>
      <c r="G11" s="69">
        <f t="shared" si="0"/>
        <v>0</v>
      </c>
    </row>
    <row r="12" spans="1:17">
      <c r="B12">
        <v>10</v>
      </c>
      <c r="C12" t="s">
        <v>454</v>
      </c>
      <c r="E12" s="208">
        <f>SUM('ხელშეკრულებები '!X9:X1323)</f>
        <v>142736.37</v>
      </c>
      <c r="F12" s="69">
        <f t="shared" si="1"/>
        <v>0</v>
      </c>
      <c r="G12" s="69">
        <f t="shared" si="0"/>
        <v>0</v>
      </c>
    </row>
    <row r="13" spans="1:17">
      <c r="B13">
        <v>11</v>
      </c>
      <c r="C13" t="s">
        <v>457</v>
      </c>
      <c r="E13" s="208" t="e">
        <f>SUM('ხელშეკრულებები '!#REF!)</f>
        <v>#REF!</v>
      </c>
      <c r="F13" s="69">
        <f t="shared" si="1"/>
        <v>0</v>
      </c>
      <c r="G13" s="69">
        <f t="shared" si="0"/>
        <v>0</v>
      </c>
    </row>
    <row r="14" spans="1:17">
      <c r="B14">
        <v>12</v>
      </c>
      <c r="C14" t="s">
        <v>456</v>
      </c>
      <c r="E14" s="208">
        <f>SUM('ხელშეკრულებები '!X42:X53)</f>
        <v>425</v>
      </c>
      <c r="F14" s="69">
        <f t="shared" si="1"/>
        <v>0</v>
      </c>
      <c r="G14" s="69">
        <f t="shared" si="0"/>
        <v>0</v>
      </c>
    </row>
    <row r="15" spans="1:17">
      <c r="B15">
        <v>13</v>
      </c>
      <c r="C15" t="s">
        <v>455</v>
      </c>
      <c r="E15" s="208">
        <f>SUM('ხელშეკრულებები '!X13:X1323)</f>
        <v>142736.37</v>
      </c>
      <c r="F15" s="69">
        <f t="shared" si="1"/>
        <v>0</v>
      </c>
      <c r="G15" s="69">
        <f t="shared" si="0"/>
        <v>0</v>
      </c>
    </row>
    <row r="16" spans="1:17">
      <c r="B16">
        <v>14</v>
      </c>
      <c r="C16" t="s">
        <v>458</v>
      </c>
      <c r="E16" s="208" t="e">
        <f>SUM('ხელშეკრულებები '!#REF!)</f>
        <v>#REF!</v>
      </c>
      <c r="F16" s="69">
        <f t="shared" si="1"/>
        <v>0</v>
      </c>
      <c r="G16" s="69">
        <f t="shared" si="0"/>
        <v>0</v>
      </c>
    </row>
    <row r="17" spans="2:7">
      <c r="B17">
        <v>15</v>
      </c>
      <c r="C17" t="s">
        <v>460</v>
      </c>
      <c r="E17" s="208">
        <f>SUM('ხელშეკრულებები '!X45:X64)</f>
        <v>425</v>
      </c>
      <c r="F17" s="69">
        <f t="shared" si="1"/>
        <v>0</v>
      </c>
      <c r="G17" s="69">
        <f t="shared" si="0"/>
        <v>0</v>
      </c>
    </row>
    <row r="18" spans="2:7">
      <c r="B18">
        <v>16</v>
      </c>
      <c r="C18" t="s">
        <v>459</v>
      </c>
      <c r="E18" s="208">
        <f>SUM('ხელშეკრულებები '!X19:X1323)</f>
        <v>142736.37</v>
      </c>
      <c r="F18" s="69">
        <f t="shared" si="1"/>
        <v>0</v>
      </c>
      <c r="G18" s="69">
        <f t="shared" si="0"/>
        <v>0</v>
      </c>
    </row>
    <row r="19" spans="2:7">
      <c r="B19">
        <v>17</v>
      </c>
      <c r="C19" t="s">
        <v>461</v>
      </c>
      <c r="E19" s="208" t="e">
        <f>SUM('ხელშეკრულებები '!#REF!)</f>
        <v>#REF!</v>
      </c>
      <c r="F19" s="69">
        <f t="shared" si="1"/>
        <v>0</v>
      </c>
      <c r="G19" s="69">
        <f t="shared" si="0"/>
        <v>0</v>
      </c>
    </row>
    <row r="20" spans="2:7">
      <c r="B20">
        <v>18</v>
      </c>
      <c r="C20" t="s">
        <v>465</v>
      </c>
      <c r="E20" s="208">
        <f>SUM('ხელშეკრულებები '!X48:X75)</f>
        <v>425</v>
      </c>
      <c r="F20" s="69">
        <f t="shared" si="1"/>
        <v>0</v>
      </c>
      <c r="G20" s="69">
        <f t="shared" si="0"/>
        <v>0</v>
      </c>
    </row>
    <row r="21" spans="2:7">
      <c r="B21">
        <v>19</v>
      </c>
      <c r="C21" t="s">
        <v>463</v>
      </c>
      <c r="E21" s="208">
        <f>SUM('ხელშეკრულებები '!X23:X1275)</f>
        <v>137160.16</v>
      </c>
      <c r="F21" s="69">
        <f t="shared" si="1"/>
        <v>0</v>
      </c>
      <c r="G21" s="69">
        <f t="shared" si="0"/>
        <v>0</v>
      </c>
    </row>
    <row r="22" spans="2:7">
      <c r="B22">
        <v>20</v>
      </c>
      <c r="C22" t="s">
        <v>462</v>
      </c>
      <c r="E22" s="208">
        <f>SUM('ხელშეკრულებები '!X30:X31)</f>
        <v>862.5</v>
      </c>
      <c r="F22" s="69">
        <f t="shared" si="1"/>
        <v>0</v>
      </c>
      <c r="G22" s="69">
        <f t="shared" si="0"/>
        <v>0</v>
      </c>
    </row>
    <row r="23" spans="2:7">
      <c r="B23">
        <v>21</v>
      </c>
      <c r="C23" t="s">
        <v>467</v>
      </c>
      <c r="E23" s="208">
        <f>SUM('ხელშეკრულებები '!X53:X82)</f>
        <v>1589</v>
      </c>
      <c r="F23" s="69">
        <f t="shared" si="1"/>
        <v>0</v>
      </c>
      <c r="G23" s="69">
        <f t="shared" si="0"/>
        <v>0</v>
      </c>
    </row>
    <row r="24" spans="2:7">
      <c r="B24">
        <v>22</v>
      </c>
      <c r="C24" t="s">
        <v>464</v>
      </c>
      <c r="E24" s="208">
        <f>SUM('ხელშეკრულებები '!X27:X1279)</f>
        <v>137160.16</v>
      </c>
      <c r="F24" s="69">
        <f t="shared" si="1"/>
        <v>0</v>
      </c>
      <c r="G24" s="69">
        <f t="shared" si="0"/>
        <v>0</v>
      </c>
    </row>
    <row r="25" spans="2:7">
      <c r="B25">
        <v>23</v>
      </c>
      <c r="C25" t="s">
        <v>468</v>
      </c>
      <c r="E25" s="208">
        <f>SUM('ხელშეკრულებები '!X30:X34)</f>
        <v>862.5</v>
      </c>
      <c r="F25" s="69">
        <f t="shared" si="1"/>
        <v>0</v>
      </c>
      <c r="G25" s="69">
        <f t="shared" si="0"/>
        <v>0</v>
      </c>
    </row>
    <row r="26" spans="2:7">
      <c r="B26">
        <v>24</v>
      </c>
      <c r="C26" t="s">
        <v>477</v>
      </c>
      <c r="E26" s="208">
        <f>SUM('ხელშეკრულებები '!X64:X86)</f>
        <v>1164</v>
      </c>
      <c r="F26" s="69">
        <f t="shared" si="1"/>
        <v>0</v>
      </c>
      <c r="G26" s="69">
        <f t="shared" si="0"/>
        <v>0</v>
      </c>
    </row>
    <row r="27" spans="2:7">
      <c r="B27">
        <v>25</v>
      </c>
      <c r="C27" t="s">
        <v>478</v>
      </c>
      <c r="E27" s="208" t="e">
        <f>SUM('ხელშეკრულებები '!#REF!)</f>
        <v>#REF!</v>
      </c>
      <c r="F27" s="69">
        <f t="shared" si="1"/>
        <v>0</v>
      </c>
      <c r="G27" s="69">
        <f t="shared" si="0"/>
        <v>0</v>
      </c>
    </row>
    <row r="28" spans="2:7">
      <c r="B28">
        <v>26</v>
      </c>
      <c r="C28" t="s">
        <v>479</v>
      </c>
      <c r="E28" s="208">
        <f>SUM('ხელშეკრულებები '!X30:X38)</f>
        <v>862.5</v>
      </c>
      <c r="F28" s="69">
        <f t="shared" si="1"/>
        <v>0</v>
      </c>
      <c r="G28" s="69">
        <f t="shared" si="0"/>
        <v>0</v>
      </c>
    </row>
    <row r="29" spans="2:7">
      <c r="B29">
        <v>27</v>
      </c>
      <c r="C29" t="s">
        <v>480</v>
      </c>
      <c r="E29" s="208">
        <f>SUM('ხელშეკრულებები '!X75:X89)</f>
        <v>1164</v>
      </c>
      <c r="F29" s="69">
        <f t="shared" si="1"/>
        <v>0</v>
      </c>
      <c r="G29" s="69">
        <f t="shared" si="0"/>
        <v>0</v>
      </c>
    </row>
    <row r="30" spans="2:7">
      <c r="B30">
        <v>28</v>
      </c>
      <c r="C30" t="s">
        <v>481</v>
      </c>
      <c r="E30" s="208">
        <f>SUM('ხელშეკრულებები '!X30:X32)</f>
        <v>862.5</v>
      </c>
      <c r="F30" s="69">
        <f t="shared" si="1"/>
        <v>0</v>
      </c>
      <c r="G30" s="69">
        <f t="shared" si="0"/>
        <v>0</v>
      </c>
    </row>
    <row r="31" spans="2:7">
      <c r="B31">
        <v>29</v>
      </c>
      <c r="C31" t="s">
        <v>482</v>
      </c>
      <c r="E31" s="208">
        <f>SUM('ხელშეკრულებები '!X33:X43)</f>
        <v>0</v>
      </c>
      <c r="F31" s="69">
        <f t="shared" si="1"/>
        <v>0</v>
      </c>
      <c r="G31" s="69">
        <f t="shared" si="0"/>
        <v>0</v>
      </c>
    </row>
    <row r="32" spans="2:7">
      <c r="B32">
        <v>30</v>
      </c>
    </row>
    <row r="33" spans="2:2">
      <c r="B33">
        <v>31</v>
      </c>
    </row>
  </sheetData>
  <mergeCells count="10">
    <mergeCell ref="J1:K1"/>
    <mergeCell ref="L1:M1"/>
    <mergeCell ref="N1:O1"/>
    <mergeCell ref="A1:A2"/>
    <mergeCell ref="E1:E2"/>
    <mergeCell ref="C1:C2"/>
    <mergeCell ref="F1:G1"/>
    <mergeCell ref="H1:I1"/>
    <mergeCell ref="B1:B2"/>
    <mergeCell ref="D1:D2"/>
  </mergeCells>
  <phoneticPr fontId="57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67"/>
  <sheetViews>
    <sheetView topLeftCell="A36" workbookViewId="0">
      <selection activeCell="L73" sqref="L73"/>
    </sheetView>
  </sheetViews>
  <sheetFormatPr defaultRowHeight="15"/>
  <sheetData>
    <row r="1" spans="1:28">
      <c r="A1">
        <v>11325</v>
      </c>
      <c r="B1" s="198">
        <f>A1*20%</f>
        <v>2265</v>
      </c>
      <c r="C1" s="198">
        <f>A1-B1</f>
        <v>9060</v>
      </c>
    </row>
    <row r="2" spans="1:28" ht="15.75" thickBot="1"/>
    <row r="3" spans="1:28" ht="15.75" thickBot="1">
      <c r="A3" s="199">
        <v>30000</v>
      </c>
      <c r="B3" s="199">
        <v>0.16650000000000001</v>
      </c>
      <c r="C3" s="200">
        <v>4995</v>
      </c>
      <c r="D3" s="198">
        <f t="shared" ref="D3:D8" si="0">A3*B3</f>
        <v>4995</v>
      </c>
    </row>
    <row r="4" spans="1:28" ht="15.75" thickBot="1">
      <c r="A4" s="201">
        <v>1000</v>
      </c>
      <c r="B4" s="202">
        <v>0.4884</v>
      </c>
      <c r="C4" s="203">
        <v>488.4</v>
      </c>
      <c r="D4" s="198">
        <f t="shared" si="0"/>
        <v>488.4</v>
      </c>
    </row>
    <row r="5" spans="1:28" ht="15.75" thickBot="1">
      <c r="A5" s="201">
        <v>6000</v>
      </c>
      <c r="B5" s="202">
        <v>0.4773</v>
      </c>
      <c r="C5" s="204">
        <v>2863.8</v>
      </c>
      <c r="D5" s="198">
        <f t="shared" si="0"/>
        <v>2863.8</v>
      </c>
    </row>
    <row r="6" spans="1:28" ht="15.75" thickBot="1">
      <c r="A6" s="201">
        <v>8500</v>
      </c>
      <c r="B6" s="202">
        <v>0.4884</v>
      </c>
      <c r="C6" s="204">
        <v>4151.3999999999996</v>
      </c>
      <c r="D6" s="198">
        <f t="shared" si="0"/>
        <v>4151.3999999999996</v>
      </c>
      <c r="Z6">
        <v>11000</v>
      </c>
      <c r="AA6">
        <v>1.5</v>
      </c>
      <c r="AB6">
        <f>Z6*AA6</f>
        <v>16500</v>
      </c>
    </row>
    <row r="7" spans="1:28" ht="15.75" thickBot="1">
      <c r="A7" s="205">
        <v>1000</v>
      </c>
      <c r="B7" s="202">
        <v>0.47149999999999997</v>
      </c>
      <c r="C7" s="203">
        <v>471.53</v>
      </c>
      <c r="D7" s="198">
        <f t="shared" si="0"/>
        <v>471.5</v>
      </c>
      <c r="Z7">
        <v>500</v>
      </c>
      <c r="AA7">
        <v>2.5</v>
      </c>
      <c r="AB7">
        <f>Z7*AA7</f>
        <v>1250</v>
      </c>
    </row>
    <row r="8" spans="1:28" ht="15.75" thickBot="1">
      <c r="A8" s="201">
        <v>2500</v>
      </c>
      <c r="B8" s="202">
        <v>0.4884</v>
      </c>
      <c r="C8" s="204">
        <v>1221</v>
      </c>
      <c r="D8" s="198">
        <f t="shared" si="0"/>
        <v>1221</v>
      </c>
      <c r="AB8">
        <f>SUM(AB6:AB7)</f>
        <v>17750</v>
      </c>
    </row>
    <row r="9" spans="1:28">
      <c r="D9" s="198">
        <f>SUM(D3:D8)</f>
        <v>14191.1</v>
      </c>
    </row>
    <row r="11" spans="1:28">
      <c r="P11">
        <v>20</v>
      </c>
      <c r="Q11">
        <v>31</v>
      </c>
      <c r="R11">
        <f>Q11*P11</f>
        <v>620</v>
      </c>
    </row>
    <row r="12" spans="1:28">
      <c r="G12" s="69"/>
      <c r="J12" s="69"/>
      <c r="P12">
        <v>20</v>
      </c>
      <c r="Q12">
        <v>64.400000000000006</v>
      </c>
      <c r="R12">
        <f>Q12*P12</f>
        <v>1288</v>
      </c>
    </row>
    <row r="13" spans="1:28">
      <c r="P13">
        <v>40</v>
      </c>
      <c r="Q13">
        <v>22.4</v>
      </c>
      <c r="R13">
        <f>Q13*P13</f>
        <v>896</v>
      </c>
    </row>
    <row r="14" spans="1:28">
      <c r="R14">
        <f>SUM(R11:R13)</f>
        <v>2804</v>
      </c>
    </row>
    <row r="15" spans="1:28">
      <c r="G15" s="69"/>
    </row>
    <row r="20" spans="14:17">
      <c r="N20">
        <v>1</v>
      </c>
      <c r="O20">
        <v>0</v>
      </c>
      <c r="P20">
        <v>110.125</v>
      </c>
    </row>
    <row r="21" spans="14:17">
      <c r="N21">
        <v>2</v>
      </c>
      <c r="O21">
        <v>40000</v>
      </c>
      <c r="P21">
        <v>0.05</v>
      </c>
      <c r="Q21">
        <f>O21*P21</f>
        <v>2000</v>
      </c>
    </row>
    <row r="22" spans="14:17">
      <c r="N22">
        <v>3</v>
      </c>
      <c r="O22">
        <v>20000</v>
      </c>
      <c r="P22">
        <v>0.16500000000000001</v>
      </c>
      <c r="Q22">
        <f t="shared" ref="Q22:Q27" si="1">O22*P22</f>
        <v>3300</v>
      </c>
    </row>
    <row r="23" spans="14:17">
      <c r="N23">
        <v>4</v>
      </c>
      <c r="O23">
        <v>0</v>
      </c>
      <c r="P23">
        <v>0.22</v>
      </c>
      <c r="Q23">
        <f t="shared" si="1"/>
        <v>0</v>
      </c>
    </row>
    <row r="24" spans="14:17">
      <c r="N24">
        <v>5</v>
      </c>
      <c r="O24">
        <v>2000</v>
      </c>
      <c r="P24">
        <v>0.125</v>
      </c>
      <c r="Q24">
        <f t="shared" si="1"/>
        <v>250</v>
      </c>
    </row>
    <row r="25" spans="14:17">
      <c r="N25">
        <v>6</v>
      </c>
      <c r="O25">
        <v>6000</v>
      </c>
      <c r="P25">
        <v>0.2</v>
      </c>
      <c r="Q25">
        <f t="shared" si="1"/>
        <v>1200</v>
      </c>
    </row>
    <row r="26" spans="14:17">
      <c r="N26">
        <v>7</v>
      </c>
      <c r="O26">
        <v>1000</v>
      </c>
      <c r="P26">
        <v>0.25</v>
      </c>
      <c r="Q26">
        <f t="shared" si="1"/>
        <v>250</v>
      </c>
    </row>
    <row r="27" spans="14:17">
      <c r="N27">
        <v>8</v>
      </c>
      <c r="O27">
        <v>500</v>
      </c>
      <c r="P27">
        <v>0.16</v>
      </c>
      <c r="Q27">
        <f t="shared" si="1"/>
        <v>80</v>
      </c>
    </row>
    <row r="28" spans="14:17">
      <c r="Q28">
        <f>SUM(Q21:Q27)</f>
        <v>7080</v>
      </c>
    </row>
    <row r="33" spans="3:21">
      <c r="C33">
        <v>0.2</v>
      </c>
    </row>
    <row r="34" spans="3:21">
      <c r="C34">
        <v>819</v>
      </c>
    </row>
    <row r="35" spans="3:21">
      <c r="C35">
        <v>0.25</v>
      </c>
    </row>
    <row r="36" spans="3:21">
      <c r="C36">
        <v>170</v>
      </c>
    </row>
    <row r="37" spans="3:21">
      <c r="C37">
        <v>0.3</v>
      </c>
      <c r="S37" s="334" t="s">
        <v>486</v>
      </c>
      <c r="T37" s="334"/>
      <c r="U37" s="334"/>
    </row>
    <row r="38" spans="3:21">
      <c r="C38">
        <v>240</v>
      </c>
      <c r="S38">
        <v>100</v>
      </c>
      <c r="T38">
        <v>12</v>
      </c>
      <c r="U38">
        <f>T38*S38</f>
        <v>1200</v>
      </c>
    </row>
    <row r="39" spans="3:21">
      <c r="C39">
        <v>0.05</v>
      </c>
      <c r="S39">
        <v>1</v>
      </c>
      <c r="T39">
        <v>384</v>
      </c>
      <c r="U39">
        <f>T39*S39</f>
        <v>384</v>
      </c>
    </row>
    <row r="40" spans="3:21">
      <c r="C40">
        <v>20</v>
      </c>
      <c r="S40">
        <v>5</v>
      </c>
      <c r="T40">
        <v>15</v>
      </c>
      <c r="U40">
        <f>T40*S40</f>
        <v>75</v>
      </c>
    </row>
    <row r="41" spans="3:21">
      <c r="M41">
        <v>500</v>
      </c>
      <c r="N41">
        <v>2.1</v>
      </c>
      <c r="O41">
        <f>N41*M41</f>
        <v>1050</v>
      </c>
      <c r="S41">
        <v>300</v>
      </c>
      <c r="T41">
        <v>0.15</v>
      </c>
      <c r="U41">
        <f>T41*S41</f>
        <v>45</v>
      </c>
    </row>
    <row r="42" spans="3:21">
      <c r="M42">
        <v>500</v>
      </c>
      <c r="N42">
        <v>2.1</v>
      </c>
      <c r="O42">
        <f>N42*M42</f>
        <v>1050</v>
      </c>
      <c r="S42">
        <v>1</v>
      </c>
      <c r="T42">
        <v>13.5</v>
      </c>
      <c r="U42">
        <f>T42*S42</f>
        <v>13.5</v>
      </c>
    </row>
    <row r="43" spans="3:21">
      <c r="M43">
        <v>500</v>
      </c>
      <c r="N43">
        <v>2.1</v>
      </c>
      <c r="O43">
        <f>N43*M43</f>
        <v>1050</v>
      </c>
      <c r="U43">
        <f>SUM(U38:U42)</f>
        <v>1717.5</v>
      </c>
    </row>
    <row r="44" spans="3:21">
      <c r="M44">
        <v>0</v>
      </c>
      <c r="N44">
        <v>0.89</v>
      </c>
      <c r="O44">
        <f>N44*M44</f>
        <v>0</v>
      </c>
    </row>
    <row r="45" spans="3:21">
      <c r="M45">
        <v>1000</v>
      </c>
      <c r="N45">
        <v>2.2999999999999998</v>
      </c>
      <c r="O45">
        <f>N45*M45</f>
        <v>2300</v>
      </c>
    </row>
    <row r="46" spans="3:21">
      <c r="O46">
        <f>SUM(O41:O45)</f>
        <v>5450</v>
      </c>
    </row>
    <row r="52" spans="4:19">
      <c r="D52" t="s">
        <v>487</v>
      </c>
    </row>
    <row r="53" spans="4:19">
      <c r="D53">
        <v>10</v>
      </c>
      <c r="E53">
        <v>2.1</v>
      </c>
      <c r="F53">
        <f>E53*D53</f>
        <v>21</v>
      </c>
    </row>
    <row r="54" spans="4:19">
      <c r="D54">
        <v>200</v>
      </c>
      <c r="E54">
        <v>1.1000000000000001</v>
      </c>
      <c r="F54">
        <f t="shared" ref="F54:F66" si="2">E54*D54</f>
        <v>220.00000000000003</v>
      </c>
    </row>
    <row r="55" spans="4:19">
      <c r="D55">
        <v>30</v>
      </c>
      <c r="E55">
        <v>1.5</v>
      </c>
      <c r="F55">
        <f t="shared" si="2"/>
        <v>45</v>
      </c>
      <c r="Q55">
        <v>20</v>
      </c>
      <c r="R55">
        <v>31</v>
      </c>
      <c r="S55">
        <f>Q55*R55</f>
        <v>620</v>
      </c>
    </row>
    <row r="56" spans="4:19">
      <c r="D56">
        <v>100</v>
      </c>
      <c r="E56">
        <v>1.1000000000000001</v>
      </c>
      <c r="F56">
        <f t="shared" si="2"/>
        <v>110.00000000000001</v>
      </c>
      <c r="Q56">
        <v>70</v>
      </c>
      <c r="R56">
        <v>64.400000000000006</v>
      </c>
      <c r="S56">
        <f>Q56*R56</f>
        <v>4508</v>
      </c>
    </row>
    <row r="57" spans="4:19">
      <c r="D57">
        <v>50</v>
      </c>
      <c r="E57">
        <v>1.45</v>
      </c>
      <c r="F57">
        <f t="shared" si="2"/>
        <v>72.5</v>
      </c>
      <c r="Q57">
        <v>70</v>
      </c>
      <c r="R57">
        <v>22.4</v>
      </c>
      <c r="S57">
        <f>Q57*R57</f>
        <v>1568</v>
      </c>
    </row>
    <row r="58" spans="4:19">
      <c r="D58">
        <v>500</v>
      </c>
      <c r="E58">
        <v>1.5</v>
      </c>
      <c r="F58">
        <f t="shared" si="2"/>
        <v>750</v>
      </c>
      <c r="Q58">
        <v>0</v>
      </c>
      <c r="S58">
        <f>SUM(S55:S57)</f>
        <v>6696</v>
      </c>
    </row>
    <row r="59" spans="4:19">
      <c r="D59">
        <v>500</v>
      </c>
      <c r="E59">
        <v>2.1</v>
      </c>
      <c r="F59">
        <f t="shared" si="2"/>
        <v>1050</v>
      </c>
    </row>
    <row r="60" spans="4:19">
      <c r="D60">
        <v>300</v>
      </c>
      <c r="E60">
        <v>0.8</v>
      </c>
      <c r="F60">
        <f t="shared" si="2"/>
        <v>240</v>
      </c>
    </row>
    <row r="61" spans="4:19">
      <c r="D61">
        <v>1000</v>
      </c>
      <c r="E61">
        <v>0.5</v>
      </c>
      <c r="F61">
        <f t="shared" si="2"/>
        <v>500</v>
      </c>
    </row>
    <row r="62" spans="4:19">
      <c r="D62">
        <v>100</v>
      </c>
      <c r="E62">
        <v>1</v>
      </c>
      <c r="F62">
        <f t="shared" si="2"/>
        <v>100</v>
      </c>
    </row>
    <row r="63" spans="4:19">
      <c r="D63">
        <v>100</v>
      </c>
      <c r="E63">
        <v>1.3</v>
      </c>
      <c r="F63">
        <f t="shared" si="2"/>
        <v>130</v>
      </c>
    </row>
    <row r="64" spans="4:19">
      <c r="D64">
        <v>20</v>
      </c>
      <c r="E64">
        <v>2.2999999999999998</v>
      </c>
      <c r="F64">
        <f t="shared" si="2"/>
        <v>46</v>
      </c>
    </row>
    <row r="65" spans="4:6">
      <c r="D65">
        <v>300</v>
      </c>
      <c r="E65">
        <v>1.2</v>
      </c>
      <c r="F65">
        <f t="shared" si="2"/>
        <v>360</v>
      </c>
    </row>
    <row r="66" spans="4:6">
      <c r="D66">
        <v>200</v>
      </c>
      <c r="E66">
        <v>1.6</v>
      </c>
      <c r="F66">
        <f t="shared" si="2"/>
        <v>320</v>
      </c>
    </row>
    <row r="67" spans="4:6">
      <c r="F67">
        <f>SUM(F53:F66)</f>
        <v>3964.5</v>
      </c>
    </row>
  </sheetData>
  <mergeCells count="1">
    <mergeCell ref="S37:U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საბიუჯეტო</vt:lpstr>
      <vt:lpstr>შესყიდვების გეგმა</vt:lpstr>
      <vt:lpstr>ხელშეკრულებები </vt:lpstr>
      <vt:lpstr>1111</vt:lpstr>
      <vt:lpstr>Sheet1</vt:lpstr>
      <vt:lpstr>საბიუჯეტო!Print_Area</vt:lpstr>
      <vt:lpstr>'შესყიდვების გეგმა'!Print_Area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2022-04-29T08:45:28Z</dcterms:modified>
</cp:coreProperties>
</file>